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17\Zastupitelstvo\ZOK 18.12.2017\"/>
    </mc:Choice>
  </mc:AlternateContent>
  <bookViews>
    <workbookView xWindow="0" yWindow="60" windowWidth="15195" windowHeight="9210"/>
  </bookViews>
  <sheets>
    <sheet name="Příloha č. 1" sheetId="1" r:id="rId1"/>
    <sheet name="Příloha č. 2" sheetId="4" r:id="rId2"/>
    <sheet name="Příloha  č. 3" sheetId="5" r:id="rId3"/>
  </sheets>
  <definedNames>
    <definedName name="_xlnm.Print_Area" localSheetId="0">'Příloha č. 1'!$A$1:$E$1023</definedName>
    <definedName name="_xlnm.Print_Area" localSheetId="1">'Příloha č. 2'!$A$1:$E$77</definedName>
  </definedNames>
  <calcPr calcId="162913"/>
</workbook>
</file>

<file path=xl/calcChain.xml><?xml version="1.0" encoding="utf-8"?>
<calcChain xmlns="http://schemas.openxmlformats.org/spreadsheetml/2006/main">
  <c r="B55" i="5" l="1"/>
  <c r="C53" i="5"/>
  <c r="C55" i="5" s="1"/>
  <c r="C49" i="5"/>
  <c r="B48" i="5"/>
  <c r="B50" i="5" s="1"/>
  <c r="B58" i="5" s="1"/>
  <c r="C44" i="5"/>
  <c r="C42" i="5"/>
  <c r="C40" i="5"/>
  <c r="C38" i="5"/>
  <c r="C35" i="5"/>
  <c r="C34" i="5"/>
  <c r="C32" i="5"/>
  <c r="C48" i="5" s="1"/>
  <c r="C50" i="5" s="1"/>
  <c r="C58" i="5" s="1"/>
  <c r="C29" i="5"/>
  <c r="B28" i="5"/>
  <c r="B30" i="5" s="1"/>
  <c r="B57" i="5" s="1"/>
  <c r="C24" i="5"/>
  <c r="C22" i="5"/>
  <c r="C21" i="5"/>
  <c r="C18" i="5"/>
  <c r="C17" i="5"/>
  <c r="C15" i="5"/>
  <c r="C12" i="5"/>
  <c r="C8" i="5"/>
  <c r="C28" i="5" s="1"/>
  <c r="C30" i="5" s="1"/>
  <c r="C57" i="5" s="1"/>
  <c r="C6" i="5"/>
  <c r="E76" i="4"/>
  <c r="E69" i="4"/>
  <c r="E48" i="4"/>
  <c r="E41" i="4"/>
  <c r="E23" i="4"/>
  <c r="E16" i="4"/>
  <c r="E1022" i="1"/>
  <c r="E1015" i="1"/>
  <c r="E1007" i="1"/>
  <c r="E1008" i="1" s="1"/>
  <c r="E988" i="1"/>
  <c r="E967" i="1"/>
  <c r="E960" i="1"/>
  <c r="E952" i="1"/>
  <c r="E934" i="1"/>
  <c r="E927" i="1"/>
  <c r="E909" i="1"/>
  <c r="E902" i="1"/>
  <c r="E880" i="1"/>
  <c r="E873" i="1"/>
  <c r="E854" i="1"/>
  <c r="E829" i="1"/>
  <c r="E807" i="1"/>
  <c r="E800" i="1"/>
  <c r="E775" i="1"/>
  <c r="E768" i="1"/>
  <c r="E747" i="1"/>
  <c r="E739" i="1"/>
  <c r="E738" i="1"/>
  <c r="E737" i="1"/>
  <c r="E736" i="1"/>
  <c r="E735" i="1"/>
  <c r="E734" i="1"/>
  <c r="E706" i="1"/>
  <c r="E699" i="1"/>
  <c r="E675" i="1"/>
  <c r="E668" i="1"/>
  <c r="E647" i="1"/>
  <c r="E640" i="1"/>
  <c r="E622" i="1"/>
  <c r="E615" i="1"/>
  <c r="E596" i="1"/>
  <c r="E589" i="1"/>
  <c r="E562" i="1"/>
  <c r="E563" i="1" s="1"/>
  <c r="E559" i="1"/>
  <c r="E552" i="1"/>
  <c r="E527" i="1"/>
  <c r="E510" i="1"/>
  <c r="E502" i="1"/>
  <c r="E495" i="1"/>
  <c r="E488" i="1"/>
  <c r="E465" i="1"/>
  <c r="E457" i="1"/>
  <c r="E458" i="1" s="1"/>
  <c r="E451" i="1"/>
  <c r="E428" i="1"/>
  <c r="E427" i="1"/>
  <c r="E426" i="1"/>
  <c r="E422" i="1"/>
  <c r="E423" i="1" s="1"/>
  <c r="E410" i="1"/>
  <c r="E390" i="1"/>
  <c r="E383" i="1"/>
  <c r="E363" i="1"/>
  <c r="E362" i="1"/>
  <c r="E361" i="1"/>
  <c r="E355" i="1"/>
  <c r="E336" i="1"/>
  <c r="E329" i="1"/>
  <c r="E310" i="1"/>
  <c r="E303" i="1"/>
  <c r="E284" i="1"/>
  <c r="E277" i="1"/>
  <c r="E256" i="1"/>
  <c r="E248" i="1"/>
  <c r="E229" i="1"/>
  <c r="E221" i="1"/>
  <c r="E222" i="1" s="1"/>
  <c r="E215" i="1"/>
  <c r="E190" i="1"/>
  <c r="E183" i="1"/>
  <c r="E175" i="1"/>
  <c r="E154" i="1"/>
  <c r="E146" i="1"/>
  <c r="E139" i="1"/>
  <c r="E122" i="1"/>
  <c r="E113" i="1"/>
  <c r="E87" i="1"/>
  <c r="E79" i="1"/>
  <c r="E59" i="1"/>
  <c r="E60" i="1" s="1"/>
  <c r="E51" i="1"/>
  <c r="E44" i="1"/>
  <c r="E27" i="1"/>
  <c r="E23" i="1"/>
  <c r="E16" i="1"/>
  <c r="E431" i="1" l="1"/>
  <c r="E740" i="1"/>
</calcChain>
</file>

<file path=xl/comments1.xml><?xml version="1.0" encoding="utf-8"?>
<comments xmlns="http://schemas.openxmlformats.org/spreadsheetml/2006/main">
  <authors>
    <author>Navrátilová Lenka</author>
  </authors>
  <commentList>
    <comment ref="C3" authorId="0" shapeId="0">
      <text>
        <r>
          <rPr>
            <b/>
            <sz val="8"/>
            <color indexed="81"/>
            <rFont val="Tahoma"/>
            <family val="2"/>
            <charset val="238"/>
          </rPr>
          <t>Navrátilová Lenka:</t>
        </r>
        <r>
          <rPr>
            <sz val="10"/>
            <color indexed="81"/>
            <rFont val="Tahoma"/>
            <family val="2"/>
            <charset val="238"/>
          </rPr>
          <t xml:space="preserve">
</t>
        </r>
        <r>
          <rPr>
            <sz val="8"/>
            <color indexed="81"/>
            <rFont val="Tahoma"/>
            <family val="2"/>
            <charset val="238"/>
          </rPr>
          <t>268+48582 daň z příjmu práv.osob</t>
        </r>
      </text>
    </comment>
    <comment ref="C6" authorId="0" shapeId="0">
      <text>
        <r>
          <rPr>
            <b/>
            <sz val="8"/>
            <color indexed="81"/>
            <rFont val="Tahoma"/>
            <family val="2"/>
            <charset val="238"/>
          </rPr>
          <t>Navrátilová Lenka:</t>
        </r>
        <r>
          <rPr>
            <b/>
            <sz val="10"/>
            <color indexed="81"/>
            <rFont val="Tahoma"/>
            <family val="2"/>
            <charset val="238"/>
          </rPr>
          <t xml:space="preserve">
</t>
        </r>
        <r>
          <rPr>
            <sz val="8"/>
            <color indexed="81"/>
            <rFont val="Tahoma"/>
            <family val="2"/>
            <charset val="238"/>
          </rPr>
          <t>169-156</t>
        </r>
        <r>
          <rPr>
            <b/>
            <sz val="10"/>
            <color indexed="81"/>
            <rFont val="Tahoma"/>
            <family val="2"/>
            <charset val="238"/>
          </rPr>
          <t xml:space="preserve">
</t>
        </r>
        <r>
          <rPr>
            <sz val="8"/>
            <color indexed="81"/>
            <rFont val="Tahoma"/>
            <family val="2"/>
            <charset val="238"/>
          </rPr>
          <t xml:space="preserve">213+898
542+6
543+62
646+4
</t>
        </r>
      </text>
    </comment>
    <comment ref="C7" authorId="0" shapeId="0">
      <text>
        <r>
          <rPr>
            <b/>
            <sz val="8"/>
            <color indexed="81"/>
            <rFont val="Tahoma"/>
            <family val="2"/>
            <charset val="238"/>
          </rPr>
          <t xml:space="preserve">Navrátilová Lenka:
</t>
        </r>
        <r>
          <rPr>
            <sz val="8"/>
            <color indexed="81"/>
            <rFont val="Tahoma"/>
            <family val="2"/>
            <charset val="238"/>
          </rPr>
          <t>69+5
167+113</t>
        </r>
        <r>
          <rPr>
            <b/>
            <sz val="10"/>
            <color indexed="81"/>
            <rFont val="Tahoma"/>
            <family val="2"/>
            <charset val="238"/>
          </rPr>
          <t xml:space="preserve">
</t>
        </r>
        <r>
          <rPr>
            <sz val="8"/>
            <color indexed="81"/>
            <rFont val="Tahoma"/>
            <family val="2"/>
            <charset val="238"/>
          </rPr>
          <t>544+1947</t>
        </r>
        <r>
          <rPr>
            <b/>
            <sz val="10"/>
            <color indexed="81"/>
            <rFont val="Tahoma"/>
            <family val="2"/>
            <charset val="238"/>
          </rPr>
          <t xml:space="preserve">
</t>
        </r>
        <r>
          <rPr>
            <sz val="8"/>
            <color indexed="81"/>
            <rFont val="Tahoma"/>
            <family val="2"/>
            <charset val="238"/>
          </rPr>
          <t>610+1208</t>
        </r>
        <r>
          <rPr>
            <b/>
            <sz val="10"/>
            <color indexed="81"/>
            <rFont val="Tahoma"/>
            <family val="2"/>
            <charset val="238"/>
          </rPr>
          <t xml:space="preserve">
</t>
        </r>
      </text>
    </comment>
    <comment ref="C8" authorId="0" shapeId="0">
      <text>
        <r>
          <rPr>
            <b/>
            <sz val="8"/>
            <color indexed="81"/>
            <rFont val="Tahoma"/>
            <family val="2"/>
            <charset val="238"/>
          </rPr>
          <t>Navrátilová Lenka:</t>
        </r>
        <r>
          <rPr>
            <sz val="8"/>
            <color indexed="81"/>
            <rFont val="Tahoma"/>
            <family val="2"/>
            <charset val="238"/>
          </rPr>
          <t xml:space="preserve">
7+190 poj š
34+52 poj z
48+1 poj
57+293 prominuté odvody a penále
70+47 poj š
71+211 poj š
99+49 dobropis inv
135+120 vratka osr
167+91
168+49
173+114 poj š
174+129 poj š
211+828
212+1
239+1
240+553
251+164
269-49
270+376 prominuté odvody a penále
271+6 vratka na základě výzvy
284+52 poj š
334+16 dobropis
336+150 jistota
347+50 poj š
385-348
448+118
449+464
487+67
485+282
495+22 poj z
500+85 poj s
518+143 poj oko
587+50 poj š
609-166 kidsok
618+7 poj z
619+46 poj š
641+43 poj š
644+4
645+15
</t>
        </r>
      </text>
    </comment>
    <comment ref="C12" authorId="0" shapeId="0">
      <text>
        <r>
          <rPr>
            <b/>
            <sz val="8"/>
            <color indexed="81"/>
            <rFont val="Tahoma"/>
            <family val="2"/>
            <charset val="238"/>
          </rPr>
          <t>Navrátilová Lenka:</t>
        </r>
        <r>
          <rPr>
            <sz val="8"/>
            <color indexed="81"/>
            <rFont val="Tahoma"/>
            <family val="2"/>
            <charset val="238"/>
          </rPr>
          <t xml:space="preserve">
1+5775984
2+66000
46+1366
47+11208
62+10646
63+8204
64+3857
65+30
72-59
97+4594
104+8964
105+667
114+9429
115+172
117+898
123-215
125+420
137+73500
138+1517
139+188
143-27
171+9126
175-479
176-19
218-172
219-14
244+5831
257-30
275+3163
277+427
278+2176
279-172
283+70800
332+11720
337+423
338+76
339+96
341+109
407+4
409+27173
416-76
442+1675
443+735
451-132
489+43766
490+534
493-16
512+781
545+12506
546+1561
573+76697
574+4677
579+117474
586-41
611+361
612+3025
621-2
622-28
623-175
624-190
627-939
</t>
        </r>
      </text>
    </comment>
    <comment ref="C13" authorId="0" shapeId="0">
      <text>
        <r>
          <rPr>
            <b/>
            <sz val="8"/>
            <color indexed="81"/>
            <rFont val="Tahoma"/>
            <family val="2"/>
            <charset val="238"/>
          </rPr>
          <t xml:space="preserve">Navrátilová Lenka:
</t>
        </r>
        <r>
          <rPr>
            <sz val="8"/>
            <color indexed="81"/>
            <rFont val="Tahoma"/>
            <family val="2"/>
            <charset val="238"/>
          </rPr>
          <t xml:space="preserve">215+10
243+395
273+28
378+30
379+60
380+17
381+98
386+54
406+150
592+140
</t>
        </r>
      </text>
    </comment>
    <comment ref="C14" authorId="0" shapeId="0">
      <text>
        <r>
          <rPr>
            <b/>
            <sz val="8"/>
            <color indexed="81"/>
            <rFont val="Tahoma"/>
            <family val="2"/>
            <charset val="238"/>
          </rPr>
          <t>Navrátilová Lenka:</t>
        </r>
        <r>
          <rPr>
            <sz val="8"/>
            <color indexed="81"/>
            <rFont val="Tahoma"/>
            <family val="2"/>
            <charset val="238"/>
          </rPr>
          <t xml:space="preserve">
4+689181
44+3000 s+z
216+3000 s+z
247+187
331+89815
377+630
510+1800 s+z
514+64268
608-1
</t>
        </r>
      </text>
    </comment>
    <comment ref="C15" authorId="0" shapeId="0">
      <text>
        <r>
          <rPr>
            <b/>
            <sz val="8"/>
            <color indexed="81"/>
            <rFont val="Tahoma"/>
            <family val="2"/>
            <charset val="238"/>
          </rPr>
          <t xml:space="preserve">Navrátilová Lenka:
</t>
        </r>
        <r>
          <rPr>
            <sz val="8"/>
            <color indexed="81"/>
            <rFont val="Tahoma"/>
            <family val="2"/>
            <charset val="238"/>
          </rPr>
          <t>60+147
126+480
214+304
250+6339
272+525</t>
        </r>
        <r>
          <rPr>
            <b/>
            <sz val="10"/>
            <color indexed="81"/>
            <rFont val="Tahoma"/>
            <family val="2"/>
            <charset val="238"/>
          </rPr>
          <t xml:space="preserve">
</t>
        </r>
        <r>
          <rPr>
            <sz val="8"/>
            <color indexed="81"/>
            <rFont val="Tahoma"/>
            <family val="2"/>
            <charset val="238"/>
          </rPr>
          <t xml:space="preserve">383+224
411+24606
439+541
577+181
616+523
642+86
</t>
        </r>
      </text>
    </comment>
    <comment ref="C16" authorId="0" shapeId="0">
      <text>
        <r>
          <rPr>
            <b/>
            <sz val="8"/>
            <color indexed="81"/>
            <rFont val="Tahoma"/>
            <family val="2"/>
            <charset val="238"/>
          </rPr>
          <t xml:space="preserve">Navrátilová Lenka:
</t>
        </r>
        <r>
          <rPr>
            <sz val="8"/>
            <color indexed="81"/>
            <rFont val="Tahoma"/>
            <family val="2"/>
            <charset val="238"/>
          </rPr>
          <t xml:space="preserve">376+219966
</t>
        </r>
      </text>
    </comment>
    <comment ref="C17" authorId="0" shapeId="0">
      <text>
        <r>
          <rPr>
            <sz val="8"/>
            <color indexed="81"/>
            <rFont val="Tahoma"/>
            <family val="2"/>
            <charset val="238"/>
          </rPr>
          <t xml:space="preserve">Navrátilová Lenka:
31+112
61+3
127+5661
136+30
172+11
210+23105
242+25
253+52
248+49153
327+30
342+85
445+4500
446+96714
509+4
547+2
552-327
576+16
585+4197
614+1357
</t>
        </r>
      </text>
    </comment>
    <comment ref="C18" authorId="0" shapeId="0">
      <text>
        <r>
          <rPr>
            <b/>
            <sz val="8"/>
            <color indexed="81"/>
            <rFont val="Tahoma"/>
            <family val="2"/>
            <charset val="238"/>
          </rPr>
          <t>Navrátilová Lenka:</t>
        </r>
        <r>
          <rPr>
            <b/>
            <sz val="10"/>
            <color indexed="81"/>
            <rFont val="Tahoma"/>
            <family val="2"/>
            <charset val="238"/>
          </rPr>
          <t xml:space="preserve">
</t>
        </r>
        <r>
          <rPr>
            <sz val="8"/>
            <color indexed="81"/>
            <rFont val="Tahoma"/>
            <family val="2"/>
            <charset val="238"/>
          </rPr>
          <t xml:space="preserve">32+15
208+15
209+446
246+1215
408+30
484+100
615+138
</t>
        </r>
        <r>
          <rPr>
            <b/>
            <sz val="10"/>
            <color indexed="81"/>
            <rFont val="Tahoma"/>
            <family val="2"/>
            <charset val="238"/>
          </rPr>
          <t xml:space="preserve">
</t>
        </r>
      </text>
    </comment>
    <comment ref="C21" authorId="0" shapeId="0">
      <text>
        <r>
          <rPr>
            <b/>
            <sz val="8"/>
            <color indexed="81"/>
            <rFont val="Tahoma"/>
            <family val="2"/>
            <charset val="238"/>
          </rPr>
          <t>Navrátilová Lenka:</t>
        </r>
        <r>
          <rPr>
            <sz val="8"/>
            <color indexed="81"/>
            <rFont val="Tahoma"/>
            <family val="2"/>
            <charset val="238"/>
          </rPr>
          <t xml:space="preserve">
5+4972 š do inv
6+155 š do inv
51+126 s+z do rez
73+80 po na omp
129-1 š z rez
207+30817 z (do rez 4817 a na splátky 26000)
220-1604 z do rez
345+897 d do rez
494+183 d do rez
506-28 š 
517+19947 d do rez
549+1036 d
551+5857 opřpo odpisy
620+10439 d do rez
625-118 opřpo odpisy
</t>
        </r>
      </text>
    </comment>
    <comment ref="C22" authorId="0" shapeId="0">
      <text>
        <r>
          <rPr>
            <b/>
            <sz val="10"/>
            <color indexed="81"/>
            <rFont val="Tahoma"/>
            <family val="2"/>
            <charset val="238"/>
          </rPr>
          <t>N</t>
        </r>
        <r>
          <rPr>
            <b/>
            <sz val="8"/>
            <color indexed="81"/>
            <rFont val="Tahoma"/>
            <family val="2"/>
            <charset val="238"/>
          </rPr>
          <t xml:space="preserve">avrátilová Lenka:
</t>
        </r>
        <r>
          <rPr>
            <sz val="8"/>
            <color indexed="81"/>
            <rFont val="Tahoma"/>
            <family val="2"/>
            <charset val="238"/>
          </rPr>
          <t>335+72</t>
        </r>
        <r>
          <rPr>
            <b/>
            <sz val="8"/>
            <color indexed="81"/>
            <rFont val="Tahoma"/>
            <family val="2"/>
            <charset val="238"/>
          </rPr>
          <t xml:space="preserve">
</t>
        </r>
        <r>
          <rPr>
            <sz val="8"/>
            <color indexed="81"/>
            <rFont val="Tahoma"/>
            <family val="2"/>
            <charset val="238"/>
          </rPr>
          <t>488+96</t>
        </r>
        <r>
          <rPr>
            <b/>
            <sz val="8"/>
            <color indexed="81"/>
            <rFont val="Tahoma"/>
            <family val="2"/>
            <charset val="238"/>
          </rPr>
          <t xml:space="preserve">
</t>
        </r>
        <r>
          <rPr>
            <sz val="8"/>
            <color indexed="81"/>
            <rFont val="Tahoma"/>
            <family val="2"/>
            <charset val="238"/>
          </rPr>
          <t xml:space="preserve">
</t>
        </r>
        <r>
          <rPr>
            <b/>
            <sz val="8"/>
            <color indexed="81"/>
            <rFont val="Tahoma"/>
            <family val="2"/>
            <charset val="238"/>
          </rPr>
          <t xml:space="preserve">
</t>
        </r>
        <r>
          <rPr>
            <sz val="8"/>
            <color indexed="81"/>
            <rFont val="Tahoma"/>
            <family val="2"/>
            <charset val="238"/>
          </rPr>
          <t xml:space="preserve">
</t>
        </r>
      </text>
    </comment>
    <comment ref="C24" authorId="0" shapeId="0">
      <text>
        <r>
          <rPr>
            <b/>
            <sz val="8"/>
            <color indexed="81"/>
            <rFont val="Tahoma"/>
            <family val="2"/>
            <charset val="238"/>
          </rPr>
          <t>Navrátilová Lenka:</t>
        </r>
        <r>
          <rPr>
            <sz val="8"/>
            <color indexed="81"/>
            <rFont val="Tahoma"/>
            <family val="2"/>
            <charset val="238"/>
          </rPr>
          <t xml:space="preserve">
3+4144
9+34906 (8115 76719)
66+173
67+6986
101+735
116+269
140+3191
142+3000
163+28382
217+35
237+37
238+215
245+3308
249+3166
276+2775
340+5875
343+18239
344+2234
382+239
387+2592
388+21
389+1275
410+3854
412+740
413+4738
440+139
444+1900
447+349
491+7375
492+2100
513+1124
515+37
516+3914
548+333
554+209
550+4819
575+5659
578+8518
580+574
581+297
582+8911
583+8237
584+2902
613+5846
617+12
</t>
        </r>
      </text>
    </comment>
    <comment ref="C25" authorId="0" shapeId="0">
      <text>
        <r>
          <rPr>
            <b/>
            <sz val="10"/>
            <color indexed="81"/>
            <rFont val="Tahoma"/>
            <family val="2"/>
            <charset val="238"/>
          </rPr>
          <t>N</t>
        </r>
        <r>
          <rPr>
            <b/>
            <sz val="8"/>
            <color indexed="81"/>
            <rFont val="Tahoma"/>
            <family val="2"/>
            <charset val="238"/>
          </rPr>
          <t xml:space="preserve">avrátilová Lenka:
</t>
        </r>
        <r>
          <rPr>
            <sz val="8"/>
            <color indexed="81"/>
            <rFont val="Tahoma"/>
            <family val="2"/>
            <charset val="238"/>
          </rPr>
          <t>241+856 dep do rez</t>
        </r>
      </text>
    </comment>
    <comment ref="C27" authorId="0" shapeId="0">
      <text>
        <r>
          <rPr>
            <b/>
            <sz val="8"/>
            <color indexed="81"/>
            <rFont val="Tahoma"/>
            <family val="2"/>
            <charset val="238"/>
          </rPr>
          <t>Navrátilová Lenka:</t>
        </r>
        <r>
          <rPr>
            <sz val="8"/>
            <color indexed="81"/>
            <rFont val="Tahoma"/>
            <family val="2"/>
            <charset val="238"/>
          </rPr>
          <t xml:space="preserve">
43+38 (+8115 1642)
45+1483 (+8115 34)
141+1353
280+1589
328+24925 FV přebytek</t>
        </r>
        <r>
          <rPr>
            <b/>
            <sz val="10"/>
            <color indexed="81"/>
            <rFont val="Tahoma"/>
            <family val="2"/>
            <charset val="238"/>
          </rPr>
          <t xml:space="preserve">
</t>
        </r>
        <r>
          <rPr>
            <sz val="8"/>
            <color indexed="81"/>
            <rFont val="Tahoma"/>
            <family val="2"/>
            <charset val="238"/>
          </rPr>
          <t>452-280 FV</t>
        </r>
      </text>
    </comment>
    <comment ref="C29" authorId="0" shapeId="0">
      <text>
        <r>
          <rPr>
            <b/>
            <sz val="8"/>
            <color indexed="81"/>
            <rFont val="Tahoma"/>
            <family val="2"/>
            <charset val="238"/>
          </rPr>
          <t xml:space="preserve">Navrátilová Lenka:
</t>
        </r>
        <r>
          <rPr>
            <sz val="8"/>
            <color indexed="81"/>
            <rFont val="Tahoma"/>
            <family val="2"/>
            <charset val="238"/>
          </rPr>
          <t xml:space="preserve">335+72 přebytek
488+96
</t>
        </r>
      </text>
    </comment>
    <comment ref="C32" authorId="0" shapeId="0">
      <text>
        <r>
          <rPr>
            <b/>
            <sz val="8"/>
            <color indexed="81"/>
            <rFont val="Tahoma"/>
            <family val="2"/>
            <charset val="238"/>
          </rPr>
          <t>Navrátilová Lenka:</t>
        </r>
        <r>
          <rPr>
            <sz val="8"/>
            <color indexed="81"/>
            <rFont val="Tahoma"/>
            <family val="2"/>
            <charset val="238"/>
          </rPr>
          <t xml:space="preserve">
33+128
48+1 poj
57+293 prominuté odvody a penále
51+126 s+z do rez
69+5
73+80 po na omp
101+735
129-1 š z rez
135+120 vratka osr
166+9051
167+113
167+91
207+4817 (celkem 30817)
211+828
212+1
213+898
220-1604 z do rez
239+1
240+553
241+856 dep do rez
251+164
268+48582 daň z příjmu práv.osob
270+376 prominuté odvody a penále
271+6 vratka na základě výzvy
328+428760 přebytek
335+72 fond
336+150 jistota
345+897 d do rez
388+21
405-72216 nečerpání revolvingu ČS
447+349
452-280 FV
468-5556
487+67
485+282
494+183 d do rez
495+22 poj z
517+19947 d do rez
518+143 poj oko
544+1947
610+1208
615+138
618+7 poj z
620+10439 d do rez
644+4
645+15
</t>
        </r>
      </text>
    </comment>
    <comment ref="C34" authorId="0" shapeId="0">
      <text>
        <r>
          <rPr>
            <b/>
            <sz val="8"/>
            <color indexed="81"/>
            <rFont val="Tahoma"/>
            <family val="2"/>
            <charset val="238"/>
          </rPr>
          <t>Navrátilová Lenka:</t>
        </r>
        <r>
          <rPr>
            <sz val="8"/>
            <color indexed="81"/>
            <rFont val="Tahoma"/>
            <family val="2"/>
            <charset val="238"/>
          </rPr>
          <t xml:space="preserve">
7+190 poj š
34+52 poj z
70+47 poj š
71+211 poj š
169-156
173+114 poj š
174+129 poj š
249+3166
284+52 poj š
347+50 poj š
414+3948 KB
448+118
449+464
506-28 odvod š
500+85 poj s
542+6
543+62
549+1036 d
551+5857 opřpo odpisy
553+19475 KB
587+50 poj š
609-166 kidsok
619+46 poj š
625-118 opřpo odpisy
626+18 251 rev
641+43 poj š
646+4</t>
        </r>
      </text>
    </comment>
    <comment ref="C35" authorId="0" shapeId="0">
      <text>
        <r>
          <rPr>
            <b/>
            <sz val="8"/>
            <color indexed="81"/>
            <rFont val="Tahoma"/>
            <family val="2"/>
            <charset val="238"/>
          </rPr>
          <t>Navrátilová Lenka:</t>
        </r>
        <r>
          <rPr>
            <sz val="8"/>
            <color indexed="81"/>
            <rFont val="Tahoma"/>
            <family val="2"/>
            <charset val="238"/>
          </rPr>
          <t xml:space="preserve">
1+5775984
2+66000
46+1366
47+11208
62+10646
63+8204
64+3857
65+30
72-59
97+4594
104+8964
105+667
114+9429
115+172
117+898
123-215
125+420
137+73500
138+1517
139+188
143-27
171+9126
175-479
176-19
218-172
219-14
244+5831
257-30
275+3163
277+427
278+2176
279-172
283+70800
332+11720
337+423
338+76
339+96
341+109
407+4
409+27173
416-76
442+1675
443+735
451-132
489+43766
490+534
493-16
512+781
545+12506
546+1561
573+76697
574+4677
579+117474
586-41
611+361
612+3025
621-2
622-28
623-175
624-190
627-939
</t>
        </r>
      </text>
    </comment>
    <comment ref="C36" authorId="0" shapeId="0">
      <text>
        <r>
          <rPr>
            <b/>
            <sz val="8"/>
            <color indexed="81"/>
            <rFont val="Tahoma"/>
            <family val="2"/>
            <charset val="238"/>
          </rPr>
          <t xml:space="preserve">Navrátilová Lenka:
</t>
        </r>
        <r>
          <rPr>
            <sz val="8"/>
            <color indexed="81"/>
            <rFont val="Tahoma"/>
            <family val="2"/>
            <charset val="238"/>
          </rPr>
          <t>215+10
243+395
273+28
378+30
379+60
380+17
381+98
386+54
406+150
408+30
592+140</t>
        </r>
      </text>
    </comment>
    <comment ref="C37" authorId="0" shapeId="0">
      <text>
        <r>
          <rPr>
            <b/>
            <sz val="8"/>
            <color indexed="81"/>
            <rFont val="Tahoma"/>
            <family val="2"/>
            <charset val="238"/>
          </rPr>
          <t>Navrátilová Lenka:</t>
        </r>
        <r>
          <rPr>
            <sz val="8"/>
            <color indexed="81"/>
            <rFont val="Tahoma"/>
            <family val="2"/>
            <charset val="238"/>
          </rPr>
          <t xml:space="preserve">
4+689181
44+3000 s+z
216+3000 s+z
247+187
331+89815
377+630
510+1800 s+z
514+64268
608-1</t>
        </r>
      </text>
    </comment>
    <comment ref="C38" authorId="0" shapeId="0">
      <text>
        <r>
          <rPr>
            <b/>
            <sz val="8"/>
            <color indexed="81"/>
            <rFont val="Tahoma"/>
            <family val="2"/>
            <charset val="238"/>
          </rPr>
          <t xml:space="preserve">Navrátilová Lenka:
</t>
        </r>
        <r>
          <rPr>
            <sz val="8"/>
            <color indexed="81"/>
            <rFont val="Tahoma"/>
            <family val="2"/>
            <charset val="238"/>
          </rPr>
          <t xml:space="preserve">60+147
126+480
214+304
250+6339
272+525
383+224
411+24606
439+541
577+181
616+523
642+86
</t>
        </r>
      </text>
    </comment>
    <comment ref="C39" authorId="0" shapeId="0">
      <text>
        <r>
          <rPr>
            <b/>
            <sz val="8"/>
            <color indexed="81"/>
            <rFont val="Tahoma"/>
            <family val="2"/>
            <charset val="238"/>
          </rPr>
          <t xml:space="preserve">Navrátilová Lenka:
</t>
        </r>
        <r>
          <rPr>
            <sz val="8"/>
            <color indexed="81"/>
            <rFont val="Tahoma"/>
            <family val="2"/>
            <charset val="238"/>
          </rPr>
          <t xml:space="preserve">376+219966
</t>
        </r>
      </text>
    </comment>
    <comment ref="C40" authorId="0" shapeId="0">
      <text>
        <r>
          <rPr>
            <b/>
            <sz val="8"/>
            <color indexed="81"/>
            <rFont val="Tahoma"/>
            <family val="2"/>
            <charset val="238"/>
          </rPr>
          <t>Navrátilová Lenka:</t>
        </r>
        <r>
          <rPr>
            <sz val="8"/>
            <color indexed="81"/>
            <rFont val="Tahoma"/>
            <family val="2"/>
            <charset val="238"/>
          </rPr>
          <t xml:space="preserve">
12+65706
31+112
61+3
127+5661
136+30
172+11
210+23105
242+25
253+52
248+49153
327+30
342+85
445+4500
446+96714
509+4
547+2
552-327
576+16
585+4197
614+1357
</t>
        </r>
      </text>
    </comment>
    <comment ref="C41" authorId="0" shapeId="0">
      <text>
        <r>
          <rPr>
            <b/>
            <sz val="8"/>
            <color indexed="81"/>
            <rFont val="Tahoma"/>
            <family val="2"/>
            <charset val="238"/>
          </rPr>
          <t xml:space="preserve">Navrátilová Lenka:
</t>
        </r>
        <r>
          <rPr>
            <sz val="8"/>
            <color indexed="81"/>
            <rFont val="Tahoma"/>
            <family val="2"/>
            <charset val="238"/>
          </rPr>
          <t>32+15
208+15
209+446
246+1215
484+100</t>
        </r>
      </text>
    </comment>
    <comment ref="C42" authorId="0" shapeId="0">
      <text>
        <r>
          <rPr>
            <b/>
            <sz val="8"/>
            <color indexed="81"/>
            <rFont val="Tahoma"/>
            <family val="2"/>
            <charset val="238"/>
          </rPr>
          <t xml:space="preserve">Navrátilová Lenka:
</t>
        </r>
        <r>
          <rPr>
            <sz val="8"/>
            <color indexed="81"/>
            <rFont val="Tahoma"/>
            <family val="2"/>
            <charset val="238"/>
          </rPr>
          <t xml:space="preserve">281+1110
335+72 přebytek
488+96
</t>
        </r>
      </text>
    </comment>
    <comment ref="C43" authorId="0" shapeId="0">
      <text>
        <r>
          <rPr>
            <b/>
            <sz val="8"/>
            <color indexed="81"/>
            <rFont val="Tahoma"/>
            <family val="2"/>
            <charset val="238"/>
          </rPr>
          <t xml:space="preserve">Navrátilová Lenka:
</t>
        </r>
        <r>
          <rPr>
            <sz val="8"/>
            <color indexed="81"/>
            <rFont val="Tahoma"/>
            <family val="2"/>
            <charset val="238"/>
          </rPr>
          <t>134+11000 Fond
282+12741</t>
        </r>
      </text>
    </comment>
    <comment ref="C44" authorId="0" shapeId="0">
      <text>
        <r>
          <rPr>
            <b/>
            <sz val="8"/>
            <color indexed="81"/>
            <rFont val="Tahoma"/>
            <family val="2"/>
            <charset val="238"/>
          </rPr>
          <t>Navrátilová Lenka:</t>
        </r>
        <r>
          <rPr>
            <sz val="8"/>
            <color indexed="81"/>
            <rFont val="Tahoma"/>
            <family val="2"/>
            <charset val="238"/>
          </rPr>
          <t xml:space="preserve">
3+4144
9+34906 (4116)
9+76719 (8115)
11+67
66+173
67+6986
116+269
140+3191
142+3000
163+28382
217+35
237+37
238+215
245+3308
276+2775
340+5875
343+18239
344+2234
382+239
387+2592
387+2592
389+1275
410+3854
412+740
413+4738
440+139
444+1900
491+7375
492+2100
513+1124
515+37
516+3914
548+333
550+4819
554+209
575+5659
578+8518
580+574
581+297
582+8911
583+8237
584+2902
613+5846
617+12
</t>
        </r>
      </text>
    </comment>
    <comment ref="C45" authorId="0" shapeId="0">
      <text>
        <r>
          <rPr>
            <b/>
            <sz val="8"/>
            <color indexed="81"/>
            <rFont val="Tahoma"/>
            <family val="2"/>
            <charset val="238"/>
          </rPr>
          <t>Navrátilová Lenka:</t>
        </r>
        <r>
          <rPr>
            <sz val="8"/>
            <color indexed="81"/>
            <rFont val="Tahoma"/>
            <family val="2"/>
            <charset val="238"/>
          </rPr>
          <t xml:space="preserve">
8+2555
10+3
30+21200
252+48860 KB
</t>
        </r>
      </text>
    </comment>
    <comment ref="C46" authorId="0" shapeId="0">
      <text>
        <r>
          <rPr>
            <b/>
            <sz val="8"/>
            <color indexed="81"/>
            <rFont val="Tahoma"/>
            <family val="2"/>
            <charset val="238"/>
          </rPr>
          <t>Navrátilová Lenka:</t>
        </r>
        <r>
          <rPr>
            <sz val="8"/>
            <color indexed="81"/>
            <rFont val="Tahoma"/>
            <family val="2"/>
            <charset val="238"/>
          </rPr>
          <t xml:space="preserve">
5+4972 odvod š do inv
6+155 odvod š do inv
99+49 dobropis inv
168+49
269-49
334+16 dobropis
385-348
415+33446 KB
450+59854 KB
</t>
        </r>
      </text>
    </comment>
    <comment ref="C47" authorId="0" shapeId="0">
      <text>
        <r>
          <rPr>
            <b/>
            <sz val="8"/>
            <color indexed="81"/>
            <rFont val="Tahoma"/>
            <family val="2"/>
            <charset val="238"/>
          </rPr>
          <t>Navrátilová Lenka:</t>
        </r>
        <r>
          <rPr>
            <sz val="8"/>
            <color indexed="81"/>
            <rFont val="Tahoma"/>
            <family val="2"/>
            <charset val="238"/>
          </rPr>
          <t xml:space="preserve">
43+1680
45+1517
68+75
141+1353
280+1589
328+24925 FV přebytek</t>
        </r>
      </text>
    </comment>
    <comment ref="C49" authorId="0" shapeId="0">
      <text>
        <r>
          <rPr>
            <b/>
            <sz val="8"/>
            <color indexed="81"/>
            <rFont val="Tahoma"/>
            <family val="2"/>
            <charset val="238"/>
          </rPr>
          <t>Navrátilová Lenka:</t>
        </r>
        <r>
          <rPr>
            <sz val="8"/>
            <color indexed="81"/>
            <rFont val="Tahoma"/>
            <family val="2"/>
            <charset val="238"/>
          </rPr>
          <t xml:space="preserve">
335+72 přebytek
487+96
</t>
        </r>
      </text>
    </comment>
    <comment ref="B53" authorId="0" shapeId="0">
      <text>
        <r>
          <rPr>
            <b/>
            <sz val="8"/>
            <color indexed="81"/>
            <rFont val="Tahoma"/>
            <family val="2"/>
            <charset val="238"/>
          </rPr>
          <t>Navrátilová Lenka:</t>
        </r>
        <r>
          <rPr>
            <sz val="8"/>
            <color indexed="81"/>
            <rFont val="Tahoma"/>
            <family val="2"/>
            <charset val="238"/>
          </rPr>
          <t xml:space="preserve">
8115, 8113, 8905</t>
        </r>
      </text>
    </comment>
    <comment ref="C53" authorId="0" shapeId="0">
      <text>
        <r>
          <rPr>
            <b/>
            <sz val="8"/>
            <color indexed="81"/>
            <rFont val="Tahoma"/>
            <family val="2"/>
            <charset val="238"/>
          </rPr>
          <t>Navrátilová Lenka:</t>
        </r>
        <r>
          <rPr>
            <sz val="8"/>
            <color indexed="81"/>
            <rFont val="Tahoma"/>
            <family val="2"/>
            <charset val="238"/>
          </rPr>
          <t xml:space="preserve">
8+2555
9+76719 (OPZ 34906)
10+3
11+67
12+65706
30+21200
33+128
43+1642 (+FV 38)
45+34 (+FV 1483)
68+75
134+11000 Fond voda
166+9051
252+48860 KB
281+1110 SF
282+12741 Fond voda
328+428760 přebytek
335+72 přebytek
405-72216 nečerpání revolvingu ČS
414+3948 KB
415+33446 KB
450+59854 KB
553+19475 KB
626+18 251 rev
</t>
        </r>
      </text>
    </comment>
    <comment ref="B54" authorId="0" shapeId="0">
      <text>
        <r>
          <rPr>
            <b/>
            <sz val="8"/>
            <color indexed="81"/>
            <rFont val="Tahoma"/>
            <family val="2"/>
            <charset val="238"/>
          </rPr>
          <t>Navrátilová Lenka:</t>
        </r>
        <r>
          <rPr>
            <sz val="8"/>
            <color indexed="81"/>
            <rFont val="Tahoma"/>
            <family val="2"/>
            <charset val="238"/>
          </rPr>
          <t xml:space="preserve">
8224, 8124, 8114
</t>
        </r>
      </text>
    </comment>
    <comment ref="C54" authorId="0" shapeId="0">
      <text>
        <r>
          <rPr>
            <b/>
            <sz val="8"/>
            <color indexed="81"/>
            <rFont val="Tahoma"/>
            <family val="2"/>
            <charset val="238"/>
          </rPr>
          <t>Navrátilová Lenka:</t>
        </r>
        <r>
          <rPr>
            <sz val="8"/>
            <color indexed="81"/>
            <rFont val="Tahoma"/>
            <family val="2"/>
            <charset val="238"/>
          </rPr>
          <t xml:space="preserve">
207+26000 (celkem 30817)
468+5556
</t>
        </r>
      </text>
    </comment>
  </commentList>
</comments>
</file>

<file path=xl/sharedStrings.xml><?xml version="1.0" encoding="utf-8"?>
<sst xmlns="http://schemas.openxmlformats.org/spreadsheetml/2006/main" count="899" uniqueCount="183">
  <si>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</si>
  <si>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</si>
  <si>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</si>
  <si>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</si>
  <si>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</si>
  <si>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</si>
  <si>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</si>
  <si>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</si>
  <si>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</si>
  <si>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</si>
  <si>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</si>
  <si>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</si>
  <si>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</si>
  <si>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</si>
  <si>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</si>
  <si>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</si>
  <si>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</si>
  <si>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</si>
  <si>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 xml:space="preserve">Výdaje Olomouckého kraje celkem </t>
  </si>
  <si>
    <t>Výdaje Olomouckého kraje celkem (po konsolidaci)</t>
  </si>
  <si>
    <t>Fond sociálních potřeb</t>
  </si>
  <si>
    <t>Financování (splátky úvěrů)</t>
  </si>
  <si>
    <t>Financování (přijaté úvěry, zůst. na BÚ)</t>
  </si>
  <si>
    <t>Evropské programy</t>
  </si>
  <si>
    <t>Ostatní nedaňové příjmy</t>
  </si>
  <si>
    <t>Financování celkem</t>
  </si>
  <si>
    <t>Příjmy Olomouckého kraje včetně financování</t>
  </si>
  <si>
    <t>Výdaje Olomouckého kraje včetně financování</t>
  </si>
  <si>
    <t>Příjmy z poskytnutých služeb a výrobků</t>
  </si>
  <si>
    <t>Dotace do oblasti školství</t>
  </si>
  <si>
    <t>Dotace do oblasti sociální</t>
  </si>
  <si>
    <t>Zapojení finančního vypořádání</t>
  </si>
  <si>
    <t xml:space="preserve"> </t>
  </si>
  <si>
    <t>Dotace do oblasti životního prostředí a zemědělství, kotlíky</t>
  </si>
  <si>
    <t>Dotace pro Krajský úřad</t>
  </si>
  <si>
    <t>Neinvestiční přijaté transfery od obcí</t>
  </si>
  <si>
    <t>Ostatní investiční přijaté transfery ze SR</t>
  </si>
  <si>
    <t>Odbory</t>
  </si>
  <si>
    <t>Dotační programy, tituly</t>
  </si>
  <si>
    <t>Příspěvkové organizace</t>
  </si>
  <si>
    <t>Opravy, investice a projekty</t>
  </si>
  <si>
    <t xml:space="preserve"> -Rozpočtová změna 611/17</t>
  </si>
  <si>
    <t>druh rozpočtové změny: zapojení nových prostředků do rozpočtu</t>
  </si>
  <si>
    <t>poskytovatel: Ministerstvo školství, mládeže a tělovýchovy</t>
  </si>
  <si>
    <t>důvod: neinvestiční dotace ze státního rozpočtu ČR na rok 2017 poskytnutá na základě rozhodnutí Ministerstva školství, mládeže a tělovýchovy ČR č.j.: 518617Z ze dne 23.11.2017 v celkové výši 361 274,- Kč na rozvojový program "Hodnocení žáků a škol podle výsledků v soutěžích v roce 2016/2017 - Excelence základních a středních škol 2017“.</t>
  </si>
  <si>
    <t>Odbor školství a mládeže</t>
  </si>
  <si>
    <t>ORJ - 10</t>
  </si>
  <si>
    <t>UZ</t>
  </si>
  <si>
    <t xml:space="preserve">§ </t>
  </si>
  <si>
    <t>položka</t>
  </si>
  <si>
    <t>částka v Kč</t>
  </si>
  <si>
    <t>4116 - Ostatní neinv. přijaté transfery ze SR</t>
  </si>
  <si>
    <t>celkem</t>
  </si>
  <si>
    <t>5336 - Neinvestiční dotace zřízeným PO</t>
  </si>
  <si>
    <t>seskupení položek</t>
  </si>
  <si>
    <t>53 - Neinvestiční transfery veřejnopráv. subj.</t>
  </si>
  <si>
    <t xml:space="preserve"> -Rozpočtová změna 612/17</t>
  </si>
  <si>
    <t>důvod: neinvestiční dotace ze státního rozpočtu ČR na rok 2017 poskytnutá na základě rozhodnutí Ministerstva školství, mládeže a tělovýchovy ČR č.j.: 28591-12/2017 ze dne 3.11.2017 v celkové výši 3 024 900,- Kč na rozvojový program "Podpora odborného vzdělávání".</t>
  </si>
  <si>
    <t>52 - Neinvestiční transfery soukromopr. subj.</t>
  </si>
  <si>
    <t xml:space="preserve"> -Rozpočtová změna 613/17</t>
  </si>
  <si>
    <t>důvod: neinvestiční dotace ze státního rozpočtu ČR na rok 2017 poskytnutá na základě avíza Ministerstva školství, mládeže a tělovýchovy ČR č.j.: MŠMT-34139/2016-37 ze dne 20.11.2017 a MŠMT-34139/2016-40 ze dne 27.11.2017 v celkové výši 5 845 996,80 Kč na projekty využívající zjednodušené vykazování nákladů pro příspěvkové organizace Olomouckého kraje v rámci Operačního programu Výzkum, vývoj a vzdělávání.</t>
  </si>
  <si>
    <t xml:space="preserve"> -Rozpočtová změna 614/17</t>
  </si>
  <si>
    <t>poskytovatel: Ministerstvo zemědělství</t>
  </si>
  <si>
    <t>důvod: neinvestiční dotace ze státního rozpočtu ČR na rok 2017 poskytnutá na základě avíza k převodu finančních prostředků Ministerstva zemědělství ČR  v celkové výši               1 357 472,- Kč pro Střední lesnickou školu Hranice jako příspěvek na hospodaření v lesích a na vybrané myslivecké činnosti.</t>
  </si>
  <si>
    <t xml:space="preserve"> -Rozpočtová změna 615/17</t>
  </si>
  <si>
    <t>poskytovatel: Ministerstvo financí</t>
  </si>
  <si>
    <t>důvod: investiční dotace ze státního rozpočtu ČR na rok 2017 poskytnutá na základě dopisu Ministerstva financí ČR č. j.: MF-30009/2017/1201-3 ze dne 15.11.2017 v celkové výši 137 843,- Kč k refundaci výdajů spojených s výkupem pozemků pod komunikacemi II. a III. třídy.</t>
  </si>
  <si>
    <t>Odbor ekonomický</t>
  </si>
  <si>
    <t>ORJ - 07</t>
  </si>
  <si>
    <t>4211 - Invest. přijaté transfery z VPS SR</t>
  </si>
  <si>
    <t>Odbor majetkový, právní a správních činností</t>
  </si>
  <si>
    <t>ORJ - 04</t>
  </si>
  <si>
    <t>61 - Investiční nákupy a související výdaje</t>
  </si>
  <si>
    <t>59 - Ostatní neinvestiční výdaje</t>
  </si>
  <si>
    <t xml:space="preserve"> -Rozpočtová změna 616/17</t>
  </si>
  <si>
    <t>důvod: neinvestiční dotace ze státního rozpočtu ČR na rok 2017 poskytnutá na základě rozhodnutí Ministerstva financí ČR č.j.: MF-31628/2017/1201-3 ze dne 24.11.2017 ve výši 522 870,21 Kč na úhradu doložených nákladů spojených s činností uvedenou v § 45 odst. 1 zákona č. 258/2000 Sb., o ochraně veřejného zdraví za III. čtvrtletí 2017 (náklady spojené s preventivními opatřeními zabraňujícími vzniku, rozvoji a šíření onemocnění tuberkulózou). Nepoužité prostředky v celkové výši 550 000,- Kč budou převedeny do rezervy Olomouckého kraje.</t>
  </si>
  <si>
    <t>4111 - Neinvestiční přijaté transfery z VPS SR</t>
  </si>
  <si>
    <t>Odbor zdravotnictví</t>
  </si>
  <si>
    <t>ORJ - 14</t>
  </si>
  <si>
    <t>51 - Neinvestiční nákupy a související výdaje</t>
  </si>
  <si>
    <t xml:space="preserve"> -Rozpočtová změna 617/17</t>
  </si>
  <si>
    <t>poskytovatel: Ministerstvo pro místní rozvoj ČR</t>
  </si>
  <si>
    <t>důvod: odbor strategického rozvoje kraje požádal ekonomický odbor dne 4.12.2017 o provedení rozpočtové změny. Důvodem navrhované změny je zapojení finančních prostředků do rozpočtu Olomouckého kraje v celkové výši 12 074,41 Kč. Finanční prostředky byly poukázány na účet Olomouckého kraje jako neinvestiční dotace z Ministerstva pro místní rozvoj na financování projektu v oblasti regionálního rozvoje "Projekt technické pomoci Olomouckého kraje v rámci INTERREG V-A Česká republika".</t>
  </si>
  <si>
    <t>Odbor strategického rozvoje kraje</t>
  </si>
  <si>
    <t>ORJ - 74</t>
  </si>
  <si>
    <t>Odbor kancelář ředitele</t>
  </si>
  <si>
    <t>ORJ - 03</t>
  </si>
  <si>
    <t>50 - Výdaje na platy, ost. platby za pr. práci a poj.</t>
  </si>
  <si>
    <t xml:space="preserve"> -Rozpočtová změna 618/17</t>
  </si>
  <si>
    <t>důvod: odbor zdravotnictví požádal ekonomický odbor dne 1.12.2017 o provedení rozpočtové změny. Důvodem navrhované změny je zapojení finančních prostředků do rozpočtu Olomouckého kraje ve výši 7 013,- Kč a přesun finančních prostředků v rámci odboru zdravotnictví ve výši 1 000,- Kč (povinná spoluúčast). Česká pojišťovna, a.s., uhradila na účet Olomouckého kraje pojistné plnění k pojistné události pro Olomoucký kraj jako náhradu škody na nemovitém majetku, pronajatém Středomoravské nemocniční a.s., odštěpný závod Nemocnice Prostějov - oprava po vodovodní škodě.</t>
  </si>
  <si>
    <t>2322 - Přijaté pojistné náhrady</t>
  </si>
  <si>
    <t xml:space="preserve"> -Rozpočtová změna 619/17</t>
  </si>
  <si>
    <t>důvod: odbor podpory řízení příspěvkových organizací požádal ekonomický odbor dne 1.12.2017 o provedení rozpočtové změny. Důvodem navrhované změny je zapojení finančních prostředků do rozpočtu Olomouckého kraje ve výši 45 650,- Kč. Česká pojišťovna a.s., uhradila na účet Olomouckého kraje pojistné plnění k pojistné události pro příspěvkovou organizaci Olomouckého kraje Základní umělecká škola Iši Krejčího, Olomouc, za opravu po vodovodní škodě.</t>
  </si>
  <si>
    <t>Odbor podpory řízení příspěvkových organizací</t>
  </si>
  <si>
    <t>ORJ - 19</t>
  </si>
  <si>
    <t>5331 - Neinvestiční příspěvky zřízeným PO</t>
  </si>
  <si>
    <t xml:space="preserve"> -Rozpočtová změna 620/17</t>
  </si>
  <si>
    <t>důvod: odbor dopravy a silničního hospodářství požádal ekonomický odbor dne 4.12.2017 o provedení rozpočtové změny. Důvodem navrhované změny je zapojení finančních prostředků do rozpočtu Olomouckého kraje ve výši 10 439 000,- Kč. Finanční prostředky budou zapojeny jako odvod z fondu investic příspěvkové organizace Správa silnic Olomouckého kraje na základě usnesení Rady Olomouckého kraje č. UR/29/17/2017 ze dne 27.11.2017, a budou převedeny do rezervy na investice Olomouckého kraje.</t>
  </si>
  <si>
    <t>Odbor dopravy a silničního hospodářství</t>
  </si>
  <si>
    <t>ORJ - 12</t>
  </si>
  <si>
    <t>2122 - Odvody příspěvkových organizací</t>
  </si>
  <si>
    <t xml:space="preserve"> -Rozpočtová změna 621/17</t>
  </si>
  <si>
    <t>druh rozpočtové změny: snížení prostředků rozpočtu</t>
  </si>
  <si>
    <t>důvod: odbor školství a mládeže požádal ekonomický odbor dne 4.12.2017 o provedení rozpočtové změny. Důvodem navrhované změny je snížení neinvestiční dotace ze státního rozpočtu ČR na rok 2017 poskytnuté na základě rozhodnutí Ministerstva školství, mládeže a tělovýchovy ČR č.j.: 24632-12/2016-36 ze dne 25.7.2017 v celkové výši 109 197,- Kč na program "Podpora vzdělávání cizinců ve školách; Bezplatná výuka přizpůsobená potřebám dětí a žáků - cizinců z třetích zemí", nevyčerpané prostředky ve výši 2 250,- Kč budou vráceny na účet Ministerstva školství, mládeže a tělovýchovy.</t>
  </si>
  <si>
    <t xml:space="preserve"> -Rozpočtová změna 622/17</t>
  </si>
  <si>
    <t>důvod: odbor školství a mládeže požádal ekonomický odbor dne 4.12.2017 o provedení rozpočtové změny. Důvodem navrhované změny je snížení neinvestiční dotace ze státního rozpočtu ČR na rok 2017 poskytnuté na základě rozhodnutí Ministerstva školství, mládeže a tělovýchovy ČR č.j.: 28402-12/2016-59 ze dne 30.8.2017 ve výši 1 675 604,- Kč na program "Podpora výuky plavání v základních školách v roce 2017", nevyčerpané prostředky ve výši 27 642,- Kč budou vráceny na účet Ministerstva školství, mládeže a tělovýchovy.</t>
  </si>
  <si>
    <t xml:space="preserve"> -Rozpočtová změna 623/17</t>
  </si>
  <si>
    <t>důvod: odbor školství a mládeže požádal ekonomický odbor dne 4.12.2017 o provedení rozpočtové změny. Důvodem navrhované změny je snížení neinvestiční dotace ze státního rozpočtu ČR na rok 2017 poskytnuté na základě rozhodnutí Ministerstva školství, mládeže a tělovýchovy ČR č.j.: MSMT-21753/2017-2 ze dne 20.9.2017 v celkové výši 781 120,- Kč na dotační program "Podpora sociálně znevýhodněných romských žáků středních škol, konzervatoří a studentů vyšších odborných škol na období září - prosinec 2017", nevyčerpané prostředky v celkové výši 174 905,- Kč budou vráceny na účet Ministerstva školství, mládeže a tělovýchovy.</t>
  </si>
  <si>
    <t xml:space="preserve"> -Rozpočtová změna 624/17</t>
  </si>
  <si>
    <t>důvod: odbor školství a mládeže požádal ekonomický odbor dne 4.12.2017 o provedení rozpočtové změny. Důvodem navrhované změny je snížení neinvestiční dotace ze státního rozpočtu ČR na rok 2017 poskytnuté na základě rrozhodnutí Ministerstva školství, mládeže a tělovýchovy ČR č.j.: MSMT-12415-12/2017-5 v celkové výši 11 720 052,- Kč a MSMT-12415-12/2017-6 ze dne 18.8.2017 v celkové výši 27 173 398,- Kč na rozvojový program "Zvýšení platů nepedagogických zaměstnanců regionálního školství", nevyčerpané prostředky v celkové výši 190 077,93 Kč budou vráceny na účet Ministerstva školství, mládeže a tělovýchovy.</t>
  </si>
  <si>
    <t xml:space="preserve"> -Rozpočtová změna 625/17</t>
  </si>
  <si>
    <t xml:space="preserve"> -Rozpočtová změna 626/17</t>
  </si>
  <si>
    <t>8113 - Krátkodobé přijaté půjčené prostředky</t>
  </si>
  <si>
    <t>Odbor investic</t>
  </si>
  <si>
    <t>ORJ - 52</t>
  </si>
  <si>
    <t>6351 - Investiční transfery zřízeným PO</t>
  </si>
  <si>
    <t xml:space="preserve"> -Rozpočtová změna 627/17</t>
  </si>
  <si>
    <t>důvod: odbor školství a mládeže požádal ekonomický odbor dne 5.12.2017 o provedení rozpočtové změny. Důvodem navrhované změny je snížení neinvestiční dotace ze státního rozpočtu ČR na rok 2017 na základě dopisu Ministerstva školství, mládeže a tělovýchovy ČR č.j.: MŠMT-31884/2017 ve výši 939 475,- Kč jako 16. úprava rozpočtu přímých výdajů regionálního školství územních samosprávných celků na rok 2017.</t>
  </si>
  <si>
    <t>Rozpis účelové dotace zabezpečí odbor školství a mládeže</t>
  </si>
  <si>
    <t xml:space="preserve"> -Rozpočtová změna 628/17</t>
  </si>
  <si>
    <t>druh rozpočtové změny: vnitřní rozpočtová změna - přesun mezi jednotlivými položkami, paragrafy a odbory ekonomickým a sportu, kultury a památkové péče</t>
  </si>
  <si>
    <t>důvod: odbor sportu, kultury a památkové péče požádal ekonomický odbor dne 28.11.2017 o provedení rozpočtové změny. Důvodem navrhované změny je převedení finančních prostředků z odboru ekonomického na odbor sportu, kultury a památkové péče ve výši                     338 000,- Kč. Finanční prostředky budou použity na poskytnutí dotací na výkon regionálních funkcí knihoven v roce 2017, materiál je součástí programu jednání Zastupitelstva Olomouckého kraje dne 18.12.2017 (bod 32), prostředky budou čerpány z rezervy Olomouckého kraje.</t>
  </si>
  <si>
    <t>Odbor sportu, kultury a památkové péče</t>
  </si>
  <si>
    <t xml:space="preserve"> -Rozpočtová změna 629/17</t>
  </si>
  <si>
    <t>druh rozpočtové změny: vnitřní rozpočtová změna - přesun mezi jednotlivými položkami, paragrafy a odbory ekonomickým a investic</t>
  </si>
  <si>
    <t>důvod: odbor investic požádal ekonomický odbor dne 1.12.2017 o provedení rozpočtové změny. Důvodem navrhované změny je převedení finančních prostředků z odboru investic na odbor ekonomický v celkové výši 9 034 730,40  Kč. Finanční prostředky nebudou použity na financování investičních akcí v oblasti dopravy, a budou převedeny do rezervy Olomouckého kraje.</t>
  </si>
  <si>
    <t>ORJ - 17</t>
  </si>
  <si>
    <t>ÚZ</t>
  </si>
  <si>
    <t xml:space="preserve"> -Rozpočtová změna 630/17</t>
  </si>
  <si>
    <t>důvod: odbor investic požádal ekonomický odbor dne 5.12.2017 o provedení rozpočtové změny. Důvodem navrhované změny je převedení finančních prostředků z odboru investic na odbor ekonomický v celkové výši 31 752 000,-  Kč. Finanční prostředky nebudou použity na financování investiční akce v oblasti školství "Realizace energeticky úsporných opatření - OU a praktická škola Lipová - lázně", a budou převedeny do rezervy Olomouckého kraje.</t>
  </si>
  <si>
    <t xml:space="preserve"> -Rozpočtová změna 631/17</t>
  </si>
  <si>
    <t>druh rozpočtové změny: vnitřní rozpočtová změna - přesun mezi jednotlivými položkami, paragrafy a odbory ekonomickým a podpory řízení příspěvkových organizací</t>
  </si>
  <si>
    <t>důvod: odbor podpory řízení příspěvkových organizací požádal ekonomický odbor dne 1.12.2017 o provedení rozpočtové změny. Důvodem navrhované změny je převedení finančních prostředků z odboru podpory řízení příspěvkových organizací do rozpočtu odboru ekonomického v celkové výši 747 000,- Kč. Finanční prostředky nebudou využity pro zabezpečení provozu odboru, a budou převedeny do rezervy Olomouckého kraje.</t>
  </si>
  <si>
    <t xml:space="preserve"> -Rozpočtová změna 632/17</t>
  </si>
  <si>
    <t xml:space="preserve"> -Rozpočtová změna 633/17</t>
  </si>
  <si>
    <t xml:space="preserve"> -Rozpočtová změna 634/17</t>
  </si>
  <si>
    <t xml:space="preserve"> -Rozpočtová změna 635/17</t>
  </si>
  <si>
    <t xml:space="preserve"> -Rozpočtová změna 636/17</t>
  </si>
  <si>
    <t xml:space="preserve"> -Rozpočtová změna 637/17</t>
  </si>
  <si>
    <t>druh rozpočtové změny: vnitřní rozpočtová změna - přesun mezi jednotlivými položkami, paragrafy v rámci odboru podpory řízení příspěvkových organizací</t>
  </si>
  <si>
    <t xml:space="preserve"> -Rozpočtová změna 638/17</t>
  </si>
  <si>
    <t xml:space="preserve"> -Rozpočtová změna 639/17</t>
  </si>
  <si>
    <t>důvod: odbor podpory řízení příspěvkových organizací požádal ekonomický odbor dne 5.12.2017 o provedení rozpočtové změny. Důvodem navrhované změny je převedení finančních prostředků z odboru podpory řízení příspěvkových organizací do rozpočtu odboru ekonomického v celkové výši 22 786 773,- Kč. Finanční prostředky z rezervy odboru podpory řízení příspěvkových organizací již nebudou v letošním roce využity, a budou převedeny do rezervy Olomouckého kraje.</t>
  </si>
  <si>
    <t xml:space="preserve"> -Rozpočtová změna 640/17</t>
  </si>
  <si>
    <t>druh rozpočtové změny: vnitřní rozpočtová změna - přesun mezi jednotlivými položkami, paragrafy v rámci odboru investic</t>
  </si>
  <si>
    <t>důvod: odbor investic požádal ekonomický odbor dne 30.11.2017 o provedení rozpočtové změny. Důvodem navrhované změny je přesun finančních prostředků v rámci odboru investic v celkové výši 1 936,- Kč. Finanční prostředky budou použity na financování investiční akce v oblasti zdravotnictví "Realizace energeticky úsporných opatření - Nemocnice Přerov - domov sester".</t>
  </si>
  <si>
    <t xml:space="preserve"> -Rozpočtová změna 641/17</t>
  </si>
  <si>
    <t>důvod: odbor podpory řízení příspěvkových organizací požádal ekonomický odbor dne 5.12.2017 o provedení rozpočtové změny. Důvodem navrhované změny je zapojení finančních prostředků do rozpočtu Olomouckého kraje ve výši 43 000,- Kč. Česká pojišťovna a.s., uhradí na účet Olomouckého kraje pojistné plnění k pojistné události pro příspěvkovou organizaci Olomouckého kraje Základní škola Uničov za opravu brány po vichřici.</t>
  </si>
  <si>
    <t xml:space="preserve"> -Rozpočtová změna 642/17</t>
  </si>
  <si>
    <t>důvod: neinvestiční dotace ze státního rozpočtu ČR na rok 2017 poskytnutá na základě rozhodnutí Ministerstva financí ČR č.j: MF-33183/2017/1201-3 ze dne 6.12.2017 ve výši           85 811,35 Kč na úhradu doložených nákladů vzniklých lékárnám s odevzdáním nepoužitelných léčiv a s jejich odstraněním za IV. čtvrtletí roku 2017. Nepoužité prostředky v celkové výši 400 000,- Kč budou převedeny do rezervy Olomouckého kraje.</t>
  </si>
  <si>
    <t xml:space="preserve"> -Rozpočtová změna 643/17</t>
  </si>
  <si>
    <t xml:space="preserve"> -Rozpočtová změna 647/17</t>
  </si>
  <si>
    <t>druh rozpočtové změny: vnitřní rozpočtová změna - přesun mezi jednotlivými položkami, paragrafy a odbory ekonomickým, sociálních věcí a zdravotnictví</t>
  </si>
  <si>
    <t>důvod: odbory sociálních věcí a zdravotnictví požádaly ekonomický odbor dne 7. a 8.12.2017 o provedení rozpočtové změny. Důvodem navrhované změny je převedení finančních prostředků z odboru ekonomického na odbor sociálních věcí ve výši 50 920,- Kč a na odbor zdravotnictví ve výši 255 360,-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listopad 2017.</t>
  </si>
  <si>
    <t>Odbor sociálních věcí</t>
  </si>
  <si>
    <t>ORJ - 11</t>
  </si>
  <si>
    <t>5336 - Neinvestiční transfery zřízeným PO</t>
  </si>
  <si>
    <t xml:space="preserve"> -Rozpočtová změna 644/17</t>
  </si>
  <si>
    <t>druh rozpočtové změny: zapojení prostředků do rozpočtu</t>
  </si>
  <si>
    <t>důvod: odbor školství a mládeže požádal ekonomický odbor dne 27.11.2017 o provedení rozpočtové změny. Důvodem navrhované změny je zapojení finančních prostředků do rozpočtu Olomouckého kraje ve výši 4 427,19 Kč.  Finanční prostředky byly poukázány na účet Olomouckého kraje jako vratka na základě výzvy Olomouckého kraje k vrácení dotace nebo její části u Základní školy a Mateřské školy Dolní Studénky, prostředky budou zaslány na účet Ministerstva školství, mládeže a tělovýchovy.</t>
  </si>
  <si>
    <t>2229 - Ostatní přijaté vratky transferů</t>
  </si>
  <si>
    <t xml:space="preserve"> -Rozpočtová změna 645/17</t>
  </si>
  <si>
    <t>důvod: odbor školství a mládeže požádal ekonomický odbor dne 27.11.2017 o provedení rozpočtové změny. Důvodem navrhované změny je zapojení finančních prostředků do rozpočtu Olomouckého kraje ve výši 15 163,- Kč.  Finanční prostředky byly poukázány na účet Olomouckého kraje jako vratka na základě výzvy Olomouckého kraje k vrácení dotace nebo její části u Základní školy a Mateřské školy Vlkoš, prostředky budou zaslány na účet Ministerstva školství, mládeže a tělovýchovy.</t>
  </si>
  <si>
    <t xml:space="preserve"> -Rozpočtová změna 646/17</t>
  </si>
  <si>
    <t>2132 - Příjmy z pronájmu ostat. nemov. a j. č.</t>
  </si>
  <si>
    <t>Daňové příjmy (včetně daně z příjmu PO placené krajem)</t>
  </si>
  <si>
    <t>Dotace do oblasti kultury</t>
  </si>
  <si>
    <t>Dotace do oblasti zdravotnictví</t>
  </si>
  <si>
    <t>Dotace do oblasti dopravy</t>
  </si>
  <si>
    <t>OP VVV, OPZ, OPTP, PČŠS, IROP, OPPS, NF, NPPCRvR, OPŽP</t>
  </si>
  <si>
    <t>Depozita</t>
  </si>
  <si>
    <t>OP VVV, OPZ, OPTP, PČŠS, OPPS, NPPCRvR, OPŽP</t>
  </si>
  <si>
    <t>důvod: odbor podpory řízení příspěvkových organizací požádal ekonomický odbor dne 27.11.2017 o provedení rozpočtové změny. Důvodem navrhované změny je úprava závazných ukazatelů na rok 2017 u příspěvkových organizací v oblasti školství, sociální a kultury. V oblasti příjmů budou odvody z odpisů sníženy o 118 014,- Kč, v oblasti výdajů budou sníženy výdaje na neinvestiční příspěvky na provoz - odpisy zřízeným příspěvkovým organizacím o 144 305,- Kč, zbylá část prostředků ve výši 26 291,- Kč bude převedena do rezervy Olomouckého kraje, na základě usnesení Rady Olomouckého kraje č. UR/30/35/2017 ze dne 11.12.2017 (bod 8.1).</t>
  </si>
  <si>
    <t xml:space="preserve">důvod: odbor dopravy a silničního hospodářství požádal ekonomický odbor dne 24.11.2017 o provedení rozpočtové změny. Důvodem navrhované změny je zapojení finančních prostředků do rozpočtu Olomouckého kraje ve výši 18 250 721,11 Kč, převedení finančních prostředků z odboru ekonomického na odbor dopravy a silničního hospodářství ve výši        4 288 368,61 Kč a převedení finančních prostředků z odboru investic na odbor dopravy a silničního hospodářství ve výši 9 190 000,- Kč. Jedná se o zapojení finančních prostředků z revolvingového úvěru u Komerční banky, a.s., na financování projektů v oblasti dopravy "MÚK Unčovice II/449 křiž. II/366" a "II/448 Drahanovice - Olomouc", na základě usnesení Rady Olomouckého kraje č. UR/30/58/2017 ze dne 11.12.2017 (bod 15.2.). </t>
  </si>
  <si>
    <t>důvod: odbor podpory řízení příspěvkových organizací požádal ekonomický odbor dne 1.12.2017 o provedení rozpočtové změny. Důvodem navrhované změny je převedení finančních prostředků z odboru podpory řízení příspěvkových organizací do rozpočtu odboru ekonomického ve výši 24 510,- Kč. Finanční prostředky nebudou použity na poskytnutí investičního příspěvku pro příspěvkovou organizaci v oblasti sociální Středisko pečovatelské služby Jeseník na akci "Nákup automobilu", a budou převedeny do rezervy Olomouckého kraje na investice, na základě usnesení Rady Olomouckého kraje č. UR/30/35/2017 ze dne 11.12.2017 (bod 8.1.).</t>
  </si>
  <si>
    <t>důvod: odbor podpory řízení příspěvkových organizací požádal ekonomický odbor dne 1.12.2017 o provedení rozpočtové změny. Důvodem navrhované změny je převedení finančních prostředků z odboru podpory řízení příspěvkových organizací do rozpočtu odboru ekonomického ve výši 31 865,- Kč a přesun finančních prostředků v rámci odboru podpory řízení příspěvkových organizací ve výši 28 135,- Kč. Finanční prostředky nebudou použity na poskytnutí investičního příspěvku pro příspěvkovou organizaci v oblasti sociální Domov pro seniory Jesenec na akci "Klimatizace - III. budova č. p. 109", a budou částečně převedeny do rezervy Olomouckého kraje na investice a částečně použity na poskytnutí neinvestičního příspěvku na tuto akci, na základě usnesení Rady Olomouckého kraje č. UR/30/35/2017 ze dne 11.12.2017 (bod 8.1.).</t>
  </si>
  <si>
    <t>důvod: odbor podpory řízení příspěvkových organizací požádal ekonomický odbor dne 27.11.2017 o provedení rozpočtové změny. Důvodem navrhované změny je převedení finančních prostředků z odboru podpory řízení příspěvkových organizací do rozpočtu odboru ekonomického v celkové výši 3 059 482,64 Kč. Finanční prostředky nebudou použity na poskytnutí investičních a neinvestičních příspěvků pro příspěvkové organizace v oblasti sociální, školství, kultury a zdravotnictví, a budou převedeny do rezervy Olomouckého kraje na investice, na základě usnesení Rady Olomouckého kraje č. UR/30/35/2017 ze dne 11.12.2017 (bod 8.1.).</t>
  </si>
  <si>
    <t>důvod: odbor podpory řízení příspěvkových organizací požádal ekonomický odbor dne 29.11.2017 o provedení rozpočtové změny. Důvodem navrhované změny je převedení finančních prostředků z odboru podpory řízení příspěvkových organizací do rozpočtu odboru ekonomického ve výši 2 200 000,- Kč. Finanční prostředky nebudou použity na poskytnutí neinvestičního příspěvku na provoz pro příspěvkovou organizaci v oblasti zdravotnictví Odborný léčebný ústav Paseka, a budou převedeny do rezervy Olomouckého kraje, na základě usnesení Rady Olomouckého kraje č. UR/30/35/2017 ze dne 11.12.2017 (bod 8.1.).</t>
  </si>
  <si>
    <t>důvod: odbor podpory řízení příspěvkových organizací požádal ekonomický odbor dne 27.11.2017 o provedení rozpočtové změny. Důvodem navrhované změny je převedení finančních prostředků z odboru podpory řízení příspěvkových organizací do rozpočtu odboru ekonomického ve výši 450 000,- Kč. Finanční prostředky nebudou použity na poskytnutí neinvestičního příspěvku na provoz - mzdové náklady pro příspěvkovou organizaci v oblasti zdravotnictví Dětské centrum Ostrůvek, a budou převedeny do rezervy Olomouckého kraje, na základě usnesení Rady Olomouckého kraje č. UR/30/35/2017 ze dne 11.12.2017 (bod 8.1.).</t>
  </si>
  <si>
    <t>důvod: odbor podpory řízení příspěvkových organizací požádal ekonomický odbor dne 1.12.2017 o provedení rozpočtové změny. Důvodem navrhované změny je přesun finančních prostředků v rámci odboru podpory řízení příspěvkových organizací ve výši        144 837,- Kč. Finanční prostředky budou použity na poskytnutí investičního příspěvku pro příspěvkovou organizaci v oblasti školství Střední škola gastronomie a farmářství Jeseník na akci "Nákup chladicích vitrín", prostředky budou převedeny z rezervy odboru podpory řízení příspěvkových organizací, na základě usnesení Rady Olomouckého kraje č. UR/30/35/2017 ze dne 11.12.2017 (bod 8.1.).</t>
  </si>
  <si>
    <t>důvod: odbor podpory řízení příspěvkových organizací požádal ekonomický odbor dne 28.11.2017 o provedení rozpočtové změny. Důvodem navrhované změny je přesun finančních prostředků v rámci odboru podpory řízení příspěvkových organizací ve výši         1 600 000,- Kč. Finanční prostředky budou použity na poskytnutí investičního příspěvku pro příspěvkovou organizaci v oblasti zdravotnictví Zdravotnická záchranná služba Olomouckého kraje na nákup sanitního vozidla pro systém RV (rendez - vous), prostředky budou převedeny z rezervy odboru podpory řízení příspěvkových organizací, na základě usnesení Rady Olomouckého kraje č. UR/30/35/2017 ze dne 11.12.2017 (bod 8.1.).</t>
  </si>
  <si>
    <t>důvod: odbor podpory řízení příspěvkových organizací požádal ekonomický odbor dne 6.12.2017 o provedení rozpočtové změny. Důvodem navrhované změny je přesun finančních prostředků v rámci odboru podpory řízení příspěvkových organizací ve výši         1 242 499,42 Kč. Finanční prostředky budou použity na poskytnutí příspěvku na úhradu protarifovací ztráty dopravcům ve veřejné linkové dopravě pro příspěvkovou organizaci Koordinátor Integrovaného dopravního systému Olomouckého kraje, na základě usnesení Rady Olomouckého kraje č. UR/30/35/2017 ze dne 11.12.2017 (bod 8.1.).</t>
  </si>
  <si>
    <t>důvod: odbor podpory řízení příspěvkových organizací požádal ekonomický odbor dne 1.12.2017 o provedení rozpočtové změny. Důvodem navrhované změny je zapojení prostředků do rozpočtu Olomouckého kraje ve výši 4 000,- Kč. Finanční prostředky budou zapojeny jako příjem z pronájmu a příspěvek na provoz - nájemné u příspěvkové organizace v oblasti školství Dům dětí a mládeže Olomouc, na základě usnesení Rady Olomouckého kraje č. UR/30/35/2017 ze dne 11.12.2017 (bod 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</si>
</sst>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0\ &quot;Kč&quot;;\-#,##0\ &quot;Kč&quot;"/>
    <numFmt numFmtId="164" formatCode="00,000"/>
    <numFmt numFmtId="165" formatCode="00000"/>
    <numFmt numFmtId="166" formatCode="00000000"/>
    <numFmt numFmtId="167" formatCode="00000000000"/>
  </numFmts>
  <fonts count="27"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b/>
      <sz val="11"/>
      <name val="Arial CE"/>
      <charset val="238"/>
    </font>
    <font>
      <i/>
      <sz val="9"/>
      <name val="Arial CE"/>
      <charset val="238"/>
    </font>
    <font>
      <i/>
      <sz val="11"/>
      <name val="Arial CE"/>
      <charset val="238"/>
    </font>
    <font>
      <b/>
      <sz val="8"/>
      <color indexed="81"/>
      <name val="Tahoma"/>
      <family val="2"/>
      <charset val="238"/>
    </font>
    <font>
      <sz val="8"/>
      <color indexed="81"/>
      <name val="Tahoma"/>
      <family val="2"/>
      <charset val="238"/>
    </font>
    <font>
      <b/>
      <sz val="10"/>
      <color indexed="81"/>
      <name val="Tahoma"/>
      <family val="2"/>
      <charset val="238"/>
    </font>
    <font>
      <i/>
      <sz val="10"/>
      <name val="Arial"/>
      <family val="2"/>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CE"/>
      <family val="2"/>
      <charset val="238"/>
    </font>
    <font>
      <b/>
      <i/>
      <sz val="10"/>
      <name val="Arial CE"/>
      <charset val="238"/>
    </font>
    <font>
      <sz val="11"/>
      <color indexed="10"/>
      <name val="Arial"/>
      <family val="2"/>
      <charset val="238"/>
    </font>
    <font>
      <sz val="9"/>
      <name val="Arial CE"/>
      <charset val="238"/>
    </font>
    <font>
      <b/>
      <i/>
      <sz val="11"/>
      <name val="Arial"/>
      <family val="2"/>
      <charset val="238"/>
    </font>
    <font>
      <sz val="10"/>
      <color indexed="81"/>
      <name val="Tahoma"/>
      <family val="2"/>
      <charset val="238"/>
    </font>
  </fonts>
  <fills count="3">
    <fill>
      <patternFill patternType="none"/>
    </fill>
    <fill>
      <patternFill patternType="gray125"/>
    </fill>
    <fill>
      <patternFill patternType="solid">
        <fgColor indexed="42"/>
        <bgColor indexed="64"/>
      </patternFill>
    </fill>
  </fills>
  <borders count="13">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s>
  <cellStyleXfs count="2">
    <xf numFmtId="0" fontId="0" fillId="0" borderId="0"/>
    <xf numFmtId="0" fontId="5" fillId="0" borderId="0"/>
  </cellStyleXfs>
  <cellXfs count="190">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9" fillId="2" borderId="2" xfId="0" applyFont="1" applyFill="1" applyBorder="1"/>
    <xf numFmtId="3" fontId="9" fillId="2" borderId="2" xfId="0" applyNumberFormat="1" applyFont="1" applyFill="1" applyBorder="1"/>
    <xf numFmtId="0" fontId="10" fillId="0" borderId="0" xfId="0"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3" fontId="11" fillId="0" borderId="0" xfId="0" applyNumberFormat="1" applyFont="1" applyAlignment="1">
      <alignment horizontal="right"/>
    </xf>
    <xf numFmtId="3" fontId="7" fillId="0" borderId="0" xfId="0" applyNumberFormat="1" applyFont="1"/>
    <xf numFmtId="0" fontId="7" fillId="0" borderId="1" xfId="0" applyFont="1" applyBorder="1"/>
    <xf numFmtId="3" fontId="7" fillId="0" borderId="1" xfId="0" applyNumberFormat="1" applyFont="1" applyFill="1" applyBorder="1"/>
    <xf numFmtId="3" fontId="7" fillId="0" borderId="1" xfId="0" applyNumberFormat="1" applyFont="1" applyBorder="1"/>
    <xf numFmtId="3" fontId="7" fillId="0" borderId="0" xfId="0" applyNumberFormat="1" applyFont="1" applyFill="1" applyBorder="1"/>
    <xf numFmtId="3" fontId="7" fillId="0" borderId="0" xfId="0" applyNumberFormat="1" applyFont="1" applyBorder="1"/>
    <xf numFmtId="0" fontId="9" fillId="2" borderId="3" xfId="0" applyFont="1" applyFill="1" applyBorder="1"/>
    <xf numFmtId="3" fontId="9" fillId="2" borderId="4" xfId="0" applyNumberFormat="1" applyFont="1" applyFill="1" applyBorder="1"/>
    <xf numFmtId="3" fontId="9" fillId="2" borderId="5" xfId="0" applyNumberFormat="1" applyFont="1" applyFill="1" applyBorder="1"/>
    <xf numFmtId="0" fontId="5" fillId="0" borderId="0" xfId="1"/>
    <xf numFmtId="0" fontId="7" fillId="0" borderId="0" xfId="1" applyFont="1" applyBorder="1"/>
    <xf numFmtId="0" fontId="6" fillId="0" borderId="0" xfId="1" applyFont="1"/>
    <xf numFmtId="0" fontId="16" fillId="0" borderId="0" xfId="0" applyFont="1"/>
    <xf numFmtId="49" fontId="17" fillId="0" borderId="0" xfId="0" applyNumberFormat="1" applyFont="1" applyAlignment="1">
      <alignment horizontal="justify" wrapText="1"/>
    </xf>
    <xf numFmtId="0" fontId="17" fillId="0" borderId="0" xfId="0" applyFont="1" applyFill="1" applyAlignment="1">
      <alignment horizontal="justify" vertical="top" wrapText="1"/>
    </xf>
    <xf numFmtId="0" fontId="7" fillId="0" borderId="0" xfId="0" applyFont="1" applyFill="1" applyAlignment="1">
      <alignment horizontal="justify" vertical="top" wrapText="1"/>
    </xf>
    <xf numFmtId="0" fontId="9" fillId="0" borderId="0" xfId="0" applyFont="1" applyFill="1"/>
    <xf numFmtId="0" fontId="18" fillId="0" borderId="0" xfId="0" applyFont="1" applyFill="1" applyBorder="1" applyAlignment="1"/>
    <xf numFmtId="0" fontId="19" fillId="0" borderId="0" xfId="0" applyFont="1" applyFill="1"/>
    <xf numFmtId="0" fontId="18" fillId="0" borderId="0" xfId="0" applyFont="1" applyBorder="1" applyAlignment="1"/>
    <xf numFmtId="0" fontId="2" fillId="0" borderId="0" xfId="0" applyFont="1" applyAlignment="1">
      <alignment horizontal="left"/>
    </xf>
    <xf numFmtId="0" fontId="0" fillId="0" borderId="0" xfId="0" applyFont="1" applyFill="1"/>
    <xf numFmtId="0" fontId="20" fillId="0" borderId="0" xfId="0" applyFont="1" applyFill="1" applyAlignment="1">
      <alignment horizontal="right"/>
    </xf>
    <xf numFmtId="0" fontId="15" fillId="0" borderId="6" xfId="0" applyFont="1" applyFill="1" applyBorder="1" applyAlignment="1">
      <alignment horizontal="center"/>
    </xf>
    <xf numFmtId="0" fontId="21" fillId="0" borderId="7" xfId="0" applyFont="1" applyFill="1" applyBorder="1" applyAlignment="1">
      <alignment horizontal="center"/>
    </xf>
    <xf numFmtId="164" fontId="0" fillId="0" borderId="6" xfId="0" applyNumberFormat="1" applyFont="1" applyFill="1" applyBorder="1" applyAlignment="1">
      <alignment horizontal="center"/>
    </xf>
    <xf numFmtId="0" fontId="0" fillId="0" borderId="8" xfId="0" applyFont="1" applyFill="1" applyBorder="1" applyAlignment="1">
      <alignment horizontal="center"/>
    </xf>
    <xf numFmtId="0" fontId="15" fillId="0" borderId="7" xfId="0" applyFont="1" applyFill="1" applyBorder="1"/>
    <xf numFmtId="4" fontId="15" fillId="0" borderId="8" xfId="0" applyNumberFormat="1" applyFont="1" applyFill="1" applyBorder="1" applyAlignment="1">
      <alignment horizontal="right" wrapText="1"/>
    </xf>
    <xf numFmtId="165" fontId="0" fillId="0" borderId="6" xfId="0" applyNumberFormat="1" applyFont="1" applyFill="1" applyBorder="1" applyAlignment="1">
      <alignment horizontal="center"/>
    </xf>
    <xf numFmtId="0" fontId="22" fillId="0" borderId="6" xfId="0" applyFont="1" applyFill="1" applyBorder="1"/>
    <xf numFmtId="0" fontId="18" fillId="0" borderId="9" xfId="0" applyFont="1" applyFill="1" applyBorder="1" applyAlignment="1"/>
    <xf numFmtId="4" fontId="18" fillId="0" borderId="6" xfId="0" applyNumberFormat="1" applyFont="1" applyFill="1" applyBorder="1" applyAlignment="1"/>
    <xf numFmtId="0" fontId="16" fillId="0" borderId="0" xfId="0" applyFont="1" applyFill="1"/>
    <xf numFmtId="0" fontId="0" fillId="0" borderId="0" xfId="0" applyFill="1"/>
    <xf numFmtId="0" fontId="15" fillId="0" borderId="6" xfId="0" applyFont="1" applyFill="1" applyBorder="1" applyAlignment="1"/>
    <xf numFmtId="0" fontId="15" fillId="0" borderId="6" xfId="0" applyFont="1" applyFill="1" applyBorder="1" applyAlignment="1">
      <alignment horizontal="center" wrapText="1"/>
    </xf>
    <xf numFmtId="0" fontId="0" fillId="0" borderId="6" xfId="0" applyFont="1" applyFill="1" applyBorder="1" applyAlignment="1">
      <alignment horizontal="center"/>
    </xf>
    <xf numFmtId="4" fontId="15" fillId="0" borderId="6" xfId="0" applyNumberFormat="1" applyFont="1" applyFill="1" applyBorder="1" applyAlignment="1">
      <alignment wrapText="1"/>
    </xf>
    <xf numFmtId="0" fontId="23" fillId="0" borderId="0" xfId="0" applyFont="1" applyFill="1" applyAlignment="1">
      <alignment horizontal="justify" vertical="top" wrapText="1"/>
    </xf>
    <xf numFmtId="0" fontId="5" fillId="0" borderId="0" xfId="0" applyFont="1" applyFill="1"/>
    <xf numFmtId="0" fontId="5" fillId="0" borderId="0" xfId="0" applyFont="1"/>
    <xf numFmtId="164" fontId="5" fillId="0" borderId="6" xfId="0" applyNumberFormat="1" applyFont="1" applyFill="1" applyBorder="1" applyAlignment="1">
      <alignment horizontal="center"/>
    </xf>
    <xf numFmtId="0" fontId="5" fillId="0" borderId="8" xfId="0" applyFont="1" applyFill="1" applyBorder="1" applyAlignment="1">
      <alignment horizontal="center"/>
    </xf>
    <xf numFmtId="165" fontId="5" fillId="0" borderId="6" xfId="0" applyNumberFormat="1" applyFont="1" applyFill="1" applyBorder="1" applyAlignment="1">
      <alignment horizontal="center"/>
    </xf>
    <xf numFmtId="165" fontId="5" fillId="0" borderId="0" xfId="0" applyNumberFormat="1" applyFont="1" applyFill="1" applyBorder="1" applyAlignment="1">
      <alignment horizontal="center"/>
    </xf>
    <xf numFmtId="0" fontId="22" fillId="0" borderId="0" xfId="0" applyFont="1" applyFill="1" applyBorder="1"/>
    <xf numFmtId="4" fontId="18" fillId="0" borderId="0" xfId="0" applyNumberFormat="1" applyFont="1" applyFill="1" applyBorder="1" applyAlignment="1"/>
    <xf numFmtId="165" fontId="0" fillId="0" borderId="0" xfId="0" applyNumberFormat="1" applyFont="1" applyFill="1" applyBorder="1" applyAlignment="1">
      <alignment horizontal="center"/>
    </xf>
    <xf numFmtId="0" fontId="21" fillId="0" borderId="6" xfId="0" applyFont="1" applyFill="1" applyBorder="1" applyAlignment="1">
      <alignment horizontal="left"/>
    </xf>
    <xf numFmtId="166" fontId="0" fillId="0" borderId="6" xfId="0" applyNumberFormat="1" applyFont="1" applyFill="1" applyBorder="1" applyAlignment="1">
      <alignment horizontal="center"/>
    </xf>
    <xf numFmtId="0" fontId="15" fillId="0" borderId="6" xfId="0" applyFont="1" applyBorder="1" applyAlignment="1"/>
    <xf numFmtId="0" fontId="7" fillId="0" borderId="0" xfId="0" applyFont="1" applyAlignment="1">
      <alignment horizontal="justify" vertical="top" wrapText="1"/>
    </xf>
    <xf numFmtId="0" fontId="7" fillId="0" borderId="0" xfId="0" applyFont="1" applyAlignment="1">
      <alignment horizontal="center" vertical="top" wrapText="1"/>
    </xf>
    <xf numFmtId="0" fontId="18" fillId="0" borderId="0" xfId="0" applyFont="1" applyFill="1" applyBorder="1" applyAlignment="1">
      <alignment horizontal="center"/>
    </xf>
    <xf numFmtId="0" fontId="9" fillId="0" borderId="0" xfId="0" applyFont="1" applyAlignment="1">
      <alignment horizontal="center"/>
    </xf>
    <xf numFmtId="0" fontId="20" fillId="0" borderId="0" xfId="0" applyFont="1" applyAlignment="1">
      <alignment horizontal="right"/>
    </xf>
    <xf numFmtId="0" fontId="15" fillId="0" borderId="6" xfId="0" applyFont="1" applyBorder="1" applyAlignment="1">
      <alignment horizontal="center"/>
    </xf>
    <xf numFmtId="0" fontId="21" fillId="0" borderId="7" xfId="0" applyFont="1" applyBorder="1" applyAlignment="1">
      <alignment horizontal="center"/>
    </xf>
    <xf numFmtId="0" fontId="15" fillId="0" borderId="6" xfId="0" applyFont="1" applyBorder="1" applyAlignment="1">
      <alignment horizontal="center" wrapText="1"/>
    </xf>
    <xf numFmtId="3" fontId="5" fillId="0" borderId="6" xfId="0" applyNumberFormat="1" applyFont="1" applyBorder="1" applyAlignment="1">
      <alignment horizontal="center"/>
    </xf>
    <xf numFmtId="0" fontId="5" fillId="0" borderId="8" xfId="0" applyFont="1" applyBorder="1" applyAlignment="1">
      <alignment horizontal="center"/>
    </xf>
    <xf numFmtId="4" fontId="15" fillId="0" borderId="8" xfId="0" applyNumberFormat="1" applyFont="1" applyBorder="1" applyAlignment="1">
      <alignment horizontal="right" wrapText="1"/>
    </xf>
    <xf numFmtId="165" fontId="5" fillId="0" borderId="6" xfId="0" applyNumberFormat="1" applyFont="1" applyBorder="1" applyAlignment="1">
      <alignment horizontal="center"/>
    </xf>
    <xf numFmtId="0" fontId="22" fillId="0" borderId="6" xfId="0" applyFont="1" applyBorder="1"/>
    <xf numFmtId="0" fontId="18" fillId="0" borderId="9" xfId="0" applyFont="1" applyBorder="1" applyAlignment="1"/>
    <xf numFmtId="4" fontId="18" fillId="0" borderId="6" xfId="0" applyNumberFormat="1" applyFont="1" applyBorder="1" applyAlignment="1"/>
    <xf numFmtId="0" fontId="5" fillId="0" borderId="0" xfId="0" applyFont="1" applyAlignment="1">
      <alignment horizontal="center"/>
    </xf>
    <xf numFmtId="0" fontId="15" fillId="0" borderId="7" xfId="0" applyFont="1" applyFill="1" applyBorder="1" applyAlignment="1">
      <alignment horizontal="center"/>
    </xf>
    <xf numFmtId="0" fontId="18" fillId="0" borderId="10" xfId="0" applyFont="1" applyFill="1" applyBorder="1"/>
    <xf numFmtId="4" fontId="18" fillId="0" borderId="6" xfId="0" applyNumberFormat="1" applyFont="1" applyFill="1" applyBorder="1"/>
    <xf numFmtId="49" fontId="17" fillId="0" borderId="0" xfId="0" applyNumberFormat="1" applyFont="1" applyFill="1" applyAlignment="1">
      <alignment horizontal="justify" wrapText="1"/>
    </xf>
    <xf numFmtId="0" fontId="2" fillId="0" borderId="0" xfId="0" applyFont="1" applyFill="1" applyAlignment="1">
      <alignment horizontal="left"/>
    </xf>
    <xf numFmtId="3" fontId="0" fillId="0" borderId="6" xfId="0" applyNumberFormat="1" applyFill="1" applyBorder="1" applyAlignment="1">
      <alignment horizontal="center"/>
    </xf>
    <xf numFmtId="165" fontId="0" fillId="0" borderId="6" xfId="0" applyNumberFormat="1" applyFill="1" applyBorder="1" applyAlignment="1">
      <alignment horizontal="center"/>
    </xf>
    <xf numFmtId="0" fontId="19" fillId="0" borderId="0" xfId="0" applyFont="1"/>
    <xf numFmtId="0" fontId="24" fillId="0" borderId="0" xfId="0" applyFont="1" applyFill="1" applyBorder="1"/>
    <xf numFmtId="0" fontId="15" fillId="0" borderId="0" xfId="0" applyFont="1" applyFill="1" applyBorder="1" applyAlignment="1">
      <alignment horizontal="center"/>
    </xf>
    <xf numFmtId="3" fontId="0" fillId="0" borderId="0" xfId="0" applyNumberFormat="1" applyFill="1" applyBorder="1" applyAlignment="1">
      <alignment horizontal="center"/>
    </xf>
    <xf numFmtId="0" fontId="0" fillId="0" borderId="0" xfId="0" applyFill="1" applyBorder="1"/>
    <xf numFmtId="0" fontId="5" fillId="0" borderId="6" xfId="0" applyFont="1" applyFill="1" applyBorder="1" applyAlignment="1">
      <alignment horizontal="center"/>
    </xf>
    <xf numFmtId="0" fontId="5" fillId="0" borderId="0" xfId="0" applyFont="1" applyFill="1" applyBorder="1" applyAlignment="1">
      <alignment horizontal="center"/>
    </xf>
    <xf numFmtId="164" fontId="5" fillId="0" borderId="0" xfId="0" applyNumberFormat="1" applyFont="1" applyFill="1" applyBorder="1" applyAlignment="1">
      <alignment horizontal="center"/>
    </xf>
    <xf numFmtId="4" fontId="15" fillId="0" borderId="6" xfId="0" applyNumberFormat="1" applyFont="1" applyFill="1" applyBorder="1" applyAlignment="1"/>
    <xf numFmtId="0" fontId="17" fillId="0" borderId="0" xfId="0" applyFont="1" applyAlignment="1">
      <alignment horizontal="justify" vertical="top" wrapText="1"/>
    </xf>
    <xf numFmtId="0" fontId="9" fillId="0" borderId="0" xfId="0" applyFont="1"/>
    <xf numFmtId="3" fontId="0" fillId="0" borderId="6" xfId="0" applyNumberFormat="1" applyBorder="1" applyAlignment="1">
      <alignment horizontal="center"/>
    </xf>
    <xf numFmtId="0" fontId="0" fillId="0" borderId="8" xfId="0" applyFont="1" applyBorder="1" applyAlignment="1">
      <alignment horizontal="center"/>
    </xf>
    <xf numFmtId="0" fontId="21" fillId="0" borderId="11" xfId="0" applyFont="1" applyBorder="1" applyAlignment="1">
      <alignment horizontal="left"/>
    </xf>
    <xf numFmtId="165" fontId="0" fillId="0" borderId="6" xfId="0" applyNumberFormat="1" applyBorder="1" applyAlignment="1">
      <alignment horizontal="center"/>
    </xf>
    <xf numFmtId="0" fontId="0" fillId="0" borderId="0" xfId="0" applyFont="1"/>
    <xf numFmtId="0" fontId="24" fillId="0" borderId="0" xfId="0" applyFont="1"/>
    <xf numFmtId="0" fontId="15" fillId="0" borderId="0" xfId="0" applyFont="1" applyAlignment="1">
      <alignment horizontal="right"/>
    </xf>
    <xf numFmtId="0" fontId="15" fillId="0" borderId="0" xfId="0" applyFont="1" applyBorder="1" applyAlignment="1">
      <alignment horizontal="center"/>
    </xf>
    <xf numFmtId="0" fontId="21" fillId="0" borderId="6" xfId="0" applyFont="1" applyBorder="1" applyAlignment="1">
      <alignment horizontal="center"/>
    </xf>
    <xf numFmtId="0" fontId="0" fillId="0" borderId="0" xfId="0" applyFont="1" applyFill="1" applyBorder="1" applyAlignment="1">
      <alignment horizontal="center"/>
    </xf>
    <xf numFmtId="165" fontId="0" fillId="0" borderId="0" xfId="0" applyNumberFormat="1" applyBorder="1" applyAlignment="1">
      <alignment horizontal="center"/>
    </xf>
    <xf numFmtId="0" fontId="18" fillId="0" borderId="10" xfId="0" applyFont="1" applyBorder="1"/>
    <xf numFmtId="4" fontId="18" fillId="0" borderId="6" xfId="0" applyNumberFormat="1" applyFont="1" applyBorder="1"/>
    <xf numFmtId="164" fontId="5" fillId="0" borderId="0" xfId="0" applyNumberFormat="1" applyFont="1" applyBorder="1" applyAlignment="1">
      <alignment horizontal="center"/>
    </xf>
    <xf numFmtId="167" fontId="5" fillId="0" borderId="0" xfId="0" applyNumberFormat="1" applyFont="1" applyFill="1" applyBorder="1" applyAlignment="1">
      <alignment horizontal="center"/>
    </xf>
    <xf numFmtId="1" fontId="5" fillId="0" borderId="6" xfId="0" applyNumberFormat="1" applyFont="1" applyBorder="1" applyAlignment="1">
      <alignment horizontal="center"/>
    </xf>
    <xf numFmtId="4" fontId="15" fillId="0" borderId="6" xfId="0" applyNumberFormat="1" applyFont="1" applyBorder="1" applyAlignment="1"/>
    <xf numFmtId="2" fontId="5" fillId="0" borderId="0" xfId="0" applyNumberFormat="1" applyFont="1" applyBorder="1" applyAlignment="1">
      <alignment horizontal="center"/>
    </xf>
    <xf numFmtId="0" fontId="5" fillId="0" borderId="0" xfId="0" applyNumberFormat="1" applyFont="1" applyBorder="1" applyAlignment="1">
      <alignment horizontal="center"/>
    </xf>
    <xf numFmtId="0" fontId="17" fillId="0" borderId="0" xfId="0" applyFont="1" applyAlignment="1">
      <alignment horizontal="justify" vertical="top" wrapText="1"/>
    </xf>
    <xf numFmtId="0" fontId="17" fillId="0" borderId="0" xfId="0" applyFont="1" applyAlignment="1">
      <alignment horizontal="center" vertical="top" wrapText="1"/>
    </xf>
    <xf numFmtId="0" fontId="17" fillId="0" borderId="0" xfId="0" applyFont="1" applyAlignment="1"/>
    <xf numFmtId="166" fontId="5" fillId="0" borderId="6" xfId="0" applyNumberFormat="1" applyFont="1" applyFill="1" applyBorder="1" applyAlignment="1">
      <alignment horizontal="center"/>
    </xf>
    <xf numFmtId="166" fontId="5" fillId="0" borderId="0" xfId="0" applyNumberFormat="1" applyFont="1" applyFill="1" applyBorder="1" applyAlignment="1">
      <alignment horizontal="center"/>
    </xf>
    <xf numFmtId="0" fontId="5" fillId="0" borderId="6" xfId="0" applyFont="1" applyBorder="1" applyAlignment="1">
      <alignment horizontal="center"/>
    </xf>
    <xf numFmtId="4" fontId="15" fillId="0" borderId="6" xfId="0" applyNumberFormat="1" applyFont="1" applyBorder="1" applyAlignment="1">
      <alignment wrapText="1"/>
    </xf>
    <xf numFmtId="0" fontId="24" fillId="0" borderId="0" xfId="0" applyFont="1" applyFill="1"/>
    <xf numFmtId="0" fontId="15" fillId="0" borderId="0" xfId="0" applyFont="1" applyFill="1" applyAlignment="1">
      <alignment horizontal="right"/>
    </xf>
    <xf numFmtId="166" fontId="5" fillId="0" borderId="0" xfId="0" applyNumberFormat="1" applyFont="1" applyBorder="1" applyAlignment="1">
      <alignment horizontal="center"/>
    </xf>
    <xf numFmtId="0" fontId="21" fillId="0" borderId="7" xfId="0" applyFont="1" applyFill="1" applyBorder="1" applyAlignment="1">
      <alignment horizontal="left"/>
    </xf>
    <xf numFmtId="0" fontId="21" fillId="0" borderId="11" xfId="0" applyFont="1" applyFill="1" applyBorder="1" applyAlignment="1">
      <alignment horizontal="left"/>
    </xf>
    <xf numFmtId="0" fontId="21" fillId="0" borderId="9" xfId="0" applyFont="1" applyBorder="1" applyAlignment="1">
      <alignment horizontal="center"/>
    </xf>
    <xf numFmtId="1" fontId="5" fillId="0" borderId="6" xfId="0" applyNumberFormat="1" applyFont="1" applyFill="1" applyBorder="1" applyAlignment="1">
      <alignment horizontal="center"/>
    </xf>
    <xf numFmtId="0" fontId="15" fillId="0" borderId="7" xfId="0" applyFont="1" applyBorder="1" applyAlignment="1">
      <alignment horizontal="center"/>
    </xf>
    <xf numFmtId="164" fontId="5" fillId="0" borderId="6" xfId="0" applyNumberFormat="1" applyFont="1" applyBorder="1" applyAlignment="1">
      <alignment horizontal="center"/>
    </xf>
    <xf numFmtId="165" fontId="0" fillId="0" borderId="6" xfId="0" applyNumberFormat="1" applyFont="1" applyBorder="1" applyAlignment="1">
      <alignment horizontal="center"/>
    </xf>
    <xf numFmtId="0" fontId="21" fillId="0" borderId="7" xfId="0" applyFont="1" applyBorder="1" applyAlignment="1">
      <alignment horizontal="left"/>
    </xf>
    <xf numFmtId="0" fontId="0" fillId="0" borderId="6" xfId="0" applyFill="1" applyBorder="1" applyAlignment="1">
      <alignment horizontal="center"/>
    </xf>
    <xf numFmtId="167" fontId="0" fillId="0" borderId="0" xfId="0" applyNumberFormat="1"/>
    <xf numFmtId="0" fontId="9" fillId="0" borderId="0" xfId="0" applyFont="1" applyFill="1" applyAlignment="1">
      <alignment horizontal="center"/>
    </xf>
    <xf numFmtId="0" fontId="0" fillId="0" borderId="0" xfId="0" applyFill="1" applyAlignment="1">
      <alignment horizontal="center"/>
    </xf>
    <xf numFmtId="0" fontId="18" fillId="0" borderId="0" xfId="0" applyFont="1" applyBorder="1" applyAlignment="1">
      <alignment horizontal="center"/>
    </xf>
    <xf numFmtId="0" fontId="0" fillId="0" borderId="0" xfId="0" applyAlignment="1">
      <alignment horizontal="center"/>
    </xf>
    <xf numFmtId="0" fontId="0" fillId="0" borderId="0" xfId="0" applyFont="1" applyAlignment="1">
      <alignment horizontal="center"/>
    </xf>
    <xf numFmtId="0" fontId="0" fillId="0" borderId="6" xfId="0" applyFont="1" applyBorder="1" applyAlignment="1">
      <alignment horizontal="center"/>
    </xf>
    <xf numFmtId="164" fontId="0" fillId="0" borderId="6" xfId="0" applyNumberFormat="1" applyFont="1" applyBorder="1" applyAlignment="1">
      <alignment horizontal="center"/>
    </xf>
    <xf numFmtId="0" fontId="0" fillId="0" borderId="12" xfId="0" applyFont="1" applyBorder="1" applyAlignment="1">
      <alignment horizontal="center"/>
    </xf>
    <xf numFmtId="0" fontId="21" fillId="0" borderId="6" xfId="0" applyFont="1" applyBorder="1" applyAlignment="1">
      <alignment horizontal="left"/>
    </xf>
    <xf numFmtId="4" fontId="15" fillId="0" borderId="6" xfId="0" applyNumberFormat="1" applyFont="1" applyBorder="1" applyAlignment="1">
      <alignment horizontal="right" wrapText="1"/>
    </xf>
    <xf numFmtId="0" fontId="24" fillId="0" borderId="0" xfId="0" applyFont="1" applyFill="1" applyAlignment="1">
      <alignment horizontal="center"/>
    </xf>
    <xf numFmtId="4" fontId="15" fillId="0" borderId="6" xfId="0" applyNumberFormat="1" applyFont="1" applyFill="1" applyBorder="1"/>
    <xf numFmtId="0" fontId="18" fillId="0" borderId="6" xfId="0" applyFont="1" applyFill="1" applyBorder="1"/>
    <xf numFmtId="165" fontId="0" fillId="0" borderId="0" xfId="0" applyNumberFormat="1" applyFont="1" applyBorder="1" applyAlignment="1">
      <alignment horizontal="center"/>
    </xf>
    <xf numFmtId="0" fontId="17" fillId="0" borderId="0" xfId="0" applyFont="1" applyAlignment="1">
      <alignment vertical="center"/>
    </xf>
    <xf numFmtId="164" fontId="0" fillId="0" borderId="6" xfId="0" applyNumberFormat="1" applyBorder="1" applyAlignment="1">
      <alignment horizontal="center"/>
    </xf>
    <xf numFmtId="0" fontId="25" fillId="0" borderId="0" xfId="0" applyFont="1"/>
    <xf numFmtId="5" fontId="18" fillId="0" borderId="0" xfId="0" applyNumberFormat="1" applyFont="1" applyAlignment="1">
      <alignment horizontal="right"/>
    </xf>
    <xf numFmtId="49" fontId="17" fillId="0" borderId="0" xfId="0" applyNumberFormat="1" applyFont="1" applyAlignment="1">
      <alignment horizontal="justify" vertical="center" wrapText="1"/>
    </xf>
    <xf numFmtId="0" fontId="17" fillId="0" borderId="0" xfId="0" applyFont="1" applyFill="1" applyAlignment="1">
      <alignment horizontal="justify" vertical="top" wrapText="1"/>
    </xf>
    <xf numFmtId="0" fontId="21" fillId="0" borderId="12" xfId="0" applyFont="1" applyFill="1" applyBorder="1" applyAlignment="1">
      <alignment horizontal="left"/>
    </xf>
    <xf numFmtId="3" fontId="5" fillId="0" borderId="0" xfId="0" applyNumberFormat="1" applyFont="1" applyBorder="1" applyAlignment="1">
      <alignment horizontal="center"/>
    </xf>
    <xf numFmtId="0" fontId="5" fillId="0" borderId="0" xfId="0" applyFont="1" applyBorder="1"/>
    <xf numFmtId="0" fontId="24" fillId="0" borderId="0" xfId="0" applyFont="1" applyBorder="1"/>
    <xf numFmtId="0" fontId="21" fillId="0" borderId="9" xfId="0" applyFont="1" applyFill="1" applyBorder="1" applyAlignment="1">
      <alignment horizontal="left"/>
    </xf>
    <xf numFmtId="4" fontId="15" fillId="0" borderId="8" xfId="0" applyNumberFormat="1" applyFont="1" applyBorder="1" applyAlignment="1">
      <alignment horizontal="right"/>
    </xf>
    <xf numFmtId="0" fontId="22" fillId="0" borderId="0" xfId="0" applyFont="1" applyBorder="1"/>
    <xf numFmtId="0" fontId="18" fillId="0" borderId="0" xfId="0" applyFont="1" applyBorder="1"/>
    <xf numFmtId="4" fontId="18" fillId="0" borderId="0" xfId="0" applyNumberFormat="1" applyFont="1" applyBorder="1"/>
    <xf numFmtId="2" fontId="18" fillId="0" borderId="0" xfId="0" applyNumberFormat="1" applyFont="1" applyBorder="1" applyAlignment="1"/>
    <xf numFmtId="0" fontId="9" fillId="0" borderId="0" xfId="0" applyFont="1" applyBorder="1"/>
    <xf numFmtId="3" fontId="0" fillId="0" borderId="6" xfId="0" applyNumberFormat="1" applyFont="1" applyBorder="1" applyAlignment="1">
      <alignment horizontal="center"/>
    </xf>
    <xf numFmtId="1" fontId="0" fillId="0" borderId="6" xfId="0" applyNumberFormat="1" applyFont="1" applyFill="1" applyBorder="1" applyAlignment="1">
      <alignment horizontal="center"/>
    </xf>
    <xf numFmtId="4" fontId="15" fillId="0" borderId="6" xfId="0" applyNumberFormat="1" applyFont="1" applyBorder="1"/>
    <xf numFmtId="3" fontId="0" fillId="0" borderId="0" xfId="0" applyNumberFormat="1" applyFont="1" applyBorder="1" applyAlignment="1">
      <alignment horizontal="center"/>
    </xf>
    <xf numFmtId="0" fontId="0" fillId="0" borderId="0" xfId="0" applyNumberFormat="1" applyFont="1" applyFill="1" applyBorder="1" applyAlignment="1" applyProtection="1"/>
    <xf numFmtId="0" fontId="5" fillId="0" borderId="0" xfId="1" applyNumberFormat="1" applyFont="1" applyFill="1" applyBorder="1" applyAlignment="1" applyProtection="1"/>
    <xf numFmtId="49" fontId="17" fillId="0" borderId="0" xfId="0" applyNumberFormat="1" applyFont="1" applyAlignment="1">
      <alignment horizontal="left" vertical="center" wrapText="1"/>
    </xf>
    <xf numFmtId="0" fontId="18" fillId="0" borderId="6" xfId="0" applyFont="1" applyBorder="1"/>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24" name="Text Box 25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25" name="Text Box 25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26" name="Text Box 25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27" name="Text Box 25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28" name="Text Box 25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29" name="Text Box 25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30" name="Text Box 25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31" name="Text Box 25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32" name="Text Box 25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33" name="Text Box 25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34" name="Text Box 25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35" name="Text Box 25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36" name="Text Box 25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37" name="Text Box 25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38" name="Text Box 26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39" name="Text Box 26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40" name="Text Box 26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41" name="Text Box 26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42" name="Text Box 26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43" name="Text Box 26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44" name="Text Box 26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45" name="Text Box 26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46" name="Text Box 26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47" name="Text Box 26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48" name="Text Box 26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49" name="Text Box 26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50" name="Text Box 26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51" name="Text Box 26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52" name="Text Box 26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53" name="Text Box 26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54" name="Text Box 26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55" name="Text Box 26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56" name="Text Box 26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57" name="Text Box 26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58" name="Text Box 26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59" name="Text Box 26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60" name="Text Box 26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61" name="Text Box 26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62" name="Text Box 26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63" name="Text Box 26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64" name="Text Box 26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65" name="Text Box 26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66" name="Text Box 26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67" name="Text Box 26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68" name="Text Box 26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69" name="Text Box 26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70" name="Text Box 26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71" name="Text Box 26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72" name="Text Box 26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73" name="Text Box 26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74" name="Text Box 26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75" name="Text Box 26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76" name="Text Box 26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77" name="Text Box 26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78" name="Text Box 26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79" name="Text Box 26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80" name="Text Box 26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81" name="Text Box 26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82" name="Text Box 26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83" name="Text Box 26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84" name="Text Box 26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85" name="Text Box 26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86" name="Text Box 26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87" name="Text Box 26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88" name="Text Box 26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89" name="Text Box 26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90" name="Text Box 26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91" name="Text Box 26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92" name="Text Box 26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93" name="Text Box 26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94" name="Text Box 26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95" name="Text Box 26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96" name="Text Box 27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97" name="Text Box 27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98" name="Text Box 27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899" name="Text Box 27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00" name="Text Box 27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01" name="Text Box 27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02" name="Text Box 27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03" name="Text Box 27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04" name="Text Box 27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05" name="Text Box 27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06" name="Text Box 27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07" name="Text Box 27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08" name="Text Box 27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09" name="Text Box 27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10" name="Text Box 27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11" name="Text Box 27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12" name="Text Box 27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13" name="Text Box 27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14" name="Text Box 27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15" name="Text Box 27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16" name="Text Box 27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17" name="Text Box 27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18" name="Text Box 27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19" name="Text Box 27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20" name="Text Box 27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21" name="Text Box 27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22" name="Text Box 27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23" name="Text Box 27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24" name="Text Box 27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25" name="Text Box 27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26" name="Text Box 27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27" name="Text Box 27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28" name="Text Box 27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29" name="Text Box 27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30" name="Text Box 27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31" name="Text Box 27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32" name="Text Box 27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33" name="Text Box 27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34" name="Text Box 27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35" name="Text Box 27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36" name="Text Box 27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37" name="Text Box 27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38" name="Text Box 27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39" name="Text Box 27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40" name="Text Box 27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41" name="Text Box 27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42" name="Text Box 27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43" name="Text Box 27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44" name="Text Box 27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45" name="Text Box 27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46" name="Text Box 27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47" name="Text Box 27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48" name="Text Box 27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49" name="Text Box 27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50" name="Text Box 27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51" name="Text Box 27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52" name="Text Box 27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53" name="Text Box 27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54" name="Text Box 27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55" name="Text Box 27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56" name="Text Box 27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57" name="Text Box 27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58" name="Text Box 27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59" name="Text Box 27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60" name="Text Box 27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61" name="Text Box 27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62" name="Text Box 27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63" name="Text Box 27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64" name="Text Box 27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65" name="Text Box 27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66" name="Text Box 27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67" name="Text Box 27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68" name="Text Box 27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69" name="Text Box 27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70" name="Text Box 27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71" name="Text Box 27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72" name="Text Box 27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73" name="Text Box 27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74" name="Text Box 27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75" name="Text Box 27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76" name="Text Box 27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77" name="Text Box 27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78" name="Text Box 27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79" name="Text Box 27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80" name="Text Box 27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81" name="Text Box 27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82" name="Text Box 27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83" name="Text Box 27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84" name="Text Box 27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85" name="Text Box 27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86" name="Text Box 27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87" name="Text Box 27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88" name="Text Box 27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89" name="Text Box 27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90" name="Text Box 27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91" name="Text Box 27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92" name="Text Box 27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93" name="Text Box 27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94" name="Text Box 27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95" name="Text Box 27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96" name="Text Box 28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97" name="Text Box 28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98" name="Text Box 28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999" name="Text Box 28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00" name="Text Box 28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01" name="Text Box 28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02" name="Text Box 28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03" name="Text Box 28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04" name="Text Box 28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05" name="Text Box 28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06" name="Text Box 28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07" name="Text Box 28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08" name="Text Box 28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09" name="Text Box 28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10" name="Text Box 28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11" name="Text Box 28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12" name="Text Box 28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13" name="Text Box 28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14" name="Text Box 28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15" name="Text Box 28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16" name="Text Box 28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17" name="Text Box 28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18" name="Text Box 28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19" name="Text Box 28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20" name="Text Box 28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21" name="Text Box 28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22" name="Text Box 28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23" name="Text Box 28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24" name="Text Box 28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25" name="Text Box 28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26" name="Text Box 28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27" name="Text Box 28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28" name="Text Box 28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29" name="Text Box 28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30" name="Text Box 28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31" name="Text Box 28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32" name="Text Box 28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33" name="Text Box 28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34" name="Text Box 28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35" name="Text Box 28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36" name="Text Box 28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37" name="Text Box 28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38" name="Text Box 28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39" name="Text Box 28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40" name="Text Box 28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41" name="Text Box 28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42" name="Text Box 28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43" name="Text Box 28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44" name="Text Box 28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45" name="Text Box 28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46" name="Text Box 28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47" name="Text Box 28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48" name="Text Box 28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49" name="Text Box 28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50" name="Text Box 28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51" name="Text Box 28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52" name="Text Box 28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53" name="Text Box 28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54" name="Text Box 28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55" name="Text Box 28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56" name="Text Box 28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57" name="Text Box 28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58" name="Text Box 28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59" name="Text Box 28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60" name="Text Box 28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61" name="Text Box 28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62" name="Text Box 28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63" name="Text Box 28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64" name="Text Box 28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65" name="Text Box 28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66" name="Text Box 28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67" name="Text Box 28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68" name="Text Box 28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69" name="Text Box 28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70" name="Text Box 28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71" name="Text Box 28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72" name="Text Box 28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73" name="Text Box 28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74" name="Text Box 28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75" name="Text Box 28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76" name="Text Box 28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77" name="Text Box 28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78" name="Text Box 28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79" name="Text Box 28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80" name="Text Box 28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81" name="Text Box 28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82" name="Text Box 28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83" name="Text Box 28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84" name="Text Box 28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85" name="Text Box 28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86" name="Text Box 28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87" name="Text Box 28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88" name="Text Box 28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89" name="Text Box 28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90" name="Text Box 28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91" name="Text Box 28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92" name="Text Box 28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93" name="Text Box 28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94" name="Text Box 28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95" name="Text Box 28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96" name="Text Box 29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97" name="Text Box 29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98" name="Text Box 29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099" name="Text Box 29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00" name="Text Box 29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01" name="Text Box 29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02" name="Text Box 29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03" name="Text Box 29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04" name="Text Box 29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05" name="Text Box 29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06" name="Text Box 29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07" name="Text Box 29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08" name="Text Box 29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09" name="Text Box 29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10" name="Text Box 29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11" name="Text Box 29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12" name="Text Box 29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13" name="Text Box 29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14" name="Text Box 29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15" name="Text Box 29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16" name="Text Box 29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17" name="Text Box 29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18" name="Text Box 29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19" name="Text Box 29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20" name="Text Box 29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21" name="Text Box 29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22" name="Text Box 29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23" name="Text Box 29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24" name="Text Box 29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25" name="Text Box 29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26" name="Text Box 29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27" name="Text Box 29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28" name="Text Box 29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29" name="Text Box 29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30" name="Text Box 29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31" name="Text Box 29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32" name="Text Box 29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33" name="Text Box 29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34" name="Text Box 29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35" name="Text Box 29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36" name="Text Box 29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37" name="Text Box 29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38" name="Text Box 29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39" name="Text Box 29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40" name="Text Box 29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41" name="Text Box 29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42" name="Text Box 29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43" name="Text Box 29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44" name="Text Box 29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45" name="Text Box 29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46" name="Text Box 29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47" name="Text Box 29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48" name="Text Box 29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49" name="Text Box 29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50" name="Text Box 29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51" name="Text Box 29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52" name="Text Box 29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53" name="Text Box 29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54" name="Text Box 29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55" name="Text Box 29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56" name="Text Box 29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57" name="Text Box 29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58" name="Text Box 29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59" name="Text Box 29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60" name="Text Box 29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61" name="Text Box 29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62" name="Text Box 29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63" name="Text Box 29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64" name="Text Box 29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65" name="Text Box 29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66" name="Text Box 29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67" name="Text Box 29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68" name="Text Box 29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69" name="Text Box 29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70" name="Text Box 29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71" name="Text Box 29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72" name="Text Box 29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73" name="Text Box 29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74" name="Text Box 29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75" name="Text Box 29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76" name="Text Box 29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77" name="Text Box 29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78" name="Text Box 29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79" name="Text Box 29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80" name="Text Box 29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81" name="Text Box 29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82" name="Text Box 29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83" name="Text Box 29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84" name="Text Box 29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85" name="Text Box 29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86" name="Text Box 29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87" name="Text Box 29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88" name="Text Box 29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89" name="Text Box 29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90" name="Text Box 29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91" name="Text Box 29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92" name="Text Box 29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93" name="Text Box 29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94" name="Text Box 29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95" name="Text Box 29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96" name="Text Box 30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97" name="Text Box 30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98" name="Text Box 30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199" name="Text Box 30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00" name="Text Box 30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01" name="Text Box 30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02" name="Text Box 30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03" name="Text Box 30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04" name="Text Box 30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05" name="Text Box 30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06" name="Text Box 30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07" name="Text Box 30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08" name="Text Box 30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09" name="Text Box 30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10" name="Text Box 30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11" name="Text Box 30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12" name="Text Box 30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13" name="Text Box 30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14" name="Text Box 30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15" name="Text Box 30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16" name="Text Box 30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17" name="Text Box 30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18" name="Text Box 30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19" name="Text Box 30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20" name="Text Box 30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21" name="Text Box 30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22" name="Text Box 30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23" name="Text Box 30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24" name="Text Box 30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25" name="Text Box 30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26" name="Text Box 30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27" name="Text Box 30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28" name="Text Box 30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29" name="Text Box 30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30" name="Text Box 30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31" name="Text Box 30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32" name="Text Box 30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33" name="Text Box 30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34" name="Text Box 30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35" name="Text Box 30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36" name="Text Box 30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37" name="Text Box 30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38" name="Text Box 30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39" name="Text Box 30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40" name="Text Box 30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41" name="Text Box 30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42" name="Text Box 30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43" name="Text Box 30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44" name="Text Box 30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45" name="Text Box 30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46" name="Text Box 30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47" name="Text Box 30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48" name="Text Box 30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49" name="Text Box 30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50" name="Text Box 30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51" name="Text Box 30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52" name="Text Box 30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53" name="Text Box 30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54" name="Text Box 30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55" name="Text Box 30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56" name="Text Box 30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57" name="Text Box 30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58" name="Text Box 30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59" name="Text Box 30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60" name="Text Box 30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61" name="Text Box 30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62" name="Text Box 30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63" name="Text Box 30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64" name="Text Box 30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65" name="Text Box 30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66" name="Text Box 30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67" name="Text Box 30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68" name="Text Box 30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69" name="Text Box 30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70" name="Text Box 30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71" name="Text Box 30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72" name="Text Box 30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73" name="Text Box 30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74" name="Text Box 30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75" name="Text Box 30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76" name="Text Box 30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77" name="Text Box 30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78" name="Text Box 30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79" name="Text Box 30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80" name="Text Box 30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81" name="Text Box 30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82" name="Text Box 30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83" name="Text Box 30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84" name="Text Box 30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85" name="Text Box 30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86" name="Text Box 30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87" name="Text Box 30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88" name="Text Box 30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89" name="Text Box 30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90" name="Text Box 30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91" name="Text Box 30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92" name="Text Box 30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93" name="Text Box 30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94" name="Text Box 30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95" name="Text Box 30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96" name="Text Box 31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97" name="Text Box 31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98" name="Text Box 31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299" name="Text Box 31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00" name="Text Box 31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01" name="Text Box 31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02" name="Text Box 31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03" name="Text Box 31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04" name="Text Box 31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05" name="Text Box 31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06" name="Text Box 31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07" name="Text Box 31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08" name="Text Box 31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09" name="Text Box 31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10" name="Text Box 31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11" name="Text Box 31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12" name="Text Box 31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13" name="Text Box 31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14" name="Text Box 31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15" name="Text Box 31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16" name="Text Box 31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17" name="Text Box 31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18" name="Text Box 31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19" name="Text Box 31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20" name="Text Box 31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21" name="Text Box 31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22" name="Text Box 31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23" name="Text Box 31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24" name="Text Box 31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25" name="Text Box 31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26" name="Text Box 31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27" name="Text Box 31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28" name="Text Box 31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29" name="Text Box 31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30" name="Text Box 31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31" name="Text Box 31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32" name="Text Box 31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33" name="Text Box 31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34" name="Text Box 31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35" name="Text Box 31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36" name="Text Box 31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37" name="Text Box 31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38" name="Text Box 31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39" name="Text Box 31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40" name="Text Box 31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41" name="Text Box 31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42" name="Text Box 31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43" name="Text Box 31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44" name="Text Box 31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45" name="Text Box 31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46" name="Text Box 31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47" name="Text Box 31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48" name="Text Box 31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49" name="Text Box 31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50" name="Text Box 31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51" name="Text Box 31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52" name="Text Box 31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53" name="Text Box 31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54" name="Text Box 31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55" name="Text Box 31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56" name="Text Box 31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57" name="Text Box 31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58" name="Text Box 31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59" name="Text Box 31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60" name="Text Box 31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61" name="Text Box 31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62" name="Text Box 31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63" name="Text Box 31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64" name="Text Box 31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65" name="Text Box 31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66" name="Text Box 31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67" name="Text Box 31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68" name="Text Box 31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69" name="Text Box 31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70" name="Text Box 31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71" name="Text Box 31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72" name="Text Box 31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73" name="Text Box 31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74" name="Text Box 31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75" name="Text Box 31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76" name="Text Box 31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77" name="Text Box 31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78" name="Text Box 31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79" name="Text Box 31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80" name="Text Box 31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81" name="Text Box 31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82" name="Text Box 31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83" name="Text Box 31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84" name="Text Box 31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85" name="Text Box 31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86" name="Text Box 31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87" name="Text Box 31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88" name="Text Box 31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89" name="Text Box 31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90" name="Text Box 31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91" name="Text Box 31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92" name="Text Box 31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93" name="Text Box 31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94" name="Text Box 31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95" name="Text Box 31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96" name="Text Box 32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97" name="Text Box 32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98" name="Text Box 32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399" name="Text Box 32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00" name="Text Box 32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01" name="Text Box 32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02" name="Text Box 32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03" name="Text Box 32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04" name="Text Box 32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05" name="Text Box 32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06" name="Text Box 32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07" name="Text Box 32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08" name="Text Box 32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09" name="Text Box 32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10" name="Text Box 32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11" name="Text Box 32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12" name="Text Box 32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13" name="Text Box 32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14" name="Text Box 32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15" name="Text Box 32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16" name="Text Box 32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17" name="Text Box 32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18" name="Text Box 32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19" name="Text Box 32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20" name="Text Box 32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21" name="Text Box 32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22" name="Text Box 32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23" name="Text Box 32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24" name="Text Box 32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25" name="Text Box 32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26" name="Text Box 32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27" name="Text Box 32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28" name="Text Box 32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29" name="Text Box 32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30" name="Text Box 32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31" name="Text Box 32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32" name="Text Box 32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33" name="Text Box 32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34" name="Text Box 32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35" name="Text Box 32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36" name="Text Box 32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37" name="Text Box 32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38" name="Text Box 32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39" name="Text Box 32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40" name="Text Box 32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41" name="Text Box 32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42" name="Text Box 32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43" name="Text Box 32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44" name="Text Box 32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45" name="Text Box 32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46" name="Text Box 32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47" name="Text Box 32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48" name="Text Box 32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49" name="Text Box 32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50" name="Text Box 32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51" name="Text Box 32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52" name="Text Box 32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53" name="Text Box 32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54" name="Text Box 32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55" name="Text Box 32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56" name="Text Box 32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57" name="Text Box 32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58" name="Text Box 32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59" name="Text Box 32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60" name="Text Box 32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61" name="Text Box 32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62" name="Text Box 32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63" name="Text Box 32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64" name="Text Box 32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65" name="Text Box 32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66" name="Text Box 32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67" name="Text Box 32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68" name="Text Box 32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69" name="Text Box 32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70" name="Text Box 32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71" name="Text Box 32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72" name="Text Box 32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73" name="Text Box 32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74" name="Text Box 32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75" name="Text Box 32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76" name="Text Box 32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77" name="Text Box 32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78" name="Text Box 32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79" name="Text Box 32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80" name="Text Box 32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81" name="Text Box 32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82" name="Text Box 32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83" name="Text Box 32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84" name="Text Box 32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85" name="Text Box 32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86" name="Text Box 32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87" name="Text Box 32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88" name="Text Box 32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89" name="Text Box 32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90" name="Text Box 32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91" name="Text Box 32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92" name="Text Box 32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93" name="Text Box 32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94" name="Text Box 32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95" name="Text Box 32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96" name="Text Box 33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97" name="Text Box 33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98" name="Text Box 33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499" name="Text Box 33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00" name="Text Box 33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01" name="Text Box 33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02" name="Text Box 33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03" name="Text Box 33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04" name="Text Box 33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05" name="Text Box 33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06" name="Text Box 33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07" name="Text Box 33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08" name="Text Box 33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09" name="Text Box 33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10" name="Text Box 33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11" name="Text Box 33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12" name="Text Box 33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13" name="Text Box 33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14" name="Text Box 33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15" name="Text Box 33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16" name="Text Box 33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17" name="Text Box 33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18" name="Text Box 33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19" name="Text Box 33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20" name="Text Box 33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21" name="Text Box 33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22" name="Text Box 33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23" name="Text Box 33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24" name="Text Box 33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25" name="Text Box 33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26" name="Text Box 33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27" name="Text Box 33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28" name="Text Box 33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29" name="Text Box 33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30" name="Text Box 33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31" name="Text Box 33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32" name="Text Box 33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33" name="Text Box 33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34" name="Text Box 33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35" name="Text Box 33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36" name="Text Box 33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37" name="Text Box 33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38" name="Text Box 33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39" name="Text Box 33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40" name="Text Box 33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41" name="Text Box 33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42" name="Text Box 33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43" name="Text Box 33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44" name="Text Box 33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45" name="Text Box 33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46" name="Text Box 33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47" name="Text Box 33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48" name="Text Box 33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49" name="Text Box 33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50" name="Text Box 33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51" name="Text Box 33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52" name="Text Box 33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53" name="Text Box 33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54" name="Text Box 33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55" name="Text Box 33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56" name="Text Box 33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57" name="Text Box 33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58" name="Text Box 33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59" name="Text Box 33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60" name="Text Box 33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61" name="Text Box 33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62" name="Text Box 33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63" name="Text Box 33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64" name="Text Box 33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65" name="Text Box 33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66" name="Text Box 33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67" name="Text Box 33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68" name="Text Box 33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69" name="Text Box 33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70" name="Text Box 33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71" name="Text Box 33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72" name="Text Box 33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73" name="Text Box 33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74" name="Text Box 33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75" name="Text Box 33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76" name="Text Box 33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77" name="Text Box 33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78" name="Text Box 33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79" name="Text Box 33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80" name="Text Box 33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81" name="Text Box 33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82" name="Text Box 33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83" name="Text Box 33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84" name="Text Box 33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85" name="Text Box 33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86" name="Text Box 33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87" name="Text Box 33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88" name="Text Box 33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89" name="Text Box 33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90" name="Text Box 33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91" name="Text Box 33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92" name="Text Box 33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93" name="Text Box 33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94" name="Text Box 33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95" name="Text Box 33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96" name="Text Box 34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97" name="Text Box 34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98" name="Text Box 34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599" name="Text Box 34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00" name="Text Box 34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01" name="Text Box 34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02" name="Text Box 34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03" name="Text Box 34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04" name="Text Box 34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05" name="Text Box 34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06" name="Text Box 34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07" name="Text Box 34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08" name="Text Box 34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09" name="Text Box 34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10" name="Text Box 34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11" name="Text Box 34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12" name="Text Box 34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13" name="Text Box 34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14" name="Text Box 34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15" name="Text Box 34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16" name="Text Box 34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17" name="Text Box 34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18" name="Text Box 34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19" name="Text Box 34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20" name="Text Box 34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21" name="Text Box 34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22" name="Text Box 34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23" name="Text Box 34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24" name="Text Box 34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25" name="Text Box 34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26" name="Text Box 34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27" name="Text Box 34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28" name="Text Box 34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29" name="Text Box 34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30" name="Text Box 34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31" name="Text Box 34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32" name="Text Box 34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33" name="Text Box 34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34" name="Text Box 34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35" name="Text Box 34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36" name="Text Box 34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37" name="Text Box 34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38" name="Text Box 34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39" name="Text Box 34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40" name="Text Box 34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41" name="Text Box 34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42" name="Text Box 34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43" name="Text Box 34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44" name="Text Box 34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45" name="Text Box 34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46" name="Text Box 34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47" name="Text Box 34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48" name="Text Box 34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49" name="Text Box 34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50" name="Text Box 34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51" name="Text Box 34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52" name="Text Box 34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53" name="Text Box 34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54" name="Text Box 34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55" name="Text Box 34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56" name="Text Box 34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57" name="Text Box 34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58" name="Text Box 34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59" name="Text Box 34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60" name="Text Box 34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61" name="Text Box 34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62" name="Text Box 34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63" name="Text Box 34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64" name="Text Box 34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65" name="Text Box 34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66" name="Text Box 34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67" name="Text Box 34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68" name="Text Box 34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69" name="Text Box 34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70" name="Text Box 34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71" name="Text Box 34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72" name="Text Box 34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73" name="Text Box 34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74" name="Text Box 34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75" name="Text Box 34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76" name="Text Box 34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77" name="Text Box 34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78" name="Text Box 34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79" name="Text Box 34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80" name="Text Box 34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81" name="Text Box 34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82" name="Text Box 34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83" name="Text Box 34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84" name="Text Box 34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85" name="Text Box 34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86" name="Text Box 34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87" name="Text Box 34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88" name="Text Box 34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89" name="Text Box 34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90" name="Text Box 34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91" name="Text Box 34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92" name="Text Box 34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93" name="Text Box 34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94" name="Text Box 34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95" name="Text Box 34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96" name="Text Box 35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97" name="Text Box 35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98" name="Text Box 35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699" name="Text Box 35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00" name="Text Box 35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01" name="Text Box 35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02" name="Text Box 35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03" name="Text Box 35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04" name="Text Box 35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05" name="Text Box 35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06" name="Text Box 35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07" name="Text Box 35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08" name="Text Box 35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09" name="Text Box 35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10" name="Text Box 35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11" name="Text Box 35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12" name="Text Box 35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13" name="Text Box 35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14" name="Text Box 35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15" name="Text Box 35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16" name="Text Box 35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17" name="Text Box 35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18" name="Text Box 35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19" name="Text Box 35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20" name="Text Box 35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21" name="Text Box 35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22" name="Text Box 35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23" name="Text Box 35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24" name="Text Box 35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25" name="Text Box 35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26" name="Text Box 35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27" name="Text Box 35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28" name="Text Box 35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29" name="Text Box 35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30" name="Text Box 35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31" name="Text Box 35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32" name="Text Box 35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33" name="Text Box 35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34" name="Text Box 35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35" name="Text Box 35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36" name="Text Box 35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37" name="Text Box 35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38" name="Text Box 35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39" name="Text Box 35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40" name="Text Box 35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41" name="Text Box 35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42" name="Text Box 35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43" name="Text Box 35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44" name="Text Box 35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45" name="Text Box 35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46" name="Text Box 35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47" name="Text Box 35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48" name="Text Box 35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49" name="Text Box 35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50" name="Text Box 35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51" name="Text Box 35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52" name="Text Box 35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53" name="Text Box 35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54" name="Text Box 35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55" name="Text Box 35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56" name="Text Box 35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57" name="Text Box 35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58" name="Text Box 35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59" name="Text Box 35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60" name="Text Box 35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61" name="Text Box 35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62" name="Text Box 35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63" name="Text Box 35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64" name="Text Box 35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65" name="Text Box 35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66" name="Text Box 35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67" name="Text Box 35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68" name="Text Box 35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69" name="Text Box 35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70" name="Text Box 35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71" name="Text Box 35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72" name="Text Box 35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73" name="Text Box 35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74" name="Text Box 35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75" name="Text Box 35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76" name="Text Box 35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77" name="Text Box 35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78" name="Text Box 35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79" name="Text Box 35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80" name="Text Box 35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81" name="Text Box 35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82" name="Text Box 35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83" name="Text Box 35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84" name="Text Box 35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85" name="Text Box 35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86" name="Text Box 35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87" name="Text Box 35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88" name="Text Box 35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89" name="Text Box 35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90" name="Text Box 35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91" name="Text Box 35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92" name="Text Box 35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93" name="Text Box 35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94" name="Text Box 35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95" name="Text Box 35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96" name="Text Box 36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97" name="Text Box 36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98" name="Text Box 36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799" name="Text Box 36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00" name="Text Box 36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01" name="Text Box 36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02" name="Text Box 36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03" name="Text Box 36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04" name="Text Box 36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05" name="Text Box 36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06" name="Text Box 36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07" name="Text Box 36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08" name="Text Box 36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09" name="Text Box 36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10" name="Text Box 36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11" name="Text Box 36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12" name="Text Box 36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13" name="Text Box 36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14" name="Text Box 36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15" name="Text Box 36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16" name="Text Box 36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17" name="Text Box 36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18" name="Text Box 36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19" name="Text Box 36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20" name="Text Box 36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21" name="Text Box 36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22" name="Text Box 36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23" name="Text Box 36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24" name="Text Box 36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25" name="Text Box 36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26" name="Text Box 36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27" name="Text Box 36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28" name="Text Box 36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29" name="Text Box 36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30" name="Text Box 36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31" name="Text Box 36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32" name="Text Box 36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33" name="Text Box 36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34" name="Text Box 36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35" name="Text Box 36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36" name="Text Box 36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37" name="Text Box 36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38" name="Text Box 36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39" name="Text Box 36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40" name="Text Box 36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41" name="Text Box 36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42" name="Text Box 36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43" name="Text Box 36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44" name="Text Box 36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45" name="Text Box 36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46" name="Text Box 36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47" name="Text Box 36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48" name="Text Box 36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49" name="Text Box 36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50" name="Text Box 36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51" name="Text Box 36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52" name="Text Box 36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53" name="Text Box 36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54" name="Text Box 36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55" name="Text Box 36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56" name="Text Box 36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57" name="Text Box 36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58" name="Text Box 36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59" name="Text Box 36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60" name="Text Box 36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61" name="Text Box 36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62" name="Text Box 36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63" name="Text Box 36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64" name="Text Box 36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65" name="Text Box 36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66" name="Text Box 36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67" name="Text Box 36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68" name="Text Box 36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69" name="Text Box 36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70" name="Text Box 36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71" name="Text Box 36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72" name="Text Box 36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73" name="Text Box 36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74" name="Text Box 36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75" name="Text Box 36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76" name="Text Box 36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77" name="Text Box 36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78" name="Text Box 36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79" name="Text Box 36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80" name="Text Box 36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81" name="Text Box 36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82" name="Text Box 36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83" name="Text Box 36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84" name="Text Box 36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85" name="Text Box 36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86" name="Text Box 36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87" name="Text Box 36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88" name="Text Box 36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89" name="Text Box 36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90" name="Text Box 36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91" name="Text Box 36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92" name="Text Box 36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93" name="Text Box 36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94" name="Text Box 36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95" name="Text Box 36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96" name="Text Box 37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97" name="Text Box 37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98" name="Text Box 37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899" name="Text Box 37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00" name="Text Box 37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01" name="Text Box 37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02" name="Text Box 37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03" name="Text Box 37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04" name="Text Box 37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05" name="Text Box 37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06" name="Text Box 37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07" name="Text Box 37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08" name="Text Box 37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09" name="Text Box 37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10" name="Text Box 37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11" name="Text Box 37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12" name="Text Box 37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13" name="Text Box 37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14" name="Text Box 37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15" name="Text Box 37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16" name="Text Box 37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17" name="Text Box 37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18" name="Text Box 37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19" name="Text Box 37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20" name="Text Box 37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21" name="Text Box 37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22" name="Text Box 37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23" name="Text Box 37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24" name="Text Box 37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25" name="Text Box 37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26" name="Text Box 37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27" name="Text Box 37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28" name="Text Box 37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29" name="Text Box 37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30" name="Text Box 37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31" name="Text Box 37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32" name="Text Box 37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33" name="Text Box 37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34" name="Text Box 37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35" name="Text Box 37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36" name="Text Box 37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37" name="Text Box 37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38" name="Text Box 37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39" name="Text Box 37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40" name="Text Box 37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41" name="Text Box 37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42" name="Text Box 37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43" name="Text Box 37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44" name="Text Box 37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45" name="Text Box 37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46" name="Text Box 37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47" name="Text Box 37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48" name="Text Box 37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49" name="Text Box 37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50" name="Text Box 37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51" name="Text Box 37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52" name="Text Box 37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53" name="Text Box 37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54" name="Text Box 37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55" name="Text Box 37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56" name="Text Box 37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57" name="Text Box 37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58" name="Text Box 37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59" name="Text Box 37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60" name="Text Box 37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61" name="Text Box 37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62" name="Text Box 37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63" name="Text Box 37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64" name="Text Box 37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65" name="Text Box 37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66" name="Text Box 37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67" name="Text Box 37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68" name="Text Box 37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69" name="Text Box 37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70" name="Text Box 37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71" name="Text Box 37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72" name="Text Box 37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73" name="Text Box 37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74" name="Text Box 37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75" name="Text Box 37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76" name="Text Box 37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77" name="Text Box 37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78" name="Text Box 37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79" name="Text Box 37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80" name="Text Box 37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81" name="Text Box 37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82" name="Text Box 37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83" name="Text Box 37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84" name="Text Box 37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85" name="Text Box 37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86" name="Text Box 37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87" name="Text Box 37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88" name="Text Box 37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89" name="Text Box 37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90" name="Text Box 37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91" name="Text Box 37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92" name="Text Box 37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93" name="Text Box 37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94" name="Text Box 37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95" name="Text Box 37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96" name="Text Box 38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97" name="Text Box 38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98" name="Text Box 38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3999" name="Text Box 38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00" name="Text Box 38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01" name="Text Box 38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02" name="Text Box 38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03" name="Text Box 38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04" name="Text Box 38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05" name="Text Box 38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06" name="Text Box 38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07" name="Text Box 38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08" name="Text Box 38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09" name="Text Box 38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10" name="Text Box 38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11" name="Text Box 38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12" name="Text Box 38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13" name="Text Box 38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14" name="Text Box 38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15" name="Text Box 38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16" name="Text Box 38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17" name="Text Box 38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18" name="Text Box 38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19" name="Text Box 38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20" name="Text Box 38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21" name="Text Box 38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22" name="Text Box 38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23" name="Text Box 38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24" name="Text Box 38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25" name="Text Box 38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26" name="Text Box 38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27" name="Text Box 38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28" name="Text Box 38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29" name="Text Box 38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30" name="Text Box 38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31" name="Text Box 38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32" name="Text Box 38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33" name="Text Box 38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34" name="Text Box 38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35" name="Text Box 38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36" name="Text Box 38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37" name="Text Box 38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38" name="Text Box 38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39" name="Text Box 38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40" name="Text Box 38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41" name="Text Box 38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42" name="Text Box 38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43" name="Text Box 38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44" name="Text Box 38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45" name="Text Box 38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46" name="Text Box 38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47" name="Text Box 38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48" name="Text Box 38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49" name="Text Box 38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50" name="Text Box 38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51" name="Text Box 38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52" name="Text Box 38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53" name="Text Box 38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54" name="Text Box 38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55" name="Text Box 38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56" name="Text Box 38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57" name="Text Box 38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58" name="Text Box 38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59" name="Text Box 38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60" name="Text Box 38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61" name="Text Box 38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62" name="Text Box 38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63" name="Text Box 38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64" name="Text Box 38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65" name="Text Box 38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66" name="Text Box 38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67" name="Text Box 38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68" name="Text Box 38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69" name="Text Box 38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70" name="Text Box 38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71" name="Text Box 38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72" name="Text Box 38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73" name="Text Box 38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74" name="Text Box 38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75" name="Text Box 38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76" name="Text Box 38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77" name="Text Box 38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78" name="Text Box 38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79" name="Text Box 38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80" name="Text Box 38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81" name="Text Box 38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82" name="Text Box 38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83" name="Text Box 38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84" name="Text Box 38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85" name="Text Box 38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86" name="Text Box 38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87" name="Text Box 38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88" name="Text Box 38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89" name="Text Box 38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90" name="Text Box 38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91" name="Text Box 38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92" name="Text Box 38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93" name="Text Box 38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94" name="Text Box 38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95" name="Text Box 38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96" name="Text Box 39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97" name="Text Box 39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98" name="Text Box 39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099" name="Text Box 39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00" name="Text Box 39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01" name="Text Box 39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02" name="Text Box 39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03" name="Text Box 39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04" name="Text Box 39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05" name="Text Box 39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06" name="Text Box 39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07" name="Text Box 39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08" name="Text Box 39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09" name="Text Box 39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10" name="Text Box 39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11" name="Text Box 39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12" name="Text Box 39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13" name="Text Box 39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14" name="Text Box 39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15" name="Text Box 39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16" name="Text Box 39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17" name="Text Box 39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18" name="Text Box 39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19" name="Text Box 39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20" name="Text Box 39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21" name="Text Box 39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22" name="Text Box 39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23" name="Text Box 39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24" name="Text Box 39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25" name="Text Box 39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26" name="Text Box 39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27" name="Text Box 39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28" name="Text Box 39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29" name="Text Box 39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30" name="Text Box 39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31" name="Text Box 39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32" name="Text Box 39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33" name="Text Box 39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34" name="Text Box 39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35" name="Text Box 39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36" name="Text Box 39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37" name="Text Box 39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38" name="Text Box 39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39" name="Text Box 39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40" name="Text Box 39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41" name="Text Box 39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42" name="Text Box 39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43" name="Text Box 39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44" name="Text Box 39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45" name="Text Box 39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46" name="Text Box 39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47" name="Text Box 39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48" name="Text Box 39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49" name="Text Box 39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50" name="Text Box 39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51" name="Text Box 39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52" name="Text Box 39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53" name="Text Box 39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54" name="Text Box 39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55" name="Text Box 39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56" name="Text Box 39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57" name="Text Box 39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58" name="Text Box 39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59" name="Text Box 39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60" name="Text Box 39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61" name="Text Box 39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62" name="Text Box 39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63" name="Text Box 39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64" name="Text Box 39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65" name="Text Box 39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66" name="Text Box 39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67" name="Text Box 39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68" name="Text Box 39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69" name="Text Box 39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70" name="Text Box 39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71" name="Text Box 39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72" name="Text Box 39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73" name="Text Box 39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74" name="Text Box 39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75" name="Text Box 39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76" name="Text Box 39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77" name="Text Box 39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78" name="Text Box 39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79" name="Text Box 39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80" name="Text Box 39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81" name="Text Box 39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82" name="Text Box 39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83" name="Text Box 39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84" name="Text Box 39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85" name="Text Box 39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86" name="Text Box 39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87" name="Text Box 39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88" name="Text Box 39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89" name="Text Box 39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90" name="Text Box 39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91" name="Text Box 39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92" name="Text Box 39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93" name="Text Box 39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94" name="Text Box 39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95" name="Text Box 39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96" name="Text Box 40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97" name="Text Box 40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98" name="Text Box 40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199" name="Text Box 40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00" name="Text Box 40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01" name="Text Box 40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02" name="Text Box 40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03" name="Text Box 40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04" name="Text Box 40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05" name="Text Box 40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06" name="Text Box 40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07" name="Text Box 40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08" name="Text Box 40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09" name="Text Box 40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10" name="Text Box 40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11" name="Text Box 40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12" name="Text Box 40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13" name="Text Box 40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14" name="Text Box 40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15" name="Text Box 40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16" name="Text Box 40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17" name="Text Box 40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18" name="Text Box 40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19" name="Text Box 40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20" name="Text Box 40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21" name="Text Box 40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22" name="Text Box 40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23" name="Text Box 40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24" name="Text Box 40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25" name="Text Box 40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26" name="Text Box 40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27" name="Text Box 40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28" name="Text Box 40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29" name="Text Box 40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30" name="Text Box 40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31" name="Text Box 40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32" name="Text Box 40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33" name="Text Box 40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34" name="Text Box 40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35" name="Text Box 40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36" name="Text Box 40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37" name="Text Box 40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38" name="Text Box 40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39" name="Text Box 40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40" name="Text Box 40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41" name="Text Box 40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42" name="Text Box 40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43" name="Text Box 40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44" name="Text Box 40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45" name="Text Box 40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46" name="Text Box 40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47" name="Text Box 40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48" name="Text Box 40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49" name="Text Box 40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50" name="Text Box 40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51" name="Text Box 40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52" name="Text Box 40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53" name="Text Box 40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54" name="Text Box 40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55" name="Text Box 40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56" name="Text Box 40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57" name="Text Box 40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58" name="Text Box 40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59" name="Text Box 40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60" name="Text Box 40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61" name="Text Box 40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62" name="Text Box 40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63" name="Text Box 40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64" name="Text Box 40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65" name="Text Box 40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66" name="Text Box 40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67" name="Text Box 40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68" name="Text Box 40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69" name="Text Box 40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70" name="Text Box 40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71" name="Text Box 40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72" name="Text Box 40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73" name="Text Box 40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74" name="Text Box 40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75" name="Text Box 40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76" name="Text Box 40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77" name="Text Box 40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78" name="Text Box 40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79" name="Text Box 40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80" name="Text Box 40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81" name="Text Box 40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82" name="Text Box 40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83" name="Text Box 40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84" name="Text Box 40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85" name="Text Box 40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86" name="Text Box 40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87" name="Text Box 40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88" name="Text Box 40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89" name="Text Box 40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90" name="Text Box 40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91" name="Text Box 40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92" name="Text Box 40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93" name="Text Box 40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94" name="Text Box 40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95" name="Text Box 40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96" name="Text Box 41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97" name="Text Box 41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98" name="Text Box 41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299" name="Text Box 41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00" name="Text Box 41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01" name="Text Box 41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02" name="Text Box 41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03" name="Text Box 41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04" name="Text Box 41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05" name="Text Box 41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06" name="Text Box 41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07" name="Text Box 41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08" name="Text Box 41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09" name="Text Box 41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10" name="Text Box 41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11" name="Text Box 41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12" name="Text Box 41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13" name="Text Box 41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14" name="Text Box 41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15" name="Text Box 41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16" name="Text Box 41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17" name="Text Box 41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18" name="Text Box 41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19" name="Text Box 41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20" name="Text Box 41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21" name="Text Box 41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22" name="Text Box 41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23" name="Text Box 41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24" name="Text Box 41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25" name="Text Box 41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26" name="Text Box 41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27" name="Text Box 41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28" name="Text Box 41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29" name="Text Box 41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30" name="Text Box 41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31" name="Text Box 41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32" name="Text Box 41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33" name="Text Box 41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34" name="Text Box 41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35" name="Text Box 41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36" name="Text Box 41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37" name="Text Box 41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38" name="Text Box 41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39" name="Text Box 41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40" name="Text Box 41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41" name="Text Box 41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42" name="Text Box 41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43" name="Text Box 41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44" name="Text Box 41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45" name="Text Box 41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46" name="Text Box 41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47" name="Text Box 41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48" name="Text Box 41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49" name="Text Box 41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50" name="Text Box 41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51" name="Text Box 41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52" name="Text Box 41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53" name="Text Box 41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54" name="Text Box 41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55" name="Text Box 41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56" name="Text Box 41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57" name="Text Box 41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58" name="Text Box 41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59" name="Text Box 41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60" name="Text Box 41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61" name="Text Box 41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62" name="Text Box 41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63" name="Text Box 41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64" name="Text Box 41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65" name="Text Box 41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66" name="Text Box 41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67" name="Text Box 41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68" name="Text Box 41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69" name="Text Box 41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70" name="Text Box 41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71" name="Text Box 41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72" name="Text Box 41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73" name="Text Box 41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74" name="Text Box 41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75" name="Text Box 41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76" name="Text Box 41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77" name="Text Box 41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78" name="Text Box 41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79" name="Text Box 41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80" name="Text Box 41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81" name="Text Box 41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82" name="Text Box 41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83" name="Text Box 41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84" name="Text Box 41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85" name="Text Box 41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86" name="Text Box 41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87" name="Text Box 41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88" name="Text Box 41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89" name="Text Box 41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90" name="Text Box 41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91" name="Text Box 41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92" name="Text Box 41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93" name="Text Box 41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94" name="Text Box 41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95" name="Text Box 41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96" name="Text Box 42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97" name="Text Box 42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98" name="Text Box 42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399" name="Text Box 42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00" name="Text Box 42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01" name="Text Box 42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02" name="Text Box 42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03" name="Text Box 42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04" name="Text Box 42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05" name="Text Box 42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06" name="Text Box 42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07" name="Text Box 42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08" name="Text Box 42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09" name="Text Box 42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10" name="Text Box 42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11" name="Text Box 42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12" name="Text Box 42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13" name="Text Box 42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14" name="Text Box 42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15" name="Text Box 42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16" name="Text Box 42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17" name="Text Box 42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18" name="Text Box 42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19" name="Text Box 42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20" name="Text Box 42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21" name="Text Box 42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22" name="Text Box 42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23" name="Text Box 42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24" name="Text Box 42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25" name="Text Box 42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26" name="Text Box 42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27" name="Text Box 42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28" name="Text Box 42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29" name="Text Box 42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30" name="Text Box 42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31" name="Text Box 42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32" name="Text Box 42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33" name="Text Box 42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34" name="Text Box 42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35" name="Text Box 42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36" name="Text Box 42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37" name="Text Box 42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38" name="Text Box 42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39" name="Text Box 42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40" name="Text Box 42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41" name="Text Box 42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42" name="Text Box 42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43" name="Text Box 42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44" name="Text Box 42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45" name="Text Box 42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46" name="Text Box 42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47" name="Text Box 42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48" name="Text Box 42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49" name="Text Box 42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50" name="Text Box 42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51" name="Text Box 42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52" name="Text Box 42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53" name="Text Box 42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54" name="Text Box 42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55" name="Text Box 42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56" name="Text Box 42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57" name="Text Box 42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58" name="Text Box 42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59" name="Text Box 42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60" name="Text Box 42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61" name="Text Box 42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62" name="Text Box 42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63" name="Text Box 42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64" name="Text Box 42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65" name="Text Box 42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66" name="Text Box 42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67" name="Text Box 42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68" name="Text Box 42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69" name="Text Box 42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70" name="Text Box 42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71" name="Text Box 42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72" name="Text Box 42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73" name="Text Box 42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74" name="Text Box 42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75" name="Text Box 42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76" name="Text Box 42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77" name="Text Box 42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78" name="Text Box 42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79" name="Text Box 42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80" name="Text Box 42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81" name="Text Box 42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82" name="Text Box 42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83" name="Text Box 42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84" name="Text Box 42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85" name="Text Box 42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86" name="Text Box 42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87" name="Text Box 42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88" name="Text Box 42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89" name="Text Box 42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90" name="Text Box 42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91" name="Text Box 42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92" name="Text Box 42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93" name="Text Box 42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94" name="Text Box 42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95" name="Text Box 42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96" name="Text Box 43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97" name="Text Box 43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98" name="Text Box 43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499" name="Text Box 43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00" name="Text Box 43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01" name="Text Box 43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02" name="Text Box 43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03" name="Text Box 43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04" name="Text Box 43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05" name="Text Box 43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06" name="Text Box 43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07" name="Text Box 43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08" name="Text Box 43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09" name="Text Box 43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10" name="Text Box 43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11" name="Text Box 43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12" name="Text Box 43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13" name="Text Box 43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14" name="Text Box 43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15" name="Text Box 43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16" name="Text Box 43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17" name="Text Box 43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18" name="Text Box 43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19" name="Text Box 43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20" name="Text Box 43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21" name="Text Box 43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22" name="Text Box 43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23" name="Text Box 43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24" name="Text Box 43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25" name="Text Box 43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26" name="Text Box 43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27" name="Text Box 43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28" name="Text Box 43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29" name="Text Box 43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30" name="Text Box 43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31" name="Text Box 43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32" name="Text Box 43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33" name="Text Box 43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34" name="Text Box 43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35" name="Text Box 43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36" name="Text Box 43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37" name="Text Box 43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38" name="Text Box 43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39" name="Text Box 43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40" name="Text Box 43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41" name="Text Box 43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42" name="Text Box 43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43" name="Text Box 43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44" name="Text Box 43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45" name="Text Box 43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46" name="Text Box 43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47" name="Text Box 43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48" name="Text Box 43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49" name="Text Box 43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50" name="Text Box 43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51" name="Text Box 43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52" name="Text Box 43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53" name="Text Box 43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54" name="Text Box 43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55" name="Text Box 43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56" name="Text Box 43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57" name="Text Box 43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58" name="Text Box 43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59" name="Text Box 43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60" name="Text Box 43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61" name="Text Box 43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62" name="Text Box 43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63" name="Text Box 43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64" name="Text Box 43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65" name="Text Box 43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66" name="Text Box 43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67" name="Text Box 43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68" name="Text Box 43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69" name="Text Box 43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70" name="Text Box 43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71" name="Text Box 43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72" name="Text Box 43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73" name="Text Box 43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74" name="Text Box 43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75" name="Text Box 43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76" name="Text Box 43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77" name="Text Box 43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78" name="Text Box 43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79" name="Text Box 43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80" name="Text Box 43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81" name="Text Box 43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82" name="Text Box 43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83" name="Text Box 43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84" name="Text Box 43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85" name="Text Box 43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86" name="Text Box 43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87" name="Text Box 43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88" name="Text Box 43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89" name="Text Box 43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90" name="Text Box 43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91" name="Text Box 43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92" name="Text Box 43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93" name="Text Box 43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94" name="Text Box 43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95" name="Text Box 43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96" name="Text Box 44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97" name="Text Box 44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98" name="Text Box 44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599" name="Text Box 44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00" name="Text Box 44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01" name="Text Box 44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02" name="Text Box 44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03" name="Text Box 44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04" name="Text Box 44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05" name="Text Box 44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06" name="Text Box 44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07" name="Text Box 44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08" name="Text Box 44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09" name="Text Box 44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10" name="Text Box 44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11" name="Text Box 44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12" name="Text Box 44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13" name="Text Box 44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14" name="Text Box 44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15" name="Text Box 44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16" name="Text Box 44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17" name="Text Box 44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18" name="Text Box 44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19" name="Text Box 44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20" name="Text Box 44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21" name="Text Box 44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22" name="Text Box 44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23" name="Text Box 44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24" name="Text Box 44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25" name="Text Box 44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26" name="Text Box 44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27" name="Text Box 44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28" name="Text Box 44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29" name="Text Box 44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30" name="Text Box 44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31" name="Text Box 44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32" name="Text Box 44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33" name="Text Box 44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34" name="Text Box 44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35" name="Text Box 44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36" name="Text Box 44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37" name="Text Box 44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38" name="Text Box 44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39" name="Text Box 44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40" name="Text Box 44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41" name="Text Box 44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42" name="Text Box 44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43" name="Text Box 44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44" name="Text Box 44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45" name="Text Box 44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46" name="Text Box 44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47" name="Text Box 44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48" name="Text Box 44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49" name="Text Box 44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50" name="Text Box 44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51" name="Text Box 44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52" name="Text Box 44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53" name="Text Box 44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54" name="Text Box 44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55" name="Text Box 44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56" name="Text Box 44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57" name="Text Box 44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58" name="Text Box 44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59" name="Text Box 44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60" name="Text Box 44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61" name="Text Box 44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62" name="Text Box 44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63" name="Text Box 44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64" name="Text Box 44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65" name="Text Box 44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66" name="Text Box 44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67" name="Text Box 44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68" name="Text Box 44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69" name="Text Box 44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70" name="Text Box 44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71" name="Text Box 44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72" name="Text Box 44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73" name="Text Box 44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74" name="Text Box 44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75" name="Text Box 44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76" name="Text Box 44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77" name="Text Box 44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78" name="Text Box 44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79" name="Text Box 44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80" name="Text Box 44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81" name="Text Box 44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82" name="Text Box 44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83" name="Text Box 44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84" name="Text Box 44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85" name="Text Box 44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86" name="Text Box 44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87" name="Text Box 44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88" name="Text Box 44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89" name="Text Box 44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90" name="Text Box 44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91" name="Text Box 44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92" name="Text Box 44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93" name="Text Box 44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94" name="Text Box 44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95" name="Text Box 44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96" name="Text Box 45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97" name="Text Box 45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98" name="Text Box 45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699" name="Text Box 45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00" name="Text Box 45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01" name="Text Box 45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02" name="Text Box 45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03" name="Text Box 45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04" name="Text Box 45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05" name="Text Box 45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06" name="Text Box 45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07" name="Text Box 45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08" name="Text Box 45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09" name="Text Box 45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10" name="Text Box 45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11" name="Text Box 45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12" name="Text Box 45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13" name="Text Box 45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14" name="Text Box 45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15" name="Text Box 45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16" name="Text Box 45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17" name="Text Box 45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18" name="Text Box 45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19" name="Text Box 45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20" name="Text Box 45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21" name="Text Box 45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22" name="Text Box 45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23" name="Text Box 45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24" name="Text Box 45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25" name="Text Box 45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26" name="Text Box 45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27" name="Text Box 45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28" name="Text Box 45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29" name="Text Box 45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30" name="Text Box 45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31" name="Text Box 45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32" name="Text Box 45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33" name="Text Box 45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34" name="Text Box 45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35" name="Text Box 45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36" name="Text Box 45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37" name="Text Box 45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38" name="Text Box 45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39" name="Text Box 45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40" name="Text Box 45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41" name="Text Box 45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42" name="Text Box 45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43" name="Text Box 45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44" name="Text Box 45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45" name="Text Box 45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46" name="Text Box 45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47" name="Text Box 45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48" name="Text Box 45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49" name="Text Box 45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50" name="Text Box 45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51" name="Text Box 45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52" name="Text Box 45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53" name="Text Box 45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54" name="Text Box 45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55" name="Text Box 45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56" name="Text Box 45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57" name="Text Box 45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58" name="Text Box 45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59" name="Text Box 45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60" name="Text Box 45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61" name="Text Box 45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62" name="Text Box 45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63" name="Text Box 45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64" name="Text Box 45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65" name="Text Box 45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66" name="Text Box 45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67" name="Text Box 45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68" name="Text Box 45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69" name="Text Box 45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70" name="Text Box 45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71" name="Text Box 45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72" name="Text Box 45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73" name="Text Box 45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74" name="Text Box 45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75" name="Text Box 45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76" name="Text Box 45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77" name="Text Box 45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78" name="Text Box 45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79" name="Text Box 45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80" name="Text Box 45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81" name="Text Box 45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82" name="Text Box 45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83" name="Text Box 45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84" name="Text Box 45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85" name="Text Box 45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86" name="Text Box 45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87" name="Text Box 45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88" name="Text Box 45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89" name="Text Box 45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90" name="Text Box 45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91" name="Text Box 45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92" name="Text Box 45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93" name="Text Box 45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94" name="Text Box 45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95" name="Text Box 45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96" name="Text Box 46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97" name="Text Box 46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98" name="Text Box 46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799" name="Text Box 46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00" name="Text Box 46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01" name="Text Box 46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02" name="Text Box 46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03" name="Text Box 46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04" name="Text Box 46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05" name="Text Box 46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06" name="Text Box 46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07" name="Text Box 46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08" name="Text Box 46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09" name="Text Box 46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10" name="Text Box 46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11" name="Text Box 46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12" name="Text Box 46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13" name="Text Box 46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14" name="Text Box 46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15" name="Text Box 46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16" name="Text Box 46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17" name="Text Box 46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18" name="Text Box 46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19" name="Text Box 46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20" name="Text Box 46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21" name="Text Box 46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22" name="Text Box 46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23" name="Text Box 46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24" name="Text Box 46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25" name="Text Box 46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26" name="Text Box 46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27" name="Text Box 46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28" name="Text Box 46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29" name="Text Box 46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30" name="Text Box 46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31" name="Text Box 46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32" name="Text Box 46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33" name="Text Box 46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34" name="Text Box 46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35" name="Text Box 46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36" name="Text Box 46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37" name="Text Box 46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38" name="Text Box 46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39" name="Text Box 46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40" name="Text Box 46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41" name="Text Box 46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42" name="Text Box 46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43" name="Text Box 46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44" name="Text Box 46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45" name="Text Box 46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46" name="Text Box 46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47" name="Text Box 46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48" name="Text Box 46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49" name="Text Box 46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50" name="Text Box 46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51" name="Text Box 46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52" name="Text Box 46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53" name="Text Box 46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54" name="Text Box 46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55" name="Text Box 46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56" name="Text Box 46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57" name="Text Box 46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58" name="Text Box 46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59" name="Text Box 46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60" name="Text Box 46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61" name="Text Box 46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62" name="Text Box 46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63" name="Text Box 46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64" name="Text Box 46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65" name="Text Box 46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66" name="Text Box 46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67" name="Text Box 46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68" name="Text Box 46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69" name="Text Box 46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70" name="Text Box 46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71" name="Text Box 46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72" name="Text Box 46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73" name="Text Box 46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74" name="Text Box 46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75" name="Text Box 46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76" name="Text Box 46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77" name="Text Box 46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78" name="Text Box 46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79" name="Text Box 46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80" name="Text Box 46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81" name="Text Box 46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82" name="Text Box 46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83" name="Text Box 46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84" name="Text Box 46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85" name="Text Box 46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86" name="Text Box 46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87" name="Text Box 46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88" name="Text Box 46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89" name="Text Box 46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90" name="Text Box 46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91" name="Text Box 46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92" name="Text Box 46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93" name="Text Box 46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94" name="Text Box 46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95" name="Text Box 46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96" name="Text Box 47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97" name="Text Box 47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98" name="Text Box 47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899" name="Text Box 47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00" name="Text Box 47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01" name="Text Box 47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02" name="Text Box 47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03" name="Text Box 47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04" name="Text Box 47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05" name="Text Box 47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06" name="Text Box 47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07" name="Text Box 47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08" name="Text Box 47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09" name="Text Box 47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10" name="Text Box 47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11" name="Text Box 47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12" name="Text Box 47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13" name="Text Box 47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14" name="Text Box 47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15" name="Text Box 47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16" name="Text Box 47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17" name="Text Box 47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18" name="Text Box 47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19" name="Text Box 47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20" name="Text Box 47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21" name="Text Box 47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22" name="Text Box 47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23" name="Text Box 47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24" name="Text Box 47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25" name="Text Box 47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26" name="Text Box 47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27" name="Text Box 47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28" name="Text Box 47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29" name="Text Box 47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30" name="Text Box 47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31" name="Text Box 47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32" name="Text Box 47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33" name="Text Box 47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34" name="Text Box 47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35" name="Text Box 47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36" name="Text Box 47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37" name="Text Box 47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38" name="Text Box 47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39" name="Text Box 47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40" name="Text Box 47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41" name="Text Box 47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42" name="Text Box 47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43" name="Text Box 47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44" name="Text Box 47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45" name="Text Box 47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46" name="Text Box 47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47" name="Text Box 47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48" name="Text Box 47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49" name="Text Box 47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50" name="Text Box 47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51" name="Text Box 47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52" name="Text Box 47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53" name="Text Box 47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54" name="Text Box 47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55" name="Text Box 47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56" name="Text Box 47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57" name="Text Box 47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58" name="Text Box 47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59" name="Text Box 47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60" name="Text Box 47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61" name="Text Box 47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62" name="Text Box 47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63" name="Text Box 47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64" name="Text Box 47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65" name="Text Box 47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66" name="Text Box 47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67" name="Text Box 47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68" name="Text Box 47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69" name="Text Box 47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70" name="Text Box 47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71" name="Text Box 47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72" name="Text Box 47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73" name="Text Box 47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74" name="Text Box 47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75" name="Text Box 47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76" name="Text Box 47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77" name="Text Box 47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78" name="Text Box 47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79" name="Text Box 47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80" name="Text Box 47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81" name="Text Box 47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82" name="Text Box 47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83" name="Text Box 47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84" name="Text Box 47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85" name="Text Box 47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86" name="Text Box 47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87" name="Text Box 47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88" name="Text Box 47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89" name="Text Box 47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90" name="Text Box 47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91" name="Text Box 47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92" name="Text Box 47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93" name="Text Box 47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94" name="Text Box 47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95" name="Text Box 47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96" name="Text Box 48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97" name="Text Box 48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98" name="Text Box 48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4999" name="Text Box 48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00" name="Text Box 48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01" name="Text Box 48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02" name="Text Box 48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03" name="Text Box 48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04" name="Text Box 48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05" name="Text Box 48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06" name="Text Box 48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07" name="Text Box 48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08" name="Text Box 48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09" name="Text Box 48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10" name="Text Box 48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11" name="Text Box 48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12" name="Text Box 48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13" name="Text Box 48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14" name="Text Box 48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15" name="Text Box 48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16" name="Text Box 48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17" name="Text Box 48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18" name="Text Box 48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19" name="Text Box 48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20" name="Text Box 48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21" name="Text Box 48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22" name="Text Box 48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23" name="Text Box 48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24" name="Text Box 48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25" name="Text Box 48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26" name="Text Box 48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27" name="Text Box 48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28" name="Text Box 48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29" name="Text Box 48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30" name="Text Box 48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31" name="Text Box 48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32" name="Text Box 48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33" name="Text Box 48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34" name="Text Box 48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35" name="Text Box 48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36" name="Text Box 48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37" name="Text Box 48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38" name="Text Box 48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39" name="Text Box 48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40" name="Text Box 48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41" name="Text Box 48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42" name="Text Box 48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43" name="Text Box 48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44" name="Text Box 48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45" name="Text Box 48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46" name="Text Box 48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47" name="Text Box 48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48" name="Text Box 48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49" name="Text Box 48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50" name="Text Box 48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51" name="Text Box 48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52" name="Text Box 48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53" name="Text Box 48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54" name="Text Box 48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55" name="Text Box 48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56" name="Text Box 48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57" name="Text Box 48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58" name="Text Box 48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59" name="Text Box 48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60" name="Text Box 48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61" name="Text Box 48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62" name="Text Box 48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63" name="Text Box 48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64" name="Text Box 48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65" name="Text Box 48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66" name="Text Box 48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67" name="Text Box 48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68" name="Text Box 48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69" name="Text Box 48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70" name="Text Box 48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71" name="Text Box 48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72" name="Text Box 48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73" name="Text Box 48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74" name="Text Box 48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75" name="Text Box 48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76" name="Text Box 48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77" name="Text Box 48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78" name="Text Box 48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79" name="Text Box 48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80" name="Text Box 48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81" name="Text Box 48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82" name="Text Box 48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83" name="Text Box 48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84" name="Text Box 48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85" name="Text Box 48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86" name="Text Box 48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87" name="Text Box 48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88" name="Text Box 48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89" name="Text Box 48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90" name="Text Box 48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91" name="Text Box 48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92" name="Text Box 48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93" name="Text Box 48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94" name="Text Box 48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95" name="Text Box 48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96" name="Text Box 49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97" name="Text Box 49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98" name="Text Box 49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099" name="Text Box 49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00" name="Text Box 49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01" name="Text Box 49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02" name="Text Box 49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03" name="Text Box 49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04" name="Text Box 49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05" name="Text Box 49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06" name="Text Box 49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07" name="Text Box 49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08" name="Text Box 49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09" name="Text Box 49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10" name="Text Box 49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11" name="Text Box 49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12" name="Text Box 49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13" name="Text Box 49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14" name="Text Box 49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15" name="Text Box 49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16" name="Text Box 49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17" name="Text Box 49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18" name="Text Box 49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19" name="Text Box 49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20" name="Text Box 49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21" name="Text Box 49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22" name="Text Box 49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23" name="Text Box 49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24" name="Text Box 49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25" name="Text Box 49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26" name="Text Box 49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27" name="Text Box 49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28" name="Text Box 49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29" name="Text Box 49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30" name="Text Box 49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31" name="Text Box 49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32" name="Text Box 49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33" name="Text Box 49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34" name="Text Box 49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35" name="Text Box 49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36" name="Text Box 49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37" name="Text Box 49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38" name="Text Box 49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39" name="Text Box 49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40" name="Text Box 49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41" name="Text Box 49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42" name="Text Box 49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43" name="Text Box 49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44" name="Text Box 49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45" name="Text Box 49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46" name="Text Box 49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47" name="Text Box 49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48" name="Text Box 49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49" name="Text Box 49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50" name="Text Box 49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51" name="Text Box 49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52" name="Text Box 49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53" name="Text Box 49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54" name="Text Box 49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55" name="Text Box 49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56" name="Text Box 49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57" name="Text Box 49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58" name="Text Box 49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59" name="Text Box 49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60" name="Text Box 49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61" name="Text Box 49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62" name="Text Box 49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63" name="Text Box 49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64" name="Text Box 49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65" name="Text Box 49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66" name="Text Box 49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67" name="Text Box 49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68" name="Text Box 49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69" name="Text Box 49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70" name="Text Box 49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71" name="Text Box 49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72" name="Text Box 49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73" name="Text Box 49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74" name="Text Box 49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75" name="Text Box 49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76" name="Text Box 49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77" name="Text Box 49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78" name="Text Box 49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79" name="Text Box 49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80" name="Text Box 49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81" name="Text Box 49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82" name="Text Box 49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83" name="Text Box 49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84" name="Text Box 49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85" name="Text Box 49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86" name="Text Box 49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87" name="Text Box 49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88" name="Text Box 49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89" name="Text Box 49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90" name="Text Box 49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91" name="Text Box 49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92" name="Text Box 49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93" name="Text Box 49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94" name="Text Box 49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95" name="Text Box 49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96" name="Text Box 50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97" name="Text Box 50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98" name="Text Box 50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199" name="Text Box 50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00" name="Text Box 50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01" name="Text Box 50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02" name="Text Box 50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03" name="Text Box 50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04" name="Text Box 50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05" name="Text Box 50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06" name="Text Box 50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07" name="Text Box 50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08" name="Text Box 50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09" name="Text Box 50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10" name="Text Box 50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11" name="Text Box 50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12" name="Text Box 50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13" name="Text Box 50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14" name="Text Box 50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15" name="Text Box 50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16" name="Text Box 50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17" name="Text Box 50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18" name="Text Box 50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19" name="Text Box 50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20" name="Text Box 50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21" name="Text Box 50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22" name="Text Box 50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23" name="Text Box 50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24" name="Text Box 50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25" name="Text Box 50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26" name="Text Box 50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27" name="Text Box 50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28" name="Text Box 50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29" name="Text Box 50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30" name="Text Box 50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31" name="Text Box 50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32" name="Text Box 50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33" name="Text Box 50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34" name="Text Box 50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35" name="Text Box 50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36" name="Text Box 50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37" name="Text Box 50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38" name="Text Box 50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39" name="Text Box 50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40" name="Text Box 50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41" name="Text Box 50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42" name="Text Box 50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43" name="Text Box 50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44" name="Text Box 50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45" name="Text Box 50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46" name="Text Box 50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47" name="Text Box 50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48" name="Text Box 50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49" name="Text Box 50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50" name="Text Box 50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51" name="Text Box 50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52" name="Text Box 50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53" name="Text Box 50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54" name="Text Box 50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55" name="Text Box 50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56" name="Text Box 50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57" name="Text Box 50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58" name="Text Box 50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59" name="Text Box 50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60" name="Text Box 50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61" name="Text Box 50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62" name="Text Box 50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63" name="Text Box 50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64" name="Text Box 50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65" name="Text Box 50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66" name="Text Box 50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67" name="Text Box 50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68" name="Text Box 50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69" name="Text Box 50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70" name="Text Box 50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71" name="Text Box 50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72" name="Text Box 50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73" name="Text Box 50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74" name="Text Box 50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75" name="Text Box 50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76" name="Text Box 50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77" name="Text Box 50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78" name="Text Box 50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79" name="Text Box 50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80" name="Text Box 50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81" name="Text Box 50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82" name="Text Box 50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83" name="Text Box 50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84" name="Text Box 50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85" name="Text Box 50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86" name="Text Box 50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87" name="Text Box 50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88" name="Text Box 50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89" name="Text Box 50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90" name="Text Box 50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91" name="Text Box 50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92" name="Text Box 50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93" name="Text Box 50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94" name="Text Box 50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95" name="Text Box 50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96" name="Text Box 51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97" name="Text Box 51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98" name="Text Box 51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299" name="Text Box 51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00" name="Text Box 51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01" name="Text Box 51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02" name="Text Box 51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03" name="Text Box 51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04" name="Text Box 51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05" name="Text Box 51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06" name="Text Box 51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07" name="Text Box 51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08" name="Text Box 51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09" name="Text Box 51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10" name="Text Box 51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11" name="Text Box 51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12" name="Text Box 51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13" name="Text Box 51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14" name="Text Box 51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15" name="Text Box 51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16" name="Text Box 51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17" name="Text Box 51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18" name="Text Box 51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19" name="Text Box 51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20" name="Text Box 51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21" name="Text Box 51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22" name="Text Box 51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23" name="Text Box 51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24" name="Text Box 51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25" name="Text Box 51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26" name="Text Box 51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27" name="Text Box 51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28" name="Text Box 51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29" name="Text Box 51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30" name="Text Box 51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31" name="Text Box 51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32" name="Text Box 51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33" name="Text Box 51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34" name="Text Box 51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35" name="Text Box 51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36" name="Text Box 51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37" name="Text Box 51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38" name="Text Box 51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39" name="Text Box 51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40" name="Text Box 51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41" name="Text Box 51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42" name="Text Box 51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43" name="Text Box 51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44" name="Text Box 51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45" name="Text Box 51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46" name="Text Box 51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47" name="Text Box 51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48" name="Text Box 51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49" name="Text Box 51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50" name="Text Box 51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51" name="Text Box 51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52" name="Text Box 51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53" name="Text Box 51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54" name="Text Box 51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55" name="Text Box 51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56" name="Text Box 51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57" name="Text Box 51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58" name="Text Box 51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59" name="Text Box 51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60" name="Text Box 51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61" name="Text Box 51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62" name="Text Box 51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63" name="Text Box 51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64" name="Text Box 51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65" name="Text Box 51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66" name="Text Box 51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67" name="Text Box 51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68" name="Text Box 51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69" name="Text Box 51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70" name="Text Box 51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71" name="Text Box 51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72" name="Text Box 51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73" name="Text Box 51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74" name="Text Box 51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75" name="Text Box 51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76" name="Text Box 51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77" name="Text Box 51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78" name="Text Box 51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79" name="Text Box 51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80" name="Text Box 51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81" name="Text Box 51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82" name="Text Box 51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83" name="Text Box 51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84" name="Text Box 51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85" name="Text Box 51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86" name="Text Box 51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87" name="Text Box 51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88" name="Text Box 51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89" name="Text Box 51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90" name="Text Box 51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91" name="Text Box 51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92" name="Text Box 51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93" name="Text Box 51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94" name="Text Box 51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95" name="Text Box 51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96" name="Text Box 52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97" name="Text Box 52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98" name="Text Box 52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399" name="Text Box 52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00" name="Text Box 52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01" name="Text Box 52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02" name="Text Box 52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03" name="Text Box 52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04" name="Text Box 52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05" name="Text Box 52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06" name="Text Box 52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07" name="Text Box 52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08" name="Text Box 52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09" name="Text Box 52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10" name="Text Box 52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11" name="Text Box 52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12" name="Text Box 52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13" name="Text Box 52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14" name="Text Box 52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15" name="Text Box 52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16" name="Text Box 52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17" name="Text Box 52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18" name="Text Box 52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19" name="Text Box 52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20" name="Text Box 52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21" name="Text Box 52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22" name="Text Box 52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23" name="Text Box 52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24" name="Text Box 52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25" name="Text Box 52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26" name="Text Box 52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27" name="Text Box 52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28" name="Text Box 52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29" name="Text Box 52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30" name="Text Box 52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31" name="Text Box 52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32" name="Text Box 52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33" name="Text Box 52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34" name="Text Box 52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35" name="Text Box 52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36" name="Text Box 52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37" name="Text Box 52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38" name="Text Box 52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39" name="Text Box 52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40" name="Text Box 52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41" name="Text Box 52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42" name="Text Box 52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43" name="Text Box 52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44" name="Text Box 52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45" name="Text Box 52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46" name="Text Box 52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47" name="Text Box 52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48" name="Text Box 52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49" name="Text Box 52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50" name="Text Box 52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51" name="Text Box 52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52" name="Text Box 52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53" name="Text Box 52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54" name="Text Box 52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55" name="Text Box 52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56" name="Text Box 52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57" name="Text Box 52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58" name="Text Box 52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59" name="Text Box 52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60" name="Text Box 52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61" name="Text Box 52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62" name="Text Box 52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63" name="Text Box 52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64" name="Text Box 52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65" name="Text Box 52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66" name="Text Box 52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67" name="Text Box 52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68" name="Text Box 52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69" name="Text Box 52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70" name="Text Box 52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71" name="Text Box 52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72" name="Text Box 52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73" name="Text Box 52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74" name="Text Box 52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75" name="Text Box 52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76" name="Text Box 52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77" name="Text Box 52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78" name="Text Box 52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79" name="Text Box 52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80" name="Text Box 52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81" name="Text Box 52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82" name="Text Box 52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83" name="Text Box 52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84" name="Text Box 52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85" name="Text Box 52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86" name="Text Box 52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87" name="Text Box 52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88" name="Text Box 52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89" name="Text Box 52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90" name="Text Box 52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91" name="Text Box 52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92" name="Text Box 52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93" name="Text Box 52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94" name="Text Box 52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95" name="Text Box 52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96" name="Text Box 53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97" name="Text Box 53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98" name="Text Box 53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499" name="Text Box 53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00" name="Text Box 53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01" name="Text Box 53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02" name="Text Box 53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03" name="Text Box 53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04" name="Text Box 53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05" name="Text Box 53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06" name="Text Box 53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07" name="Text Box 53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08" name="Text Box 53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09" name="Text Box 53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10" name="Text Box 53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11" name="Text Box 53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12" name="Text Box 53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13" name="Text Box 53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14" name="Text Box 53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15" name="Text Box 53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16" name="Text Box 53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17" name="Text Box 53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18" name="Text Box 53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19" name="Text Box 53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20" name="Text Box 53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21" name="Text Box 53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22" name="Text Box 53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23" name="Text Box 53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24" name="Text Box 53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25" name="Text Box 53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26" name="Text Box 53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27" name="Text Box 53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28" name="Text Box 53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29" name="Text Box 53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30" name="Text Box 53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31" name="Text Box 53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32" name="Text Box 53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33" name="Text Box 53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34" name="Text Box 53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35" name="Text Box 53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36" name="Text Box 53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37" name="Text Box 53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38" name="Text Box 53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39" name="Text Box 53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40" name="Text Box 53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41" name="Text Box 53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42" name="Text Box 53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43" name="Text Box 53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44" name="Text Box 53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45" name="Text Box 53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46" name="Text Box 53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47" name="Text Box 53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48" name="Text Box 53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49" name="Text Box 53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50" name="Text Box 53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51" name="Text Box 53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52" name="Text Box 53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53" name="Text Box 53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54" name="Text Box 53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55" name="Text Box 53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56" name="Text Box 53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57" name="Text Box 53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58" name="Text Box 53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59" name="Text Box 53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60" name="Text Box 53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61" name="Text Box 53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62" name="Text Box 53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63" name="Text Box 53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64" name="Text Box 53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65" name="Text Box 53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66" name="Text Box 53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67" name="Text Box 53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68" name="Text Box 53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69" name="Text Box 53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70" name="Text Box 53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71" name="Text Box 53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72" name="Text Box 53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73" name="Text Box 53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74" name="Text Box 53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75" name="Text Box 53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76" name="Text Box 53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77" name="Text Box 53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78" name="Text Box 53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79" name="Text Box 53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80" name="Text Box 53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81" name="Text Box 53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82" name="Text Box 53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83" name="Text Box 53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84" name="Text Box 53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85" name="Text Box 53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86" name="Text Box 53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87" name="Text Box 53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88" name="Text Box 53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89" name="Text Box 53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90" name="Text Box 53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91" name="Text Box 53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92" name="Text Box 53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93" name="Text Box 53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94" name="Text Box 53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95" name="Text Box 53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96" name="Text Box 54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97" name="Text Box 54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98" name="Text Box 54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599" name="Text Box 54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600" name="Text Box 54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601" name="Text Box 54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602" name="Text Box 54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5603" name="Text Box 54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04" name="Text Box 5427"/>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05" name="Text Box 5428"/>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06" name="Text Box 5429"/>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07" name="Text Box 5430"/>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08" name="Text Box 5431"/>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09" name="Text Box 5432"/>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10" name="Text Box 5433"/>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11" name="Text Box 5434"/>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12" name="Text Box 5435"/>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13" name="Text Box 5436"/>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14" name="Text Box 5437"/>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15" name="Text Box 5438"/>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16" name="Text Box 5439"/>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17" name="Text Box 5440"/>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18" name="Text Box 5441"/>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19" name="Text Box 5442"/>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20" name="Text Box 5443"/>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21" name="Text Box 5444"/>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22" name="Text Box 5445"/>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23" name="Text Box 5446"/>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24" name="Text Box 5447"/>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25" name="Text Box 5448"/>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26" name="Text Box 5449"/>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27" name="Text Box 5450"/>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28" name="Text Box 5451"/>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29" name="Text Box 5452"/>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30" name="Text Box 5453"/>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31" name="Text Box 5454"/>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32" name="Text Box 5455"/>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33" name="Text Box 5456"/>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34" name="Text Box 5457"/>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35" name="Text Box 5458"/>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36" name="Text Box 5459"/>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37" name="Text Box 5460"/>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38" name="Text Box 5461"/>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39" name="Text Box 5462"/>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40" name="Text Box 5463"/>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41" name="Text Box 5464"/>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42" name="Text Box 5465"/>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43" name="Text Box 5466"/>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44" name="Text Box 5467"/>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5645" name="Text Box 5468"/>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171449</xdr:rowOff>
    </xdr:to>
    <xdr:sp macro="" textlink="">
      <xdr:nvSpPr>
        <xdr:cNvPr id="2" name="Text Box 37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3" name="Text Box 37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4" name="Text Box 379"/>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5" name="Text Box 380"/>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6" name="Text Box 381"/>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7" name="Text Box 382"/>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8" name="Text Box 383"/>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9" name="Text Box 384"/>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0" name="Text Box 385"/>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1" name="Text Box 386"/>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2" name="Text Box 38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3" name="Text Box 38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4" name="Text Box 389"/>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5" name="Text Box 390"/>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6" name="Text Box 391"/>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7" name="Text Box 392"/>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8" name="Text Box 393"/>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9" name="Text Box 394"/>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0" name="Text Box 395"/>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1" name="Text Box 396"/>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2" name="Text Box 397"/>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3" name="Text Box 398"/>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54</xdr:row>
      <xdr:rowOff>0</xdr:rowOff>
    </xdr:from>
    <xdr:ext cx="85725" cy="205408"/>
    <xdr:sp macro="" textlink="">
      <xdr:nvSpPr>
        <xdr:cNvPr id="24" name="Text Box 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5" name="Text Box 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6" name="Text Box 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7" name="Text Box 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8" name="Text Box 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9" name="Text Box 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0" name="Text Box 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1" name="Text Box 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2" name="Text Box 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3" name="Text Box 1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4" name="Text Box 1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5" name="Text Box 1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6" name="Text Box 1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7" name="Text Box 1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8" name="Text Box 1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9" name="Text Box 1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0" name="Text Box 1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1" name="Text Box 1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2" name="Text Box 1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3" name="Text Box 2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4" name="Text Box 2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5" name="Text Box 2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6" name="Text Box 2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7" name="Text Box 2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8" name="Text Box 2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9" name="Text Box 2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0" name="Text Box 2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1" name="Text Box 2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2" name="Text Box 2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3" name="Text Box 3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4" name="Text Box 3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 name="Text Box 3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 name="Text Box 3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 name="Text Box 3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8" name="Text Box 3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9" name="Text Box 3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60" name="Text Box 3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61" name="Text Box 3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62" name="Text Box 3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63" name="Text Box 4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64" name="Text Box 4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65" name="Text Box 4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66" name="Text Box 4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67" name="Text Box 4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68" name="Text Box 4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69" name="Text Box 4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70" name="Text Box 11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71" name="Text Box 11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72" name="Text Box 11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73" name="Text Box 12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74" name="Text Box 12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75" name="Text Box 12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76" name="Text Box 12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77" name="Text Box 12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78" name="Text Box 12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79" name="Text Box 12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80" name="Text Box 12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81" name="Text Box 12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82" name="Text Box 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83" name="Text Box 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84" name="Text Box 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85" name="Text Box 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86" name="Text Box 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87" name="Text Box 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88" name="Text Box 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89" name="Text Box 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90" name="Text Box 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91" name="Text Box 1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92" name="Text Box 1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93" name="Text Box 1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94" name="Text Box 1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95" name="Text Box 1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96" name="Text Box 1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97" name="Text Box 1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98" name="Text Box 1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99" name="Text Box 1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00" name="Text Box 1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01" name="Text Box 2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02" name="Text Box 2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03" name="Text Box 2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04" name="Text Box 2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05" name="Text Box 2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06" name="Text Box 2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07" name="Text Box 2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08" name="Text Box 2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09" name="Text Box 2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10" name="Text Box 2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11" name="Text Box 3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12" name="Text Box 3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13" name="Text Box 3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14" name="Text Box 3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15" name="Text Box 3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16" name="Text Box 3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17" name="Text Box 3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18" name="Text Box 3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19" name="Text Box 3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20" name="Text Box 3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21" name="Text Box 4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22" name="Text Box 4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23" name="Text Box 4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24" name="Text Box 4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25" name="Text Box 4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26" name="Text Box 4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27" name="Text Box 4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28" name="Text Box 11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29" name="Text Box 11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30" name="Text Box 11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31" name="Text Box 12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32" name="Text Box 12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33" name="Text Box 12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34" name="Text Box 12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35" name="Text Box 12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36" name="Text Box 12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37" name="Text Box 12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38" name="Text Box 12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39" name="Text Box 12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40" name="Text Box 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41" name="Text Box 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42" name="Text Box 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43" name="Text Box 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44" name="Text Box 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45" name="Text Box 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46" name="Text Box 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47" name="Text Box 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48" name="Text Box 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49" name="Text Box 1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50" name="Text Box 1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51" name="Text Box 1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52" name="Text Box 1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53" name="Text Box 1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54" name="Text Box 1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55" name="Text Box 1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56" name="Text Box 1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57" name="Text Box 1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58" name="Text Box 1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59" name="Text Box 2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60" name="Text Box 2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61" name="Text Box 2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62" name="Text Box 2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63" name="Text Box 2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64" name="Text Box 2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65" name="Text Box 2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66" name="Text Box 2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67" name="Text Box 2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68" name="Text Box 2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69" name="Text Box 3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70" name="Text Box 3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71" name="Text Box 3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72" name="Text Box 3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73" name="Text Box 3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74" name="Text Box 3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75" name="Text Box 3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76" name="Text Box 3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77" name="Text Box 3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78" name="Text Box 3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79" name="Text Box 4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80" name="Text Box 4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81" name="Text Box 4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82" name="Text Box 4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83" name="Text Box 4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84" name="Text Box 4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85" name="Text Box 4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186" name="Text Box 47"/>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187" name="Text Box 48"/>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188" name="Text Box 49"/>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189" name="Text Box 50"/>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190" name="Text Box 51"/>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191" name="Text Box 52"/>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192" name="Text Box 53"/>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193" name="Text Box 54"/>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194" name="Text Box 55"/>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195" name="Text Box 56"/>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196" name="Text Box 57"/>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197" name="Text Box 58"/>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198" name="Text Box 59"/>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199" name="Text Box 60"/>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00" name="Text Box 61"/>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01" name="Text Box 62"/>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02" name="Text Box 63"/>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03" name="Text Box 64"/>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04" name="Text Box 65"/>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05" name="Text Box 66"/>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06" name="Text Box 67"/>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07" name="Text Box 68"/>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08" name="Text Box 69"/>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09" name="Text Box 70"/>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10" name="Text Box 71"/>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11" name="Text Box 72"/>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12" name="Text Box 73"/>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13" name="Text Box 74"/>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14" name="Text Box 75"/>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15" name="Text Box 76"/>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16" name="Text Box 77"/>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17" name="Text Box 78"/>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18" name="Text Box 79"/>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19" name="Text Box 80"/>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20" name="Text Box 81"/>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21" name="Text Box 82"/>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22" name="Text Box 83"/>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23" name="Text Box 84"/>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24" name="Text Box 85"/>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25" name="Text Box 86"/>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26" name="Text Box 87"/>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27" name="Text Box 88"/>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28" name="Text Box 11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29" name="Text Box 11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30" name="Text Box 11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31" name="Text Box 12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32" name="Text Box 12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33" name="Text Box 12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34" name="Text Box 12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35" name="Text Box 12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36" name="Text Box 12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37" name="Text Box 12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38" name="Text Box 12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39" name="Text Box 12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40" name="Text Box 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41" name="Text Box 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42" name="Text Box 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43" name="Text Box 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44" name="Text Box 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45" name="Text Box 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46" name="Text Box 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47" name="Text Box 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48" name="Text Box 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49" name="Text Box 1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50" name="Text Box 1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51" name="Text Box 1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52" name="Text Box 1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53" name="Text Box 1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54" name="Text Box 1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55" name="Text Box 1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56" name="Text Box 1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57" name="Text Box 1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58" name="Text Box 1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59" name="Text Box 2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60" name="Text Box 2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61" name="Text Box 2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62" name="Text Box 2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63" name="Text Box 2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64" name="Text Box 2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65" name="Text Box 2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66" name="Text Box 2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67" name="Text Box 2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68" name="Text Box 2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69" name="Text Box 3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70" name="Text Box 3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71" name="Text Box 3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72" name="Text Box 3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73" name="Text Box 3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74" name="Text Box 3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75" name="Text Box 3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76" name="Text Box 3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77" name="Text Box 3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78" name="Text Box 3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79" name="Text Box 4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80" name="Text Box 4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81" name="Text Box 4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82" name="Text Box 4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83" name="Text Box 4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84" name="Text Box 4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85" name="Text Box 4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6" name="Text Box 47"/>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7" name="Text Box 48"/>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8" name="Text Box 49"/>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9" name="Text Box 50"/>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90" name="Text Box 51"/>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91" name="Text Box 52"/>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92" name="Text Box 53"/>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93" name="Text Box 54"/>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94" name="Text Box 55"/>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95" name="Text Box 56"/>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96" name="Text Box 57"/>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97" name="Text Box 58"/>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98" name="Text Box 59"/>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99" name="Text Box 60"/>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300" name="Text Box 61"/>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301" name="Text Box 62"/>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302" name="Text Box 63"/>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303" name="Text Box 64"/>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304" name="Text Box 65"/>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305" name="Text Box 66"/>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306" name="Text Box 67"/>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307" name="Text Box 68"/>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308" name="Text Box 69"/>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309" name="Text Box 70"/>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310" name="Text Box 71"/>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311" name="Text Box 72"/>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312" name="Text Box 73"/>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313" name="Text Box 74"/>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314" name="Text Box 75"/>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315" name="Text Box 76"/>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316" name="Text Box 77"/>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317" name="Text Box 78"/>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318" name="Text Box 79"/>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319" name="Text Box 80"/>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320" name="Text Box 81"/>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321" name="Text Box 82"/>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322" name="Text Box 83"/>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323" name="Text Box 84"/>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324" name="Text Box 85"/>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325" name="Text Box 86"/>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326" name="Text Box 87"/>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327" name="Text Box 88"/>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28" name="Text Box 11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29" name="Text Box 11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30" name="Text Box 11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31" name="Text Box 12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32" name="Text Box 12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33" name="Text Box 12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34" name="Text Box 12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35" name="Text Box 12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36" name="Text Box 12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37" name="Text Box 12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38" name="Text Box 12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39" name="Text Box 12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50"/>
  <sheetViews>
    <sheetView showGridLines="0" tabSelected="1"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8" t="s">
        <v>41</v>
      </c>
    </row>
    <row r="2" spans="1:5" ht="15" customHeight="1" x14ac:dyDescent="0.2">
      <c r="A2" s="39" t="s">
        <v>42</v>
      </c>
      <c r="B2" s="39"/>
      <c r="C2" s="39"/>
      <c r="D2" s="39"/>
      <c r="E2" s="39"/>
    </row>
    <row r="3" spans="1:5" ht="15" customHeight="1" x14ac:dyDescent="0.2">
      <c r="A3" s="39" t="s">
        <v>43</v>
      </c>
      <c r="B3" s="39"/>
      <c r="C3" s="39"/>
      <c r="D3" s="39"/>
      <c r="E3" s="39"/>
    </row>
    <row r="4" spans="1:5" ht="15" customHeight="1" x14ac:dyDescent="0.2">
      <c r="A4" s="40" t="s">
        <v>44</v>
      </c>
      <c r="B4" s="40"/>
      <c r="C4" s="40"/>
      <c r="D4" s="40"/>
      <c r="E4" s="40"/>
    </row>
    <row r="5" spans="1:5" ht="15" customHeight="1" x14ac:dyDescent="0.2">
      <c r="A5" s="40"/>
      <c r="B5" s="40"/>
      <c r="C5" s="40"/>
      <c r="D5" s="40"/>
      <c r="E5" s="40"/>
    </row>
    <row r="6" spans="1:5" ht="15" customHeight="1" x14ac:dyDescent="0.2">
      <c r="A6" s="40"/>
      <c r="B6" s="40"/>
      <c r="C6" s="40"/>
      <c r="D6" s="40"/>
      <c r="E6" s="40"/>
    </row>
    <row r="7" spans="1:5" ht="15" customHeight="1" x14ac:dyDescent="0.2">
      <c r="A7" s="40"/>
      <c r="B7" s="40"/>
      <c r="C7" s="40"/>
      <c r="D7" s="40"/>
      <c r="E7" s="40"/>
    </row>
    <row r="8" spans="1:5" ht="15" customHeight="1" x14ac:dyDescent="0.2">
      <c r="A8" s="40"/>
      <c r="B8" s="40"/>
      <c r="C8" s="40"/>
      <c r="D8" s="40"/>
      <c r="E8" s="40"/>
    </row>
    <row r="9" spans="1:5" ht="15" customHeight="1" x14ac:dyDescent="0.2">
      <c r="A9" s="40"/>
      <c r="B9" s="40"/>
      <c r="C9" s="40"/>
      <c r="D9" s="40"/>
      <c r="E9" s="40"/>
    </row>
    <row r="10" spans="1:5" ht="15" customHeight="1" x14ac:dyDescent="0.2">
      <c r="A10" s="41"/>
      <c r="B10" s="41"/>
      <c r="C10" s="41"/>
      <c r="D10" s="41"/>
      <c r="E10" s="41"/>
    </row>
    <row r="11" spans="1:5" ht="15" customHeight="1" x14ac:dyDescent="0.25">
      <c r="A11" s="42" t="s">
        <v>1</v>
      </c>
      <c r="B11" s="43"/>
      <c r="C11" s="43"/>
      <c r="D11" s="43"/>
      <c r="E11" s="43"/>
    </row>
    <row r="12" spans="1:5" ht="15" customHeight="1" x14ac:dyDescent="0.2">
      <c r="A12" s="44" t="s">
        <v>45</v>
      </c>
      <c r="B12" s="45"/>
      <c r="C12" s="45"/>
      <c r="D12" s="45"/>
      <c r="E12" s="46" t="s">
        <v>46</v>
      </c>
    </row>
    <row r="13" spans="1:5" ht="15" customHeight="1" x14ac:dyDescent="0.25">
      <c r="A13" s="47"/>
      <c r="B13" s="42"/>
      <c r="C13" s="43"/>
      <c r="D13" s="43"/>
      <c r="E13" s="48"/>
    </row>
    <row r="14" spans="1:5" ht="15" customHeight="1" x14ac:dyDescent="0.2">
      <c r="B14" s="49" t="s">
        <v>47</v>
      </c>
      <c r="C14" s="49" t="s">
        <v>48</v>
      </c>
      <c r="D14" s="50" t="s">
        <v>49</v>
      </c>
      <c r="E14" s="49" t="s">
        <v>50</v>
      </c>
    </row>
    <row r="15" spans="1:5" ht="15" customHeight="1" x14ac:dyDescent="0.2">
      <c r="B15" s="51">
        <v>33065</v>
      </c>
      <c r="C15" s="52"/>
      <c r="D15" s="53" t="s">
        <v>51</v>
      </c>
      <c r="E15" s="54">
        <v>361274</v>
      </c>
    </row>
    <row r="16" spans="1:5" ht="15" customHeight="1" x14ac:dyDescent="0.2">
      <c r="B16" s="55"/>
      <c r="C16" s="56" t="s">
        <v>52</v>
      </c>
      <c r="D16" s="57"/>
      <c r="E16" s="58">
        <f>SUM(E15:E15)</f>
        <v>361274</v>
      </c>
    </row>
    <row r="17" spans="1:5" ht="15" customHeight="1" x14ac:dyDescent="0.25">
      <c r="A17" s="59"/>
      <c r="B17" s="60"/>
      <c r="C17" s="60"/>
      <c r="D17" s="60"/>
      <c r="E17" s="60"/>
    </row>
    <row r="18" spans="1:5" ht="15" customHeight="1" x14ac:dyDescent="0.25">
      <c r="A18" s="42" t="s">
        <v>17</v>
      </c>
      <c r="B18" s="43"/>
      <c r="C18" s="43"/>
      <c r="D18" s="43"/>
      <c r="E18" s="47"/>
    </row>
    <row r="19" spans="1:5" ht="15" customHeight="1" x14ac:dyDescent="0.2">
      <c r="A19" s="44" t="s">
        <v>45</v>
      </c>
      <c r="B19" s="45"/>
      <c r="C19" s="45"/>
      <c r="D19" s="45"/>
      <c r="E19" s="46" t="s">
        <v>46</v>
      </c>
    </row>
    <row r="20" spans="1:5" ht="15" customHeight="1" x14ac:dyDescent="0.25">
      <c r="A20" s="47"/>
      <c r="B20" s="42"/>
      <c r="C20" s="43"/>
      <c r="D20" s="43"/>
      <c r="E20" s="48"/>
    </row>
    <row r="21" spans="1:5" ht="15" customHeight="1" x14ac:dyDescent="0.2">
      <c r="B21" s="49" t="s">
        <v>47</v>
      </c>
      <c r="C21" s="49" t="s">
        <v>48</v>
      </c>
      <c r="D21" s="50" t="s">
        <v>49</v>
      </c>
      <c r="E21" s="49" t="s">
        <v>50</v>
      </c>
    </row>
    <row r="22" spans="1:5" ht="15" customHeight="1" x14ac:dyDescent="0.2">
      <c r="B22" s="51">
        <v>33065</v>
      </c>
      <c r="C22" s="52"/>
      <c r="D22" s="61" t="s">
        <v>53</v>
      </c>
      <c r="E22" s="54">
        <v>299920</v>
      </c>
    </row>
    <row r="23" spans="1:5" ht="15" customHeight="1" x14ac:dyDescent="0.2">
      <c r="B23" s="55"/>
      <c r="C23" s="56" t="s">
        <v>52</v>
      </c>
      <c r="D23" s="57"/>
      <c r="E23" s="58">
        <f>SUM(E22:E22)</f>
        <v>299920</v>
      </c>
    </row>
    <row r="24" spans="1:5" ht="15" customHeight="1" x14ac:dyDescent="0.2">
      <c r="B24" s="60"/>
      <c r="C24" s="60"/>
      <c r="D24" s="60"/>
      <c r="E24" s="60"/>
    </row>
    <row r="25" spans="1:5" ht="15" customHeight="1" x14ac:dyDescent="0.2">
      <c r="B25" s="60"/>
      <c r="C25" s="49" t="s">
        <v>48</v>
      </c>
      <c r="D25" s="50" t="s">
        <v>54</v>
      </c>
      <c r="E25" s="62" t="s">
        <v>50</v>
      </c>
    </row>
    <row r="26" spans="1:5" ht="15" customHeight="1" x14ac:dyDescent="0.2">
      <c r="B26" s="60"/>
      <c r="C26" s="63">
        <v>3113</v>
      </c>
      <c r="D26" s="61" t="s">
        <v>55</v>
      </c>
      <c r="E26" s="64">
        <v>61354</v>
      </c>
    </row>
    <row r="27" spans="1:5" ht="15" customHeight="1" x14ac:dyDescent="0.2">
      <c r="B27" s="60"/>
      <c r="C27" s="56" t="s">
        <v>52</v>
      </c>
      <c r="D27" s="57"/>
      <c r="E27" s="58">
        <f>SUM(E26:E26)</f>
        <v>61354</v>
      </c>
    </row>
    <row r="28" spans="1:5" ht="15" customHeight="1" x14ac:dyDescent="0.2"/>
    <row r="29" spans="1:5" ht="15" customHeight="1" x14ac:dyDescent="0.2"/>
    <row r="30" spans="1:5" ht="15" customHeight="1" x14ac:dyDescent="0.25">
      <c r="A30" s="38" t="s">
        <v>56</v>
      </c>
    </row>
    <row r="31" spans="1:5" ht="15" customHeight="1" x14ac:dyDescent="0.2">
      <c r="A31" s="39" t="s">
        <v>42</v>
      </c>
      <c r="B31" s="39"/>
      <c r="C31" s="39"/>
      <c r="D31" s="39"/>
      <c r="E31" s="39"/>
    </row>
    <row r="32" spans="1:5" ht="15" customHeight="1" x14ac:dyDescent="0.2">
      <c r="A32" s="39" t="s">
        <v>43</v>
      </c>
      <c r="B32" s="39"/>
      <c r="C32" s="39"/>
      <c r="D32" s="39"/>
      <c r="E32" s="39"/>
    </row>
    <row r="33" spans="1:5" ht="15" customHeight="1" x14ac:dyDescent="0.2">
      <c r="A33" s="40" t="s">
        <v>57</v>
      </c>
      <c r="B33" s="40"/>
      <c r="C33" s="40"/>
      <c r="D33" s="40"/>
      <c r="E33" s="40"/>
    </row>
    <row r="34" spans="1:5" ht="15" customHeight="1" x14ac:dyDescent="0.2">
      <c r="A34" s="40"/>
      <c r="B34" s="40"/>
      <c r="C34" s="40"/>
      <c r="D34" s="40"/>
      <c r="E34" s="40"/>
    </row>
    <row r="35" spans="1:5" ht="15" customHeight="1" x14ac:dyDescent="0.2">
      <c r="A35" s="40"/>
      <c r="B35" s="40"/>
      <c r="C35" s="40"/>
      <c r="D35" s="40"/>
      <c r="E35" s="40"/>
    </row>
    <row r="36" spans="1:5" ht="15" customHeight="1" x14ac:dyDescent="0.2">
      <c r="A36" s="40"/>
      <c r="B36" s="40"/>
      <c r="C36" s="40"/>
      <c r="D36" s="40"/>
      <c r="E36" s="40"/>
    </row>
    <row r="37" spans="1:5" ht="15" customHeight="1" x14ac:dyDescent="0.2">
      <c r="A37" s="40"/>
      <c r="B37" s="40"/>
      <c r="C37" s="40"/>
      <c r="D37" s="40"/>
      <c r="E37" s="40"/>
    </row>
    <row r="38" spans="1:5" ht="15" customHeight="1" x14ac:dyDescent="0.2">
      <c r="A38" s="65"/>
      <c r="B38" s="65"/>
      <c r="C38" s="65"/>
      <c r="D38" s="65"/>
      <c r="E38" s="65"/>
    </row>
    <row r="39" spans="1:5" ht="15" customHeight="1" x14ac:dyDescent="0.25">
      <c r="A39" s="42" t="s">
        <v>1</v>
      </c>
      <c r="B39" s="43"/>
      <c r="C39" s="43"/>
      <c r="D39" s="43"/>
      <c r="E39" s="43"/>
    </row>
    <row r="40" spans="1:5" ht="15" customHeight="1" x14ac:dyDescent="0.2">
      <c r="A40" s="44" t="s">
        <v>45</v>
      </c>
      <c r="B40" s="45"/>
      <c r="C40" s="45"/>
      <c r="D40" s="45"/>
      <c r="E40" s="46" t="s">
        <v>46</v>
      </c>
    </row>
    <row r="41" spans="1:5" ht="15" customHeight="1" x14ac:dyDescent="0.25">
      <c r="A41" s="66"/>
      <c r="B41" s="42"/>
      <c r="C41" s="43"/>
      <c r="D41" s="43"/>
      <c r="E41" s="48"/>
    </row>
    <row r="42" spans="1:5" ht="15" customHeight="1" x14ac:dyDescent="0.2">
      <c r="A42" s="67"/>
      <c r="B42" s="49" t="s">
        <v>47</v>
      </c>
      <c r="C42" s="49" t="s">
        <v>48</v>
      </c>
      <c r="D42" s="50" t="s">
        <v>49</v>
      </c>
      <c r="E42" s="49" t="s">
        <v>50</v>
      </c>
    </row>
    <row r="43" spans="1:5" ht="15" customHeight="1" x14ac:dyDescent="0.2">
      <c r="A43" s="67"/>
      <c r="B43" s="68">
        <v>33049</v>
      </c>
      <c r="C43" s="69"/>
      <c r="D43" s="53" t="s">
        <v>51</v>
      </c>
      <c r="E43" s="54">
        <v>3024900</v>
      </c>
    </row>
    <row r="44" spans="1:5" ht="15" customHeight="1" x14ac:dyDescent="0.2">
      <c r="A44" s="67"/>
      <c r="B44" s="70"/>
      <c r="C44" s="56" t="s">
        <v>52</v>
      </c>
      <c r="D44" s="57"/>
      <c r="E44" s="58">
        <f>SUM(E43:E43)</f>
        <v>3024900</v>
      </c>
    </row>
    <row r="45" spans="1:5" ht="15" customHeight="1" x14ac:dyDescent="0.2">
      <c r="A45" s="67"/>
      <c r="B45" s="71"/>
      <c r="C45" s="72"/>
      <c r="D45" s="43"/>
      <c r="E45" s="73"/>
    </row>
    <row r="46" spans="1:5" ht="15" customHeight="1" x14ac:dyDescent="0.25">
      <c r="A46" s="42" t="s">
        <v>17</v>
      </c>
      <c r="B46" s="43"/>
      <c r="C46" s="43"/>
      <c r="D46" s="43"/>
      <c r="E46" s="66"/>
    </row>
    <row r="47" spans="1:5" ht="15" customHeight="1" x14ac:dyDescent="0.2">
      <c r="A47" s="44" t="s">
        <v>45</v>
      </c>
      <c r="B47" s="45"/>
      <c r="C47" s="45"/>
      <c r="D47" s="45"/>
      <c r="E47" s="46" t="s">
        <v>46</v>
      </c>
    </row>
    <row r="48" spans="1:5" ht="15" customHeight="1" x14ac:dyDescent="0.2"/>
    <row r="49" spans="1:5" ht="15" customHeight="1" x14ac:dyDescent="0.2">
      <c r="B49" s="49" t="s">
        <v>47</v>
      </c>
      <c r="C49" s="49" t="s">
        <v>48</v>
      </c>
      <c r="D49" s="50" t="s">
        <v>49</v>
      </c>
      <c r="E49" s="49" t="s">
        <v>50</v>
      </c>
    </row>
    <row r="50" spans="1:5" ht="15" customHeight="1" x14ac:dyDescent="0.2">
      <c r="B50" s="68">
        <v>33049</v>
      </c>
      <c r="C50" s="52"/>
      <c r="D50" s="61" t="s">
        <v>53</v>
      </c>
      <c r="E50" s="54">
        <v>2976913</v>
      </c>
    </row>
    <row r="51" spans="1:5" ht="15" customHeight="1" x14ac:dyDescent="0.2">
      <c r="B51" s="55"/>
      <c r="C51" s="56" t="s">
        <v>52</v>
      </c>
      <c r="D51" s="57"/>
      <c r="E51" s="58">
        <f>SUM(E50:E50)</f>
        <v>2976913</v>
      </c>
    </row>
    <row r="52" spans="1:5" ht="15" customHeight="1" x14ac:dyDescent="0.2">
      <c r="B52" s="74"/>
      <c r="C52" s="72"/>
      <c r="D52" s="43"/>
      <c r="E52" s="73"/>
    </row>
    <row r="53" spans="1:5" ht="15" customHeight="1" x14ac:dyDescent="0.2">
      <c r="B53" s="74"/>
      <c r="C53" s="72"/>
      <c r="D53" s="43"/>
      <c r="E53" s="73"/>
    </row>
    <row r="54" spans="1:5" ht="15" customHeight="1" x14ac:dyDescent="0.25">
      <c r="A54" s="42" t="s">
        <v>17</v>
      </c>
      <c r="B54" s="43"/>
      <c r="C54" s="43"/>
      <c r="D54" s="43"/>
      <c r="E54" s="66"/>
    </row>
    <row r="55" spans="1:5" ht="15" customHeight="1" x14ac:dyDescent="0.2">
      <c r="A55" s="44" t="s">
        <v>45</v>
      </c>
      <c r="B55" s="45"/>
      <c r="C55" s="45"/>
      <c r="D55" s="45"/>
      <c r="E55" s="46" t="s">
        <v>46</v>
      </c>
    </row>
    <row r="56" spans="1:5" ht="15" customHeight="1" x14ac:dyDescent="0.2">
      <c r="B56" s="60"/>
      <c r="C56" s="60"/>
      <c r="D56" s="60"/>
      <c r="E56" s="60"/>
    </row>
    <row r="57" spans="1:5" ht="15" customHeight="1" x14ac:dyDescent="0.2">
      <c r="B57" s="60"/>
      <c r="C57" s="49" t="s">
        <v>48</v>
      </c>
      <c r="D57" s="50" t="s">
        <v>54</v>
      </c>
      <c r="E57" s="62" t="s">
        <v>50</v>
      </c>
    </row>
    <row r="58" spans="1:5" ht="15" customHeight="1" x14ac:dyDescent="0.2">
      <c r="B58" s="60"/>
      <c r="C58" s="63">
        <v>3123</v>
      </c>
      <c r="D58" s="75" t="s">
        <v>58</v>
      </c>
      <c r="E58" s="64">
        <v>19820</v>
      </c>
    </row>
    <row r="59" spans="1:5" ht="15" customHeight="1" x14ac:dyDescent="0.2">
      <c r="B59" s="60"/>
      <c r="C59" s="63">
        <v>3124</v>
      </c>
      <c r="D59" s="75" t="s">
        <v>58</v>
      </c>
      <c r="E59" s="64">
        <f>6671+21496</f>
        <v>28167</v>
      </c>
    </row>
    <row r="60" spans="1:5" ht="15" customHeight="1" x14ac:dyDescent="0.2">
      <c r="B60" s="60"/>
      <c r="C60" s="56" t="s">
        <v>52</v>
      </c>
      <c r="D60" s="57"/>
      <c r="E60" s="58">
        <f>SUM(E58:E59)</f>
        <v>47987</v>
      </c>
    </row>
    <row r="61" spans="1:5" ht="15" customHeight="1" x14ac:dyDescent="0.2"/>
    <row r="62" spans="1:5" ht="15" customHeight="1" x14ac:dyDescent="0.2"/>
    <row r="63" spans="1:5" ht="15" customHeight="1" x14ac:dyDescent="0.25">
      <c r="A63" s="38" t="s">
        <v>59</v>
      </c>
    </row>
    <row r="64" spans="1:5" ht="15" customHeight="1" x14ac:dyDescent="0.2">
      <c r="A64" s="39" t="s">
        <v>42</v>
      </c>
      <c r="B64" s="39"/>
      <c r="C64" s="39"/>
      <c r="D64" s="39"/>
      <c r="E64" s="39"/>
    </row>
    <row r="65" spans="1:5" ht="15" customHeight="1" x14ac:dyDescent="0.2">
      <c r="A65" s="39" t="s">
        <v>43</v>
      </c>
      <c r="B65" s="39"/>
      <c r="C65" s="39"/>
      <c r="D65" s="39"/>
      <c r="E65" s="39"/>
    </row>
    <row r="66" spans="1:5" ht="15" customHeight="1" x14ac:dyDescent="0.2">
      <c r="A66" s="40" t="s">
        <v>60</v>
      </c>
      <c r="B66" s="40"/>
      <c r="C66" s="40"/>
      <c r="D66" s="40"/>
      <c r="E66" s="40"/>
    </row>
    <row r="67" spans="1:5" ht="15" customHeight="1" x14ac:dyDescent="0.2">
      <c r="A67" s="40"/>
      <c r="B67" s="40"/>
      <c r="C67" s="40"/>
      <c r="D67" s="40"/>
      <c r="E67" s="40"/>
    </row>
    <row r="68" spans="1:5" ht="15" customHeight="1" x14ac:dyDescent="0.2">
      <c r="A68" s="40"/>
      <c r="B68" s="40"/>
      <c r="C68" s="40"/>
      <c r="D68" s="40"/>
      <c r="E68" s="40"/>
    </row>
    <row r="69" spans="1:5" ht="15" customHeight="1" x14ac:dyDescent="0.2">
      <c r="A69" s="40"/>
      <c r="B69" s="40"/>
      <c r="C69" s="40"/>
      <c r="D69" s="40"/>
      <c r="E69" s="40"/>
    </row>
    <row r="70" spans="1:5" ht="15" customHeight="1" x14ac:dyDescent="0.2">
      <c r="A70" s="40"/>
      <c r="B70" s="40"/>
      <c r="C70" s="40"/>
      <c r="D70" s="40"/>
      <c r="E70" s="40"/>
    </row>
    <row r="71" spans="1:5" ht="15" customHeight="1" x14ac:dyDescent="0.2">
      <c r="A71" s="40"/>
      <c r="B71" s="40"/>
      <c r="C71" s="40"/>
      <c r="D71" s="40"/>
      <c r="E71" s="40"/>
    </row>
    <row r="72" spans="1:5" ht="15" customHeight="1" x14ac:dyDescent="0.2">
      <c r="A72" s="41"/>
      <c r="B72" s="41"/>
      <c r="C72" s="41"/>
      <c r="D72" s="41"/>
      <c r="E72" s="41"/>
    </row>
    <row r="73" spans="1:5" ht="15" customHeight="1" x14ac:dyDescent="0.25">
      <c r="A73" s="42" t="s">
        <v>1</v>
      </c>
      <c r="B73" s="43"/>
      <c r="C73" s="43"/>
      <c r="D73" s="43"/>
      <c r="E73" s="43"/>
    </row>
    <row r="74" spans="1:5" ht="15" customHeight="1" x14ac:dyDescent="0.2">
      <c r="A74" s="44" t="s">
        <v>45</v>
      </c>
      <c r="B74" s="45"/>
      <c r="C74" s="45"/>
      <c r="D74" s="45"/>
      <c r="E74" s="46" t="s">
        <v>46</v>
      </c>
    </row>
    <row r="75" spans="1:5" ht="15" customHeight="1" x14ac:dyDescent="0.25">
      <c r="A75" s="47"/>
      <c r="B75" s="42"/>
      <c r="C75" s="43"/>
      <c r="D75" s="43"/>
      <c r="E75" s="48"/>
    </row>
    <row r="76" spans="1:5" ht="15" customHeight="1" x14ac:dyDescent="0.2">
      <c r="B76" s="49" t="s">
        <v>47</v>
      </c>
      <c r="C76" s="49" t="s">
        <v>48</v>
      </c>
      <c r="D76" s="50" t="s">
        <v>49</v>
      </c>
      <c r="E76" s="49" t="s">
        <v>50</v>
      </c>
    </row>
    <row r="77" spans="1:5" ht="15" customHeight="1" x14ac:dyDescent="0.2">
      <c r="B77" s="76">
        <v>103533063</v>
      </c>
      <c r="C77" s="52"/>
      <c r="D77" s="53" t="s">
        <v>51</v>
      </c>
      <c r="E77" s="54">
        <v>4969097.17</v>
      </c>
    </row>
    <row r="78" spans="1:5" ht="15" customHeight="1" x14ac:dyDescent="0.2">
      <c r="B78" s="76">
        <v>103133063</v>
      </c>
      <c r="C78" s="52"/>
      <c r="D78" s="53" t="s">
        <v>51</v>
      </c>
      <c r="E78" s="54">
        <v>876899.63</v>
      </c>
    </row>
    <row r="79" spans="1:5" ht="15" customHeight="1" x14ac:dyDescent="0.2">
      <c r="B79" s="55"/>
      <c r="C79" s="56" t="s">
        <v>52</v>
      </c>
      <c r="D79" s="57"/>
      <c r="E79" s="58">
        <f>SUM(E77:E78)</f>
        <v>5845996.7999999998</v>
      </c>
    </row>
    <row r="80" spans="1:5" ht="15" customHeight="1" x14ac:dyDescent="0.25">
      <c r="A80" s="59"/>
      <c r="B80" s="60"/>
      <c r="C80" s="60"/>
      <c r="D80" s="60"/>
      <c r="E80" s="60"/>
    </row>
    <row r="81" spans="1:5" ht="15" customHeight="1" x14ac:dyDescent="0.25">
      <c r="A81" s="42" t="s">
        <v>17</v>
      </c>
      <c r="B81" s="43"/>
      <c r="C81" s="43"/>
      <c r="D81" s="43"/>
      <c r="E81" s="47"/>
    </row>
    <row r="82" spans="1:5" ht="15" customHeight="1" x14ac:dyDescent="0.2">
      <c r="A82" s="44" t="s">
        <v>45</v>
      </c>
      <c r="B82" s="45"/>
      <c r="C82" s="45"/>
      <c r="D82" s="45"/>
      <c r="E82" s="46" t="s">
        <v>46</v>
      </c>
    </row>
    <row r="83" spans="1:5" ht="15" customHeight="1" x14ac:dyDescent="0.25">
      <c r="A83" s="47"/>
      <c r="B83" s="42"/>
      <c r="C83" s="43"/>
      <c r="D83" s="43"/>
      <c r="E83" s="48"/>
    </row>
    <row r="84" spans="1:5" ht="15" customHeight="1" x14ac:dyDescent="0.2">
      <c r="B84" s="49" t="s">
        <v>47</v>
      </c>
      <c r="C84" s="49" t="s">
        <v>48</v>
      </c>
      <c r="D84" s="50" t="s">
        <v>49</v>
      </c>
      <c r="E84" s="49" t="s">
        <v>50</v>
      </c>
    </row>
    <row r="85" spans="1:5" ht="15" customHeight="1" x14ac:dyDescent="0.2">
      <c r="B85" s="76">
        <v>103533063</v>
      </c>
      <c r="C85" s="52"/>
      <c r="D85" s="77" t="s">
        <v>53</v>
      </c>
      <c r="E85" s="54">
        <v>4969097.17</v>
      </c>
    </row>
    <row r="86" spans="1:5" ht="15" customHeight="1" x14ac:dyDescent="0.2">
      <c r="B86" s="76">
        <v>103133063</v>
      </c>
      <c r="C86" s="52"/>
      <c r="D86" s="77" t="s">
        <v>53</v>
      </c>
      <c r="E86" s="54">
        <v>876899.63</v>
      </c>
    </row>
    <row r="87" spans="1:5" ht="15" customHeight="1" x14ac:dyDescent="0.2">
      <c r="B87" s="55"/>
      <c r="C87" s="56" t="s">
        <v>52</v>
      </c>
      <c r="D87" s="57"/>
      <c r="E87" s="58">
        <f>SUM(E85:E86)</f>
        <v>5845996.7999999998</v>
      </c>
    </row>
    <row r="88" spans="1:5" ht="15" customHeight="1" x14ac:dyDescent="0.2"/>
    <row r="89" spans="1:5" ht="15" customHeight="1" x14ac:dyDescent="0.2"/>
    <row r="90" spans="1:5" ht="15" customHeight="1" x14ac:dyDescent="0.25">
      <c r="A90" s="38" t="s">
        <v>61</v>
      </c>
    </row>
    <row r="91" spans="1:5" ht="15" customHeight="1" x14ac:dyDescent="0.2">
      <c r="A91" s="39" t="s">
        <v>42</v>
      </c>
      <c r="B91" s="39"/>
      <c r="C91" s="39"/>
      <c r="D91" s="39"/>
      <c r="E91" s="39"/>
    </row>
    <row r="92" spans="1:5" ht="15" customHeight="1" x14ac:dyDescent="0.2">
      <c r="A92" s="39" t="s">
        <v>62</v>
      </c>
      <c r="B92" s="39"/>
      <c r="C92" s="39"/>
      <c r="D92" s="39"/>
      <c r="E92" s="39"/>
    </row>
    <row r="93" spans="1:5" ht="15" customHeight="1" x14ac:dyDescent="0.2">
      <c r="A93" s="40" t="s">
        <v>63</v>
      </c>
      <c r="B93" s="40"/>
      <c r="C93" s="40"/>
      <c r="D93" s="40"/>
      <c r="E93" s="40"/>
    </row>
    <row r="94" spans="1:5" ht="15" customHeight="1" x14ac:dyDescent="0.2">
      <c r="A94" s="40"/>
      <c r="B94" s="40"/>
      <c r="C94" s="40"/>
      <c r="D94" s="40"/>
      <c r="E94" s="40"/>
    </row>
    <row r="95" spans="1:5" ht="15" customHeight="1" x14ac:dyDescent="0.2">
      <c r="A95" s="40"/>
      <c r="B95" s="40"/>
      <c r="C95" s="40"/>
      <c r="D95" s="40"/>
      <c r="E95" s="40"/>
    </row>
    <row r="96" spans="1:5" ht="15" customHeight="1" x14ac:dyDescent="0.2">
      <c r="A96" s="40"/>
      <c r="B96" s="40"/>
      <c r="C96" s="40"/>
      <c r="D96" s="40"/>
      <c r="E96" s="40"/>
    </row>
    <row r="97" spans="1:5" ht="15" customHeight="1" x14ac:dyDescent="0.2">
      <c r="A97" s="40"/>
      <c r="B97" s="40"/>
      <c r="C97" s="40"/>
      <c r="D97" s="40"/>
      <c r="E97" s="40"/>
    </row>
    <row r="98" spans="1:5" ht="15" customHeight="1" x14ac:dyDescent="0.2">
      <c r="A98" s="78"/>
      <c r="B98" s="79"/>
      <c r="C98" s="78"/>
      <c r="D98" s="78"/>
      <c r="E98" s="78"/>
    </row>
    <row r="99" spans="1:5" ht="15" customHeight="1" x14ac:dyDescent="0.2">
      <c r="A99" s="78"/>
      <c r="B99" s="79"/>
      <c r="C99" s="78"/>
      <c r="D99" s="78"/>
      <c r="E99" s="78"/>
    </row>
    <row r="100" spans="1:5" ht="15" customHeight="1" x14ac:dyDescent="0.2">
      <c r="A100" s="78"/>
      <c r="B100" s="79"/>
      <c r="C100" s="78"/>
      <c r="D100" s="78"/>
      <c r="E100" s="78"/>
    </row>
    <row r="101" spans="1:5" ht="15" customHeight="1" x14ac:dyDescent="0.2">
      <c r="A101" s="78"/>
      <c r="B101" s="79"/>
      <c r="C101" s="78"/>
      <c r="D101" s="78"/>
      <c r="E101" s="78"/>
    </row>
    <row r="102" spans="1:5" ht="15" customHeight="1" x14ac:dyDescent="0.2">
      <c r="A102" s="78"/>
      <c r="B102" s="79"/>
      <c r="C102" s="78"/>
      <c r="D102" s="78"/>
      <c r="E102" s="78"/>
    </row>
    <row r="103" spans="1:5" ht="15" customHeight="1" x14ac:dyDescent="0.2">
      <c r="A103" s="78"/>
      <c r="B103" s="79"/>
      <c r="C103" s="78"/>
      <c r="D103" s="78"/>
      <c r="E103" s="78"/>
    </row>
    <row r="104" spans="1:5" ht="15" customHeight="1" x14ac:dyDescent="0.2">
      <c r="A104" s="78"/>
      <c r="B104" s="79"/>
      <c r="C104" s="78"/>
      <c r="D104" s="78"/>
      <c r="E104" s="78"/>
    </row>
    <row r="105" spans="1:5" ht="15" customHeight="1" x14ac:dyDescent="0.2">
      <c r="A105" s="78"/>
      <c r="B105" s="79"/>
      <c r="C105" s="78"/>
      <c r="D105" s="78"/>
      <c r="E105" s="78"/>
    </row>
    <row r="106" spans="1:5" ht="15" customHeight="1" x14ac:dyDescent="0.25">
      <c r="A106" s="42" t="s">
        <v>1</v>
      </c>
      <c r="B106" s="80"/>
      <c r="C106" s="43"/>
      <c r="D106" s="43"/>
      <c r="E106" s="43"/>
    </row>
    <row r="107" spans="1:5" ht="15" customHeight="1" x14ac:dyDescent="0.2">
      <c r="A107" s="44" t="s">
        <v>45</v>
      </c>
      <c r="B107" s="45"/>
      <c r="C107" s="45"/>
      <c r="D107" s="45"/>
      <c r="E107" s="46" t="s">
        <v>46</v>
      </c>
    </row>
    <row r="108" spans="1:5" ht="15" customHeight="1" x14ac:dyDescent="0.25">
      <c r="A108" s="67"/>
      <c r="B108" s="81"/>
      <c r="C108" s="45"/>
      <c r="D108" s="45"/>
      <c r="E108" s="82"/>
    </row>
    <row r="109" spans="1:5" ht="15" customHeight="1" x14ac:dyDescent="0.2">
      <c r="B109" s="83" t="s">
        <v>47</v>
      </c>
      <c r="C109" s="83" t="s">
        <v>48</v>
      </c>
      <c r="D109" s="84" t="s">
        <v>49</v>
      </c>
      <c r="E109" s="85" t="s">
        <v>50</v>
      </c>
    </row>
    <row r="110" spans="1:5" ht="15" customHeight="1" x14ac:dyDescent="0.2">
      <c r="B110" s="86">
        <v>29014</v>
      </c>
      <c r="C110" s="87"/>
      <c r="D110" s="53" t="s">
        <v>51</v>
      </c>
      <c r="E110" s="88">
        <v>1301544</v>
      </c>
    </row>
    <row r="111" spans="1:5" ht="15" customHeight="1" x14ac:dyDescent="0.2">
      <c r="B111" s="86">
        <v>29015</v>
      </c>
      <c r="C111" s="87"/>
      <c r="D111" s="53" t="s">
        <v>51</v>
      </c>
      <c r="E111" s="88">
        <v>31828</v>
      </c>
    </row>
    <row r="112" spans="1:5" ht="15" customHeight="1" x14ac:dyDescent="0.2">
      <c r="B112" s="86">
        <v>29096</v>
      </c>
      <c r="C112" s="87"/>
      <c r="D112" s="53" t="s">
        <v>51</v>
      </c>
      <c r="E112" s="88">
        <v>24100</v>
      </c>
    </row>
    <row r="113" spans="1:5" ht="15" customHeight="1" x14ac:dyDescent="0.2">
      <c r="B113" s="89"/>
      <c r="C113" s="90" t="s">
        <v>52</v>
      </c>
      <c r="D113" s="91"/>
      <c r="E113" s="92">
        <f>SUM(E110:E112)</f>
        <v>1357472</v>
      </c>
    </row>
    <row r="114" spans="1:5" ht="15" customHeight="1" x14ac:dyDescent="0.2">
      <c r="A114" s="67"/>
      <c r="B114" s="93"/>
      <c r="C114" s="67"/>
      <c r="D114" s="67"/>
      <c r="E114" s="67"/>
    </row>
    <row r="115" spans="1:5" ht="15" customHeight="1" x14ac:dyDescent="0.25">
      <c r="A115" s="42" t="s">
        <v>17</v>
      </c>
      <c r="B115" s="43"/>
      <c r="C115" s="43"/>
      <c r="D115" s="67"/>
      <c r="E115" s="67"/>
    </row>
    <row r="116" spans="1:5" ht="15" customHeight="1" x14ac:dyDescent="0.2">
      <c r="A116" s="44" t="s">
        <v>45</v>
      </c>
      <c r="B116" s="45"/>
      <c r="C116" s="45"/>
      <c r="D116" s="45"/>
      <c r="E116" s="46" t="s">
        <v>46</v>
      </c>
    </row>
    <row r="117" spans="1:5" ht="15" customHeight="1" x14ac:dyDescent="0.2"/>
    <row r="118" spans="1:5" ht="15" customHeight="1" x14ac:dyDescent="0.2">
      <c r="B118" s="49" t="s">
        <v>47</v>
      </c>
      <c r="C118" s="49" t="s">
        <v>48</v>
      </c>
      <c r="D118" s="94" t="s">
        <v>49</v>
      </c>
      <c r="E118" s="49" t="s">
        <v>50</v>
      </c>
    </row>
    <row r="119" spans="1:5" ht="15" customHeight="1" x14ac:dyDescent="0.2">
      <c r="B119" s="86">
        <v>29014</v>
      </c>
      <c r="C119" s="69"/>
      <c r="D119" s="77" t="s">
        <v>53</v>
      </c>
      <c r="E119" s="88">
        <v>1301544</v>
      </c>
    </row>
    <row r="120" spans="1:5" ht="15" customHeight="1" x14ac:dyDescent="0.2">
      <c r="B120" s="86">
        <v>29015</v>
      </c>
      <c r="C120" s="69"/>
      <c r="D120" s="77" t="s">
        <v>53</v>
      </c>
      <c r="E120" s="88">
        <v>31828</v>
      </c>
    </row>
    <row r="121" spans="1:5" ht="15" customHeight="1" x14ac:dyDescent="0.2">
      <c r="B121" s="86">
        <v>29096</v>
      </c>
      <c r="C121" s="69"/>
      <c r="D121" s="77" t="s">
        <v>53</v>
      </c>
      <c r="E121" s="88">
        <v>24100</v>
      </c>
    </row>
    <row r="122" spans="1:5" ht="15" customHeight="1" x14ac:dyDescent="0.2">
      <c r="B122" s="70"/>
      <c r="C122" s="56" t="s">
        <v>52</v>
      </c>
      <c r="D122" s="95"/>
      <c r="E122" s="96">
        <f>SUM(E119:E121)</f>
        <v>1357472</v>
      </c>
    </row>
    <row r="123" spans="1:5" ht="15" customHeight="1" x14ac:dyDescent="0.2"/>
    <row r="124" spans="1:5" ht="15" customHeight="1" x14ac:dyDescent="0.2"/>
    <row r="125" spans="1:5" ht="15" customHeight="1" x14ac:dyDescent="0.25">
      <c r="A125" s="38" t="s">
        <v>64</v>
      </c>
    </row>
    <row r="126" spans="1:5" ht="15" customHeight="1" x14ac:dyDescent="0.2">
      <c r="A126" s="97" t="s">
        <v>42</v>
      </c>
      <c r="B126" s="97"/>
      <c r="C126" s="97"/>
      <c r="D126" s="97"/>
      <c r="E126" s="97"/>
    </row>
    <row r="127" spans="1:5" ht="15" customHeight="1" x14ac:dyDescent="0.2">
      <c r="A127" s="97" t="s">
        <v>65</v>
      </c>
      <c r="B127" s="97"/>
      <c r="C127" s="97"/>
      <c r="D127" s="97"/>
      <c r="E127" s="97"/>
    </row>
    <row r="128" spans="1:5" ht="15" customHeight="1" x14ac:dyDescent="0.2">
      <c r="A128" s="40" t="s">
        <v>66</v>
      </c>
      <c r="B128" s="40"/>
      <c r="C128" s="40"/>
      <c r="D128" s="40"/>
      <c r="E128" s="40"/>
    </row>
    <row r="129" spans="1:5" ht="15" customHeight="1" x14ac:dyDescent="0.2">
      <c r="A129" s="40"/>
      <c r="B129" s="40"/>
      <c r="C129" s="40"/>
      <c r="D129" s="40"/>
      <c r="E129" s="40"/>
    </row>
    <row r="130" spans="1:5" ht="15" customHeight="1" x14ac:dyDescent="0.2">
      <c r="A130" s="40"/>
      <c r="B130" s="40"/>
      <c r="C130" s="40"/>
      <c r="D130" s="40"/>
      <c r="E130" s="40"/>
    </row>
    <row r="131" spans="1:5" ht="15" customHeight="1" x14ac:dyDescent="0.2">
      <c r="A131" s="40"/>
      <c r="B131" s="40"/>
      <c r="C131" s="40"/>
      <c r="D131" s="40"/>
      <c r="E131" s="40"/>
    </row>
    <row r="132" spans="1:5" ht="15" customHeight="1" x14ac:dyDescent="0.2">
      <c r="A132" s="40"/>
      <c r="B132" s="40"/>
      <c r="C132" s="40"/>
      <c r="D132" s="40"/>
      <c r="E132" s="40"/>
    </row>
    <row r="133" spans="1:5" ht="15" customHeight="1" x14ac:dyDescent="0.2">
      <c r="A133" s="41"/>
      <c r="B133" s="41"/>
      <c r="C133" s="41"/>
      <c r="D133" s="41"/>
      <c r="E133" s="41"/>
    </row>
    <row r="134" spans="1:5" ht="15" customHeight="1" x14ac:dyDescent="0.25">
      <c r="A134" s="42" t="s">
        <v>1</v>
      </c>
      <c r="B134" s="43"/>
      <c r="C134" s="43"/>
      <c r="D134" s="43"/>
      <c r="E134" s="43"/>
    </row>
    <row r="135" spans="1:5" ht="15" customHeight="1" x14ac:dyDescent="0.2">
      <c r="A135" s="44" t="s">
        <v>67</v>
      </c>
      <c r="B135" s="43"/>
      <c r="C135" s="43"/>
      <c r="D135" s="43"/>
      <c r="E135" s="98" t="s">
        <v>68</v>
      </c>
    </row>
    <row r="136" spans="1:5" ht="15" customHeight="1" x14ac:dyDescent="0.25">
      <c r="A136" s="60"/>
      <c r="B136" s="42"/>
      <c r="C136" s="43"/>
      <c r="D136" s="43"/>
      <c r="E136" s="48"/>
    </row>
    <row r="137" spans="1:5" ht="15" customHeight="1" x14ac:dyDescent="0.2">
      <c r="B137" s="49" t="s">
        <v>47</v>
      </c>
      <c r="C137" s="49" t="s">
        <v>48</v>
      </c>
      <c r="D137" s="50" t="s">
        <v>49</v>
      </c>
      <c r="E137" s="85" t="s">
        <v>50</v>
      </c>
    </row>
    <row r="138" spans="1:5" ht="15" customHeight="1" x14ac:dyDescent="0.2">
      <c r="B138" s="99">
        <v>98861</v>
      </c>
      <c r="C138" s="69"/>
      <c r="D138" s="53" t="s">
        <v>69</v>
      </c>
      <c r="E138" s="54">
        <v>137843</v>
      </c>
    </row>
    <row r="139" spans="1:5" ht="15" customHeight="1" x14ac:dyDescent="0.2">
      <c r="B139" s="100"/>
      <c r="C139" s="56" t="s">
        <v>52</v>
      </c>
      <c r="D139" s="57"/>
      <c r="E139" s="58">
        <f>SUM(E138:E138)</f>
        <v>137843</v>
      </c>
    </row>
    <row r="140" spans="1:5" ht="15" customHeight="1" x14ac:dyDescent="0.2">
      <c r="A140" s="66"/>
      <c r="B140" s="66"/>
      <c r="C140" s="66"/>
      <c r="D140" s="66"/>
      <c r="E140" s="60"/>
    </row>
    <row r="141" spans="1:5" ht="15" customHeight="1" x14ac:dyDescent="0.25">
      <c r="A141" s="42" t="s">
        <v>17</v>
      </c>
      <c r="B141" s="60"/>
      <c r="C141" s="60"/>
      <c r="D141" s="60"/>
      <c r="E141" s="60"/>
    </row>
    <row r="142" spans="1:5" ht="15" customHeight="1" x14ac:dyDescent="0.2">
      <c r="A142" s="101" t="s">
        <v>70</v>
      </c>
      <c r="B142" s="45"/>
      <c r="C142" s="45"/>
      <c r="D142" s="45"/>
      <c r="E142" s="46" t="s">
        <v>71</v>
      </c>
    </row>
    <row r="143" spans="1:5" ht="15" customHeight="1" x14ac:dyDescent="0.25">
      <c r="A143" s="42"/>
      <c r="B143" s="102"/>
      <c r="C143" s="43"/>
      <c r="D143" s="43"/>
      <c r="E143" s="48"/>
    </row>
    <row r="144" spans="1:5" ht="15" customHeight="1" x14ac:dyDescent="0.2">
      <c r="A144" s="103"/>
      <c r="B144" s="103"/>
      <c r="C144" s="49" t="s">
        <v>48</v>
      </c>
      <c r="D144" s="84" t="s">
        <v>54</v>
      </c>
      <c r="E144" s="85" t="s">
        <v>50</v>
      </c>
    </row>
    <row r="145" spans="1:5" ht="15" customHeight="1" x14ac:dyDescent="0.2">
      <c r="A145" s="104"/>
      <c r="B145" s="105"/>
      <c r="C145" s="106">
        <v>6172</v>
      </c>
      <c r="D145" s="75" t="s">
        <v>72</v>
      </c>
      <c r="E145" s="54">
        <v>4070</v>
      </c>
    </row>
    <row r="146" spans="1:5" ht="15" customHeight="1" x14ac:dyDescent="0.2">
      <c r="A146" s="103"/>
      <c r="B146" s="105"/>
      <c r="C146" s="56" t="s">
        <v>52</v>
      </c>
      <c r="D146" s="57"/>
      <c r="E146" s="58">
        <f>SUM(E145:E145)</f>
        <v>4070</v>
      </c>
    </row>
    <row r="147" spans="1:5" ht="15" customHeight="1" x14ac:dyDescent="0.2">
      <c r="A147" s="60"/>
      <c r="B147" s="60"/>
      <c r="C147" s="60"/>
      <c r="D147" s="60"/>
      <c r="E147" s="60"/>
    </row>
    <row r="148" spans="1:5" ht="15" customHeight="1" x14ac:dyDescent="0.25">
      <c r="A148" s="42" t="s">
        <v>17</v>
      </c>
      <c r="B148" s="43"/>
      <c r="C148" s="43"/>
      <c r="D148" s="43"/>
      <c r="E148" s="43"/>
    </row>
    <row r="149" spans="1:5" ht="15" customHeight="1" x14ac:dyDescent="0.2">
      <c r="A149" s="44" t="s">
        <v>67</v>
      </c>
      <c r="B149" s="43"/>
      <c r="C149" s="43"/>
      <c r="D149" s="43"/>
      <c r="E149" s="98" t="s">
        <v>68</v>
      </c>
    </row>
    <row r="150" spans="1:5" ht="15" customHeight="1" x14ac:dyDescent="0.25">
      <c r="A150" s="42"/>
      <c r="B150" s="66"/>
      <c r="C150" s="43"/>
      <c r="D150" s="43"/>
      <c r="E150" s="48"/>
    </row>
    <row r="151" spans="1:5" ht="15" customHeight="1" x14ac:dyDescent="0.2">
      <c r="A151" s="107"/>
      <c r="B151" s="103"/>
      <c r="C151" s="49" t="s">
        <v>48</v>
      </c>
      <c r="D151" s="94" t="s">
        <v>54</v>
      </c>
      <c r="E151" s="85" t="s">
        <v>50</v>
      </c>
    </row>
    <row r="152" spans="1:5" ht="15" customHeight="1" x14ac:dyDescent="0.2">
      <c r="A152" s="107"/>
      <c r="B152" s="108"/>
      <c r="C152" s="106">
        <v>6409</v>
      </c>
      <c r="D152" s="75" t="s">
        <v>73</v>
      </c>
      <c r="E152" s="109">
        <v>122986.51</v>
      </c>
    </row>
    <row r="153" spans="1:5" ht="15" customHeight="1" x14ac:dyDescent="0.2">
      <c r="A153" s="107"/>
      <c r="B153" s="108"/>
      <c r="C153" s="106">
        <v>6172</v>
      </c>
      <c r="D153" s="75" t="s">
        <v>73</v>
      </c>
      <c r="E153" s="109">
        <v>10786.49</v>
      </c>
    </row>
    <row r="154" spans="1:5" ht="15" customHeight="1" x14ac:dyDescent="0.2">
      <c r="A154" s="43"/>
      <c r="B154" s="108"/>
      <c r="C154" s="56" t="s">
        <v>52</v>
      </c>
      <c r="D154" s="95"/>
      <c r="E154" s="58">
        <f>SUM(E152:E153)</f>
        <v>133773</v>
      </c>
    </row>
    <row r="155" spans="1:5" ht="15" customHeight="1" x14ac:dyDescent="0.2"/>
    <row r="156" spans="1:5" ht="15" customHeight="1" x14ac:dyDescent="0.2"/>
    <row r="157" spans="1:5" ht="15" customHeight="1" x14ac:dyDescent="0.2"/>
    <row r="158" spans="1:5" ht="15" customHeight="1" x14ac:dyDescent="0.25">
      <c r="A158" s="38" t="s">
        <v>74</v>
      </c>
    </row>
    <row r="159" spans="1:5" ht="15" customHeight="1" x14ac:dyDescent="0.2">
      <c r="A159" s="39" t="s">
        <v>42</v>
      </c>
      <c r="B159" s="39"/>
      <c r="C159" s="39"/>
      <c r="D159" s="39"/>
      <c r="E159" s="39"/>
    </row>
    <row r="160" spans="1:5" ht="15" customHeight="1" x14ac:dyDescent="0.2">
      <c r="A160" s="39" t="s">
        <v>65</v>
      </c>
      <c r="B160" s="39"/>
      <c r="C160" s="39"/>
      <c r="D160" s="39"/>
      <c r="E160" s="39"/>
    </row>
    <row r="161" spans="1:5" ht="15" customHeight="1" x14ac:dyDescent="0.2">
      <c r="A161" s="110" t="s">
        <v>75</v>
      </c>
      <c r="B161" s="110"/>
      <c r="C161" s="110"/>
      <c r="D161" s="110"/>
      <c r="E161" s="110"/>
    </row>
    <row r="162" spans="1:5" ht="15" customHeight="1" x14ac:dyDescent="0.2">
      <c r="A162" s="110"/>
      <c r="B162" s="110"/>
      <c r="C162" s="110"/>
      <c r="D162" s="110"/>
      <c r="E162" s="110"/>
    </row>
    <row r="163" spans="1:5" ht="15" customHeight="1" x14ac:dyDescent="0.2">
      <c r="A163" s="110"/>
      <c r="B163" s="110"/>
      <c r="C163" s="110"/>
      <c r="D163" s="110"/>
      <c r="E163" s="110"/>
    </row>
    <row r="164" spans="1:5" ht="15" customHeight="1" x14ac:dyDescent="0.2">
      <c r="A164" s="110"/>
      <c r="B164" s="110"/>
      <c r="C164" s="110"/>
      <c r="D164" s="110"/>
      <c r="E164" s="110"/>
    </row>
    <row r="165" spans="1:5" ht="15" customHeight="1" x14ac:dyDescent="0.2">
      <c r="A165" s="110"/>
      <c r="B165" s="110"/>
      <c r="C165" s="110"/>
      <c r="D165" s="110"/>
      <c r="E165" s="110"/>
    </row>
    <row r="166" spans="1:5" ht="15" customHeight="1" x14ac:dyDescent="0.2">
      <c r="A166" s="110"/>
      <c r="B166" s="110"/>
      <c r="C166" s="110"/>
      <c r="D166" s="110"/>
      <c r="E166" s="110"/>
    </row>
    <row r="167" spans="1:5" ht="15" customHeight="1" x14ac:dyDescent="0.2">
      <c r="A167" s="110"/>
      <c r="B167" s="110"/>
      <c r="C167" s="110"/>
      <c r="D167" s="110"/>
      <c r="E167" s="110"/>
    </row>
    <row r="168" spans="1:5" ht="15" customHeight="1" x14ac:dyDescent="0.2">
      <c r="A168" s="110"/>
      <c r="B168" s="110"/>
      <c r="C168" s="110"/>
      <c r="D168" s="110"/>
      <c r="E168" s="110"/>
    </row>
    <row r="169" spans="1:5" ht="15" customHeight="1" x14ac:dyDescent="0.2">
      <c r="A169" s="78"/>
      <c r="B169" s="78"/>
      <c r="C169" s="78"/>
      <c r="D169" s="78"/>
      <c r="E169" s="78"/>
    </row>
    <row r="170" spans="1:5" ht="15" customHeight="1" x14ac:dyDescent="0.25">
      <c r="A170" s="111" t="s">
        <v>1</v>
      </c>
      <c r="B170" s="45"/>
      <c r="C170" s="45"/>
      <c r="D170" s="45"/>
      <c r="E170" s="45"/>
    </row>
    <row r="171" spans="1:5" ht="15" customHeight="1" x14ac:dyDescent="0.2">
      <c r="A171" s="101" t="s">
        <v>67</v>
      </c>
      <c r="B171" s="45"/>
      <c r="C171" s="45"/>
      <c r="D171" s="45"/>
      <c r="E171" s="46" t="s">
        <v>68</v>
      </c>
    </row>
    <row r="172" spans="1:5" ht="15" customHeight="1" x14ac:dyDescent="0.25">
      <c r="B172" s="111"/>
      <c r="C172" s="45"/>
      <c r="D172" s="45"/>
      <c r="E172" s="82"/>
    </row>
    <row r="173" spans="1:5" ht="15" customHeight="1" x14ac:dyDescent="0.2">
      <c r="B173" s="83" t="s">
        <v>47</v>
      </c>
      <c r="C173" s="83" t="s">
        <v>48</v>
      </c>
      <c r="D173" s="84" t="s">
        <v>49</v>
      </c>
      <c r="E173" s="85" t="s">
        <v>50</v>
      </c>
    </row>
    <row r="174" spans="1:5" ht="15" customHeight="1" x14ac:dyDescent="0.2">
      <c r="B174" s="112">
        <v>98335</v>
      </c>
      <c r="C174" s="113"/>
      <c r="D174" s="114" t="s">
        <v>76</v>
      </c>
      <c r="E174" s="88">
        <v>522870.21</v>
      </c>
    </row>
    <row r="175" spans="1:5" ht="15" customHeight="1" x14ac:dyDescent="0.2">
      <c r="B175" s="115"/>
      <c r="C175" s="90" t="s">
        <v>52</v>
      </c>
      <c r="D175" s="91"/>
      <c r="E175" s="92">
        <f>SUM(E174:E174)</f>
        <v>522870.21</v>
      </c>
    </row>
    <row r="176" spans="1:5" ht="15" customHeight="1" x14ac:dyDescent="0.2">
      <c r="A176" s="116"/>
      <c r="B176" s="116"/>
      <c r="C176" s="116"/>
      <c r="D176" s="116"/>
      <c r="E176" s="116"/>
    </row>
    <row r="177" spans="1:5" ht="15" customHeight="1" x14ac:dyDescent="0.25">
      <c r="A177" s="111" t="s">
        <v>17</v>
      </c>
      <c r="B177" s="45"/>
      <c r="C177" s="45"/>
      <c r="D177" s="45"/>
      <c r="E177" s="116"/>
    </row>
    <row r="178" spans="1:5" ht="15" customHeight="1" x14ac:dyDescent="0.2">
      <c r="A178" s="101" t="s">
        <v>77</v>
      </c>
      <c r="E178" t="s">
        <v>78</v>
      </c>
    </row>
    <row r="179" spans="1:5" ht="15" customHeight="1" x14ac:dyDescent="0.2">
      <c r="A179" s="116"/>
      <c r="B179" s="117"/>
      <c r="C179" s="45"/>
      <c r="E179" s="118"/>
    </row>
    <row r="180" spans="1:5" ht="15" customHeight="1" x14ac:dyDescent="0.2">
      <c r="A180" s="119"/>
      <c r="B180" s="103"/>
      <c r="C180" s="83" t="s">
        <v>48</v>
      </c>
      <c r="D180" s="120" t="s">
        <v>54</v>
      </c>
      <c r="E180" s="85" t="s">
        <v>50</v>
      </c>
    </row>
    <row r="181" spans="1:5" ht="15" customHeight="1" x14ac:dyDescent="0.2">
      <c r="A181" s="104"/>
      <c r="B181" s="121"/>
      <c r="C181" s="63">
        <v>3599</v>
      </c>
      <c r="D181" s="75" t="s">
        <v>79</v>
      </c>
      <c r="E181" s="88">
        <v>522870.21</v>
      </c>
    </row>
    <row r="182" spans="1:5" ht="15" customHeight="1" x14ac:dyDescent="0.2">
      <c r="A182" s="104"/>
      <c r="B182" s="121"/>
      <c r="C182" s="63">
        <v>3599</v>
      </c>
      <c r="D182" s="75" t="s">
        <v>79</v>
      </c>
      <c r="E182" s="88">
        <v>-550000</v>
      </c>
    </row>
    <row r="183" spans="1:5" ht="15" customHeight="1" x14ac:dyDescent="0.2">
      <c r="A183" s="122"/>
      <c r="B183" s="121"/>
      <c r="C183" s="90" t="s">
        <v>52</v>
      </c>
      <c r="D183" s="123"/>
      <c r="E183" s="124">
        <f>SUM(E181:E182)</f>
        <v>-27129.789999999979</v>
      </c>
    </row>
    <row r="184" spans="1:5" ht="15" customHeight="1" x14ac:dyDescent="0.2"/>
    <row r="185" spans="1:5" ht="15" customHeight="1" x14ac:dyDescent="0.25">
      <c r="A185" s="111" t="s">
        <v>17</v>
      </c>
      <c r="B185" s="45"/>
      <c r="C185" s="45"/>
      <c r="D185" s="45"/>
      <c r="E185" s="45"/>
    </row>
    <row r="186" spans="1:5" ht="15" customHeight="1" x14ac:dyDescent="0.2">
      <c r="A186" s="101" t="s">
        <v>67</v>
      </c>
      <c r="B186" s="45"/>
      <c r="C186" s="45"/>
      <c r="D186" s="45"/>
      <c r="E186" s="46" t="s">
        <v>68</v>
      </c>
    </row>
    <row r="187" spans="1:5" ht="15" customHeight="1" x14ac:dyDescent="0.25">
      <c r="A187" s="111"/>
      <c r="B187" s="67"/>
      <c r="C187" s="45"/>
      <c r="D187" s="45"/>
      <c r="E187" s="82"/>
    </row>
    <row r="188" spans="1:5" ht="15" customHeight="1" x14ac:dyDescent="0.2">
      <c r="A188" s="119"/>
      <c r="B188" s="119"/>
      <c r="C188" s="83" t="s">
        <v>48</v>
      </c>
      <c r="D188" s="94" t="s">
        <v>54</v>
      </c>
      <c r="E188" s="85" t="s">
        <v>50</v>
      </c>
    </row>
    <row r="189" spans="1:5" ht="15" customHeight="1" x14ac:dyDescent="0.2">
      <c r="A189" s="125"/>
      <c r="B189" s="126"/>
      <c r="C189" s="127">
        <v>6409</v>
      </c>
      <c r="D189" s="75" t="s">
        <v>73</v>
      </c>
      <c r="E189" s="128">
        <v>550000</v>
      </c>
    </row>
    <row r="190" spans="1:5" ht="15" customHeight="1" x14ac:dyDescent="0.2">
      <c r="A190" s="129"/>
      <c r="B190" s="130"/>
      <c r="C190" s="90" t="s">
        <v>52</v>
      </c>
      <c r="D190" s="91"/>
      <c r="E190" s="92">
        <f>E189</f>
        <v>550000</v>
      </c>
    </row>
    <row r="191" spans="1:5" ht="15" customHeight="1" x14ac:dyDescent="0.2"/>
    <row r="192" spans="1:5" ht="15" customHeight="1" x14ac:dyDescent="0.2"/>
    <row r="193" spans="1:5" ht="15" customHeight="1" x14ac:dyDescent="0.25">
      <c r="A193" s="38" t="s">
        <v>80</v>
      </c>
    </row>
    <row r="194" spans="1:5" ht="15" customHeight="1" x14ac:dyDescent="0.2">
      <c r="A194" s="39" t="s">
        <v>42</v>
      </c>
      <c r="B194" s="39"/>
      <c r="C194" s="39"/>
      <c r="D194" s="39"/>
      <c r="E194" s="39"/>
    </row>
    <row r="195" spans="1:5" ht="15" customHeight="1" x14ac:dyDescent="0.2">
      <c r="A195" s="39" t="s">
        <v>81</v>
      </c>
      <c r="B195" s="39"/>
      <c r="C195" s="39"/>
      <c r="D195" s="39"/>
      <c r="E195" s="39"/>
    </row>
    <row r="196" spans="1:5" ht="15" customHeight="1" x14ac:dyDescent="0.2">
      <c r="A196" s="110" t="s">
        <v>82</v>
      </c>
      <c r="B196" s="110"/>
      <c r="C196" s="110"/>
      <c r="D196" s="110"/>
      <c r="E196" s="110"/>
    </row>
    <row r="197" spans="1:5" ht="15" customHeight="1" x14ac:dyDescent="0.2">
      <c r="A197" s="110"/>
      <c r="B197" s="110"/>
      <c r="C197" s="110"/>
      <c r="D197" s="110"/>
      <c r="E197" s="110"/>
    </row>
    <row r="198" spans="1:5" ht="15" customHeight="1" x14ac:dyDescent="0.2">
      <c r="A198" s="110"/>
      <c r="B198" s="110"/>
      <c r="C198" s="110"/>
      <c r="D198" s="110"/>
      <c r="E198" s="110"/>
    </row>
    <row r="199" spans="1:5" ht="15" customHeight="1" x14ac:dyDescent="0.2">
      <c r="A199" s="110"/>
      <c r="B199" s="110"/>
      <c r="C199" s="110"/>
      <c r="D199" s="110"/>
      <c r="E199" s="110"/>
    </row>
    <row r="200" spans="1:5" ht="15" customHeight="1" x14ac:dyDescent="0.2">
      <c r="A200" s="110"/>
      <c r="B200" s="110"/>
      <c r="C200" s="110"/>
      <c r="D200" s="110"/>
      <c r="E200" s="110"/>
    </row>
    <row r="201" spans="1:5" ht="15" customHeight="1" x14ac:dyDescent="0.2">
      <c r="A201" s="110"/>
      <c r="B201" s="110"/>
      <c r="C201" s="110"/>
      <c r="D201" s="110"/>
      <c r="E201" s="110"/>
    </row>
    <row r="202" spans="1:5" ht="15" customHeight="1" x14ac:dyDescent="0.2">
      <c r="A202" s="110"/>
      <c r="B202" s="110"/>
      <c r="C202" s="110"/>
      <c r="D202" s="110"/>
      <c r="E202" s="110"/>
    </row>
    <row r="203" spans="1:5" ht="15" customHeight="1" x14ac:dyDescent="0.2">
      <c r="A203" s="110"/>
      <c r="B203" s="110"/>
      <c r="C203" s="110"/>
      <c r="D203" s="110"/>
      <c r="E203" s="110"/>
    </row>
    <row r="204" spans="1:5" ht="15" customHeight="1" x14ac:dyDescent="0.2">
      <c r="A204" s="131"/>
      <c r="B204" s="132"/>
      <c r="C204" s="131"/>
      <c r="D204" s="131"/>
      <c r="E204" s="131"/>
    </row>
    <row r="205" spans="1:5" ht="15" customHeight="1" x14ac:dyDescent="0.2">
      <c r="A205" s="131"/>
      <c r="B205" s="132"/>
      <c r="C205" s="131"/>
      <c r="D205" s="131"/>
      <c r="E205" s="131"/>
    </row>
    <row r="206" spans="1:5" ht="15" customHeight="1" x14ac:dyDescent="0.2">
      <c r="A206" s="131"/>
      <c r="B206" s="132"/>
      <c r="C206" s="131"/>
      <c r="D206" s="131"/>
      <c r="E206" s="131"/>
    </row>
    <row r="207" spans="1:5" ht="15" customHeight="1" x14ac:dyDescent="0.2">
      <c r="A207" s="131"/>
      <c r="B207" s="132"/>
      <c r="C207" s="131"/>
      <c r="D207" s="131"/>
      <c r="E207" s="131"/>
    </row>
    <row r="208" spans="1:5" ht="15" customHeight="1" x14ac:dyDescent="0.2">
      <c r="A208" s="131"/>
      <c r="B208" s="132"/>
      <c r="C208" s="131"/>
      <c r="D208" s="131"/>
      <c r="E208" s="131"/>
    </row>
    <row r="209" spans="1:5" ht="15" customHeight="1" x14ac:dyDescent="0.2">
      <c r="A209" s="131"/>
      <c r="B209" s="132"/>
      <c r="C209" s="131"/>
      <c r="D209" s="131"/>
      <c r="E209" s="131"/>
    </row>
    <row r="210" spans="1:5" ht="15" customHeight="1" x14ac:dyDescent="0.25">
      <c r="A210" s="42" t="s">
        <v>1</v>
      </c>
      <c r="B210" s="80"/>
      <c r="C210" s="43"/>
      <c r="D210" s="43"/>
      <c r="E210" s="43"/>
    </row>
    <row r="211" spans="1:5" ht="15" customHeight="1" x14ac:dyDescent="0.2">
      <c r="A211" s="133" t="s">
        <v>83</v>
      </c>
      <c r="B211" s="43"/>
      <c r="C211" s="43"/>
      <c r="D211" s="43"/>
      <c r="E211" s="98" t="s">
        <v>84</v>
      </c>
    </row>
    <row r="212" spans="1:5" ht="15" customHeight="1" x14ac:dyDescent="0.25">
      <c r="A212" s="67"/>
      <c r="B212" s="81"/>
      <c r="C212" s="45"/>
      <c r="D212" s="45"/>
      <c r="E212" s="82"/>
    </row>
    <row r="213" spans="1:5" ht="15" customHeight="1" x14ac:dyDescent="0.2">
      <c r="B213" s="83" t="s">
        <v>47</v>
      </c>
      <c r="C213" s="83" t="s">
        <v>48</v>
      </c>
      <c r="D213" s="84" t="s">
        <v>49</v>
      </c>
      <c r="E213" s="85" t="s">
        <v>50</v>
      </c>
    </row>
    <row r="214" spans="1:5" ht="15" customHeight="1" x14ac:dyDescent="0.2">
      <c r="B214" s="134">
        <v>110117051</v>
      </c>
      <c r="C214" s="87"/>
      <c r="D214" s="53" t="s">
        <v>51</v>
      </c>
      <c r="E214" s="54">
        <v>12074.41</v>
      </c>
    </row>
    <row r="215" spans="1:5" ht="15" customHeight="1" x14ac:dyDescent="0.2">
      <c r="B215" s="89"/>
      <c r="C215" s="90" t="s">
        <v>52</v>
      </c>
      <c r="D215" s="91"/>
      <c r="E215" s="92">
        <f>SUM(E214:E214)</f>
        <v>12074.41</v>
      </c>
    </row>
    <row r="216" spans="1:5" ht="15" customHeight="1" x14ac:dyDescent="0.2"/>
    <row r="217" spans="1:5" ht="15" customHeight="1" x14ac:dyDescent="0.25">
      <c r="A217" s="111" t="s">
        <v>17</v>
      </c>
      <c r="B217" s="45"/>
      <c r="C217" s="45"/>
      <c r="D217" s="45"/>
      <c r="E217" s="45"/>
    </row>
    <row r="218" spans="1:5" ht="15" customHeight="1" x14ac:dyDescent="0.2">
      <c r="A218" s="101" t="s">
        <v>85</v>
      </c>
      <c r="E218" t="s">
        <v>86</v>
      </c>
    </row>
    <row r="219" spans="1:5" ht="15" customHeight="1" x14ac:dyDescent="0.25">
      <c r="A219" s="111"/>
      <c r="B219" s="67"/>
      <c r="C219" s="45"/>
      <c r="D219" s="45"/>
      <c r="E219" s="82"/>
    </row>
    <row r="220" spans="1:5" ht="15" customHeight="1" x14ac:dyDescent="0.2">
      <c r="A220" s="103"/>
      <c r="B220" s="103"/>
      <c r="C220" s="83" t="s">
        <v>48</v>
      </c>
      <c r="D220" s="94" t="s">
        <v>54</v>
      </c>
      <c r="E220" s="85" t="s">
        <v>50</v>
      </c>
    </row>
    <row r="221" spans="1:5" ht="15" customHeight="1" x14ac:dyDescent="0.2">
      <c r="A221" s="135"/>
      <c r="B221" s="107"/>
      <c r="C221" s="136">
        <v>6172</v>
      </c>
      <c r="D221" s="75" t="s">
        <v>87</v>
      </c>
      <c r="E221" s="137">
        <f>8247.2+2061.8+742.25</f>
        <v>11051.25</v>
      </c>
    </row>
    <row r="222" spans="1:5" ht="15" customHeight="1" x14ac:dyDescent="0.2">
      <c r="A222" s="108"/>
      <c r="B222" s="107"/>
      <c r="C222" s="90" t="s">
        <v>52</v>
      </c>
      <c r="D222" s="91"/>
      <c r="E222" s="92">
        <f>SUM(E221:E221)</f>
        <v>11051.25</v>
      </c>
    </row>
    <row r="223" spans="1:5" ht="15" customHeight="1" x14ac:dyDescent="0.2"/>
    <row r="224" spans="1:5" ht="15" customHeight="1" x14ac:dyDescent="0.25">
      <c r="A224" s="42" t="s">
        <v>17</v>
      </c>
      <c r="B224" s="43"/>
      <c r="C224" s="43"/>
      <c r="D224" s="67"/>
      <c r="E224" s="67"/>
    </row>
    <row r="225" spans="1:5" ht="15" customHeight="1" x14ac:dyDescent="0.2">
      <c r="A225" s="101" t="s">
        <v>67</v>
      </c>
      <c r="B225" s="45"/>
      <c r="C225" s="45"/>
      <c r="D225" s="45"/>
      <c r="E225" s="46" t="s">
        <v>68</v>
      </c>
    </row>
    <row r="226" spans="1:5" ht="15" customHeight="1" x14ac:dyDescent="0.2">
      <c r="A226" s="66"/>
      <c r="B226" s="138"/>
      <c r="C226" s="43"/>
      <c r="D226" s="66"/>
      <c r="E226" s="139"/>
    </row>
    <row r="227" spans="1:5" ht="15" customHeight="1" x14ac:dyDescent="0.2">
      <c r="A227" s="103"/>
      <c r="B227" s="103"/>
      <c r="C227" s="49" t="s">
        <v>48</v>
      </c>
      <c r="D227" s="94" t="s">
        <v>54</v>
      </c>
      <c r="E227" s="49" t="s">
        <v>50</v>
      </c>
    </row>
    <row r="228" spans="1:5" ht="15" customHeight="1" x14ac:dyDescent="0.2">
      <c r="A228" s="140"/>
      <c r="B228" s="126"/>
      <c r="C228" s="106">
        <v>6409</v>
      </c>
      <c r="D228" s="141" t="s">
        <v>73</v>
      </c>
      <c r="E228" s="54">
        <v>1023.16</v>
      </c>
    </row>
    <row r="229" spans="1:5" ht="15" customHeight="1" x14ac:dyDescent="0.2">
      <c r="A229" s="71"/>
      <c r="B229" s="43"/>
      <c r="C229" s="56" t="s">
        <v>52</v>
      </c>
      <c r="D229" s="95"/>
      <c r="E229" s="96">
        <f>SUM(E228:E228)</f>
        <v>1023.16</v>
      </c>
    </row>
    <row r="230" spans="1:5" ht="15" customHeight="1" x14ac:dyDescent="0.2"/>
    <row r="231" spans="1:5" ht="15" customHeight="1" x14ac:dyDescent="0.2"/>
    <row r="232" spans="1:5" ht="15" customHeight="1" x14ac:dyDescent="0.25">
      <c r="A232" s="38" t="s">
        <v>88</v>
      </c>
    </row>
    <row r="233" spans="1:5" ht="15" customHeight="1" x14ac:dyDescent="0.2">
      <c r="A233" s="39" t="s">
        <v>42</v>
      </c>
      <c r="B233" s="39"/>
      <c r="C233" s="39"/>
      <c r="D233" s="39"/>
      <c r="E233" s="39"/>
    </row>
    <row r="234" spans="1:5" ht="15" customHeight="1" x14ac:dyDescent="0.2">
      <c r="A234" s="110" t="s">
        <v>89</v>
      </c>
      <c r="B234" s="110"/>
      <c r="C234" s="110"/>
      <c r="D234" s="110"/>
      <c r="E234" s="110"/>
    </row>
    <row r="235" spans="1:5" ht="15" customHeight="1" x14ac:dyDescent="0.2">
      <c r="A235" s="110"/>
      <c r="B235" s="110"/>
      <c r="C235" s="110"/>
      <c r="D235" s="110"/>
      <c r="E235" s="110"/>
    </row>
    <row r="236" spans="1:5" ht="15" customHeight="1" x14ac:dyDescent="0.2">
      <c r="A236" s="110"/>
      <c r="B236" s="110"/>
      <c r="C236" s="110"/>
      <c r="D236" s="110"/>
      <c r="E236" s="110"/>
    </row>
    <row r="237" spans="1:5" ht="15" customHeight="1" x14ac:dyDescent="0.2">
      <c r="A237" s="110"/>
      <c r="B237" s="110"/>
      <c r="C237" s="110"/>
      <c r="D237" s="110"/>
      <c r="E237" s="110"/>
    </row>
    <row r="238" spans="1:5" ht="15" customHeight="1" x14ac:dyDescent="0.2">
      <c r="A238" s="110"/>
      <c r="B238" s="110"/>
      <c r="C238" s="110"/>
      <c r="D238" s="110"/>
      <c r="E238" s="110"/>
    </row>
    <row r="239" spans="1:5" ht="15" customHeight="1" x14ac:dyDescent="0.2">
      <c r="A239" s="110"/>
      <c r="B239" s="110"/>
      <c r="C239" s="110"/>
      <c r="D239" s="110"/>
      <c r="E239" s="110"/>
    </row>
    <row r="240" spans="1:5" ht="15" customHeight="1" x14ac:dyDescent="0.2">
      <c r="A240" s="110"/>
      <c r="B240" s="110"/>
      <c r="C240" s="110"/>
      <c r="D240" s="110"/>
      <c r="E240" s="110"/>
    </row>
    <row r="241" spans="1:5" ht="15" customHeight="1" x14ac:dyDescent="0.2">
      <c r="A241" s="110"/>
      <c r="B241" s="110"/>
      <c r="C241" s="110"/>
      <c r="D241" s="110"/>
      <c r="E241" s="110"/>
    </row>
    <row r="242" spans="1:5" ht="15" customHeight="1" x14ac:dyDescent="0.25">
      <c r="A242" s="59"/>
    </row>
    <row r="243" spans="1:5" ht="15" customHeight="1" x14ac:dyDescent="0.25">
      <c r="A243" s="111" t="s">
        <v>1</v>
      </c>
      <c r="B243" s="45"/>
      <c r="C243" s="45"/>
      <c r="D243" s="45"/>
      <c r="E243" s="45"/>
    </row>
    <row r="244" spans="1:5" ht="15" customHeight="1" x14ac:dyDescent="0.2">
      <c r="A244" s="101" t="s">
        <v>67</v>
      </c>
      <c r="B244" s="45"/>
      <c r="C244" s="45"/>
      <c r="D244" s="45"/>
      <c r="E244" s="46" t="s">
        <v>68</v>
      </c>
    </row>
    <row r="245" spans="1:5" ht="15" customHeight="1" x14ac:dyDescent="0.25">
      <c r="B245" s="111"/>
      <c r="C245" s="45"/>
      <c r="D245" s="45"/>
      <c r="E245" s="82"/>
    </row>
    <row r="246" spans="1:5" ht="15" customHeight="1" x14ac:dyDescent="0.2">
      <c r="B246" s="119"/>
      <c r="C246" s="83" t="s">
        <v>48</v>
      </c>
      <c r="D246" s="84" t="s">
        <v>49</v>
      </c>
      <c r="E246" s="85" t="s">
        <v>50</v>
      </c>
    </row>
    <row r="247" spans="1:5" ht="15" customHeight="1" x14ac:dyDescent="0.2">
      <c r="B247" s="125"/>
      <c r="C247" s="136">
        <v>6172</v>
      </c>
      <c r="D247" s="142" t="s">
        <v>90</v>
      </c>
      <c r="E247" s="88">
        <v>7013</v>
      </c>
    </row>
    <row r="248" spans="1:5" ht="15" customHeight="1" x14ac:dyDescent="0.2">
      <c r="B248" s="125"/>
      <c r="C248" s="90" t="s">
        <v>52</v>
      </c>
      <c r="D248" s="91"/>
      <c r="E248" s="92">
        <f>SUM(E247:E247)</f>
        <v>7013</v>
      </c>
    </row>
    <row r="249" spans="1:5" ht="15" customHeight="1" x14ac:dyDescent="0.2">
      <c r="A249" s="67"/>
      <c r="B249" s="67"/>
      <c r="C249" s="67"/>
      <c r="D249" s="67"/>
      <c r="E249" s="67"/>
    </row>
    <row r="250" spans="1:5" ht="15" customHeight="1" x14ac:dyDescent="0.25">
      <c r="A250" s="111" t="s">
        <v>17</v>
      </c>
      <c r="B250" s="45"/>
      <c r="C250" s="45"/>
      <c r="D250" s="45"/>
      <c r="E250" s="67"/>
    </row>
    <row r="251" spans="1:5" ht="15" customHeight="1" x14ac:dyDescent="0.2">
      <c r="A251" s="101" t="s">
        <v>77</v>
      </c>
      <c r="B251" s="67"/>
      <c r="C251" s="67"/>
      <c r="D251" s="67"/>
      <c r="E251" s="67" t="s">
        <v>78</v>
      </c>
    </row>
    <row r="252" spans="1:5" ht="15" customHeight="1" x14ac:dyDescent="0.2">
      <c r="A252" s="67"/>
      <c r="B252" s="117"/>
      <c r="C252" s="45"/>
      <c r="E252" s="118"/>
    </row>
    <row r="253" spans="1:5" ht="15" customHeight="1" x14ac:dyDescent="0.2">
      <c r="B253" s="119"/>
      <c r="C253" s="83" t="s">
        <v>48</v>
      </c>
      <c r="D253" s="143" t="s">
        <v>54</v>
      </c>
      <c r="E253" s="85" t="s">
        <v>50</v>
      </c>
    </row>
    <row r="254" spans="1:5" ht="15" customHeight="1" x14ac:dyDescent="0.2">
      <c r="B254" s="108"/>
      <c r="C254" s="106">
        <v>3513</v>
      </c>
      <c r="D254" s="75" t="s">
        <v>79</v>
      </c>
      <c r="E254" s="88">
        <v>-1000</v>
      </c>
    </row>
    <row r="255" spans="1:5" ht="15" customHeight="1" x14ac:dyDescent="0.2">
      <c r="B255" s="108"/>
      <c r="C255" s="106">
        <v>3522</v>
      </c>
      <c r="D255" s="75" t="s">
        <v>79</v>
      </c>
      <c r="E255" s="88">
        <v>8013</v>
      </c>
    </row>
    <row r="256" spans="1:5" ht="15" customHeight="1" x14ac:dyDescent="0.2">
      <c r="B256" s="125"/>
      <c r="C256" s="90" t="s">
        <v>52</v>
      </c>
      <c r="D256" s="123"/>
      <c r="E256" s="124">
        <f>SUM(E254:E255)</f>
        <v>7013</v>
      </c>
    </row>
    <row r="257" spans="1:5" ht="15" customHeight="1" x14ac:dyDescent="0.2"/>
    <row r="258" spans="1:5" ht="15" customHeight="1" x14ac:dyDescent="0.2"/>
    <row r="259" spans="1:5" ht="15" customHeight="1" x14ac:dyDescent="0.2"/>
    <row r="260" spans="1:5" ht="15" customHeight="1" x14ac:dyDescent="0.2"/>
    <row r="261" spans="1:5" ht="15" customHeight="1" x14ac:dyDescent="0.2"/>
    <row r="262" spans="1:5" ht="15" customHeight="1" x14ac:dyDescent="0.25">
      <c r="A262" s="38" t="s">
        <v>91</v>
      </c>
    </row>
    <row r="263" spans="1:5" ht="15" customHeight="1" x14ac:dyDescent="0.2">
      <c r="A263" s="39" t="s">
        <v>42</v>
      </c>
      <c r="B263" s="39"/>
      <c r="C263" s="39"/>
      <c r="D263" s="39"/>
      <c r="E263" s="39"/>
    </row>
    <row r="264" spans="1:5" ht="15" customHeight="1" x14ac:dyDescent="0.2">
      <c r="A264" s="40" t="s">
        <v>92</v>
      </c>
      <c r="B264" s="40"/>
      <c r="C264" s="40"/>
      <c r="D264" s="40"/>
      <c r="E264" s="40"/>
    </row>
    <row r="265" spans="1:5" ht="15" customHeight="1" x14ac:dyDescent="0.2">
      <c r="A265" s="40"/>
      <c r="B265" s="40"/>
      <c r="C265" s="40"/>
      <c r="D265" s="40"/>
      <c r="E265" s="40"/>
    </row>
    <row r="266" spans="1:5" ht="15" customHeight="1" x14ac:dyDescent="0.2">
      <c r="A266" s="40"/>
      <c r="B266" s="40"/>
      <c r="C266" s="40"/>
      <c r="D266" s="40"/>
      <c r="E266" s="40"/>
    </row>
    <row r="267" spans="1:5" ht="15" customHeight="1" x14ac:dyDescent="0.2">
      <c r="A267" s="40"/>
      <c r="B267" s="40"/>
      <c r="C267" s="40"/>
      <c r="D267" s="40"/>
      <c r="E267" s="40"/>
    </row>
    <row r="268" spans="1:5" ht="15" customHeight="1" x14ac:dyDescent="0.2">
      <c r="A268" s="40"/>
      <c r="B268" s="40"/>
      <c r="C268" s="40"/>
      <c r="D268" s="40"/>
      <c r="E268" s="40"/>
    </row>
    <row r="269" spans="1:5" ht="15" customHeight="1" x14ac:dyDescent="0.2">
      <c r="A269" s="40"/>
      <c r="B269" s="40"/>
      <c r="C269" s="40"/>
      <c r="D269" s="40"/>
      <c r="E269" s="40"/>
    </row>
    <row r="270" spans="1:5" ht="15" customHeight="1" x14ac:dyDescent="0.2">
      <c r="A270" s="40"/>
      <c r="B270" s="40"/>
      <c r="C270" s="40"/>
      <c r="D270" s="40"/>
      <c r="E270" s="40"/>
    </row>
    <row r="271" spans="1:5" ht="15" customHeight="1" x14ac:dyDescent="0.2"/>
    <row r="272" spans="1:5" ht="15" customHeight="1" x14ac:dyDescent="0.25">
      <c r="A272" s="111" t="s">
        <v>1</v>
      </c>
      <c r="B272" s="45"/>
      <c r="C272" s="45"/>
      <c r="D272" s="45"/>
      <c r="E272" s="45"/>
    </row>
    <row r="273" spans="1:5" ht="15" customHeight="1" x14ac:dyDescent="0.2">
      <c r="A273" s="101" t="s">
        <v>67</v>
      </c>
      <c r="B273" s="45"/>
      <c r="C273" s="45"/>
      <c r="D273" s="45"/>
      <c r="E273" s="46" t="s">
        <v>68</v>
      </c>
    </row>
    <row r="274" spans="1:5" ht="15" customHeight="1" x14ac:dyDescent="0.25">
      <c r="A274" s="67"/>
      <c r="B274" s="111"/>
      <c r="C274" s="45"/>
      <c r="D274" s="45"/>
      <c r="E274" s="82"/>
    </row>
    <row r="275" spans="1:5" ht="15" customHeight="1" x14ac:dyDescent="0.2">
      <c r="B275" s="103"/>
      <c r="C275" s="83" t="s">
        <v>48</v>
      </c>
      <c r="D275" s="84" t="s">
        <v>49</v>
      </c>
      <c r="E275" s="85" t="s">
        <v>50</v>
      </c>
    </row>
    <row r="276" spans="1:5" ht="15" customHeight="1" x14ac:dyDescent="0.2">
      <c r="B276" s="125"/>
      <c r="C276" s="144">
        <v>6172</v>
      </c>
      <c r="D276" s="75" t="s">
        <v>90</v>
      </c>
      <c r="E276" s="137">
        <v>45650</v>
      </c>
    </row>
    <row r="277" spans="1:5" ht="15" customHeight="1" x14ac:dyDescent="0.2">
      <c r="B277" s="125"/>
      <c r="C277" s="90" t="s">
        <v>52</v>
      </c>
      <c r="D277" s="91"/>
      <c r="E277" s="92">
        <f>SUM(E276:E276)</f>
        <v>45650</v>
      </c>
    </row>
    <row r="278" spans="1:5" ht="15" customHeight="1" x14ac:dyDescent="0.2"/>
    <row r="279" spans="1:5" ht="15" customHeight="1" x14ac:dyDescent="0.25">
      <c r="A279" s="111" t="s">
        <v>17</v>
      </c>
      <c r="B279" s="45"/>
      <c r="C279" s="45"/>
      <c r="D279" s="45"/>
      <c r="E279" s="45"/>
    </row>
    <row r="280" spans="1:5" ht="15" customHeight="1" x14ac:dyDescent="0.2">
      <c r="A280" s="101" t="s">
        <v>93</v>
      </c>
      <c r="B280" s="116"/>
      <c r="C280" s="116"/>
      <c r="D280" s="116"/>
      <c r="E280" s="67" t="s">
        <v>94</v>
      </c>
    </row>
    <row r="281" spans="1:5" ht="15" customHeight="1" x14ac:dyDescent="0.25">
      <c r="A281" s="111"/>
      <c r="B281" s="67"/>
      <c r="C281" s="45"/>
      <c r="D281" s="45"/>
      <c r="E281" s="82"/>
    </row>
    <row r="282" spans="1:5" ht="15" customHeight="1" x14ac:dyDescent="0.2">
      <c r="A282" s="119"/>
      <c r="B282" s="49" t="s">
        <v>47</v>
      </c>
      <c r="C282" s="83" t="s">
        <v>48</v>
      </c>
      <c r="D282" s="145" t="s">
        <v>49</v>
      </c>
      <c r="E282" s="85" t="s">
        <v>50</v>
      </c>
    </row>
    <row r="283" spans="1:5" ht="15" customHeight="1" x14ac:dyDescent="0.2">
      <c r="A283" s="125"/>
      <c r="B283" s="146">
        <v>305</v>
      </c>
      <c r="C283" s="106"/>
      <c r="D283" s="77" t="s">
        <v>95</v>
      </c>
      <c r="E283" s="137">
        <v>45650</v>
      </c>
    </row>
    <row r="284" spans="1:5" ht="15" customHeight="1" x14ac:dyDescent="0.2">
      <c r="A284" s="129"/>
      <c r="B284" s="147"/>
      <c r="C284" s="90" t="s">
        <v>52</v>
      </c>
      <c r="D284" s="123"/>
      <c r="E284" s="124">
        <f>SUM(E283:E283)</f>
        <v>45650</v>
      </c>
    </row>
    <row r="285" spans="1:5" ht="15" customHeight="1" x14ac:dyDescent="0.2"/>
    <row r="286" spans="1:5" ht="15" customHeight="1" x14ac:dyDescent="0.2"/>
    <row r="287" spans="1:5" ht="15" customHeight="1" x14ac:dyDescent="0.25">
      <c r="A287" s="38" t="s">
        <v>96</v>
      </c>
    </row>
    <row r="288" spans="1:5" ht="15" customHeight="1" x14ac:dyDescent="0.2">
      <c r="A288" s="39" t="s">
        <v>42</v>
      </c>
      <c r="B288" s="39"/>
      <c r="C288" s="39"/>
      <c r="D288" s="39"/>
      <c r="E288" s="39"/>
    </row>
    <row r="289" spans="1:5" ht="15" customHeight="1" x14ac:dyDescent="0.2">
      <c r="A289" s="40" t="s">
        <v>97</v>
      </c>
      <c r="B289" s="40"/>
      <c r="C289" s="40"/>
      <c r="D289" s="40"/>
      <c r="E289" s="40"/>
    </row>
    <row r="290" spans="1:5" ht="15" customHeight="1" x14ac:dyDescent="0.2">
      <c r="A290" s="40"/>
      <c r="B290" s="40"/>
      <c r="C290" s="40"/>
      <c r="D290" s="40"/>
      <c r="E290" s="40"/>
    </row>
    <row r="291" spans="1:5" ht="15" customHeight="1" x14ac:dyDescent="0.2">
      <c r="A291" s="40"/>
      <c r="B291" s="40"/>
      <c r="C291" s="40"/>
      <c r="D291" s="40"/>
      <c r="E291" s="40"/>
    </row>
    <row r="292" spans="1:5" ht="15" customHeight="1" x14ac:dyDescent="0.2">
      <c r="A292" s="40"/>
      <c r="B292" s="40"/>
      <c r="C292" s="40"/>
      <c r="D292" s="40"/>
      <c r="E292" s="40"/>
    </row>
    <row r="293" spans="1:5" ht="15" customHeight="1" x14ac:dyDescent="0.2">
      <c r="A293" s="40"/>
      <c r="B293" s="40"/>
      <c r="C293" s="40"/>
      <c r="D293" s="40"/>
      <c r="E293" s="40"/>
    </row>
    <row r="294" spans="1:5" ht="15" customHeight="1" x14ac:dyDescent="0.2">
      <c r="A294" s="40"/>
      <c r="B294" s="40"/>
      <c r="C294" s="40"/>
      <c r="D294" s="40"/>
      <c r="E294" s="40"/>
    </row>
    <row r="295" spans="1:5" ht="15" customHeight="1" x14ac:dyDescent="0.2">
      <c r="A295" s="40"/>
      <c r="B295" s="40"/>
      <c r="C295" s="40"/>
      <c r="D295" s="40"/>
      <c r="E295" s="40"/>
    </row>
    <row r="296" spans="1:5" ht="15" customHeight="1" x14ac:dyDescent="0.2">
      <c r="A296" s="40"/>
      <c r="B296" s="40"/>
      <c r="C296" s="40"/>
      <c r="D296" s="40"/>
      <c r="E296" s="40"/>
    </row>
    <row r="297" spans="1:5" ht="15" customHeight="1" x14ac:dyDescent="0.2"/>
    <row r="298" spans="1:5" ht="15" customHeight="1" x14ac:dyDescent="0.25">
      <c r="A298" s="111" t="s">
        <v>1</v>
      </c>
      <c r="B298" s="45"/>
      <c r="C298" s="45"/>
      <c r="D298" s="45"/>
      <c r="E298" s="45"/>
    </row>
    <row r="299" spans="1:5" ht="15" customHeight="1" x14ac:dyDescent="0.2">
      <c r="A299" s="44" t="s">
        <v>98</v>
      </c>
      <c r="B299" s="43"/>
      <c r="C299" s="43"/>
      <c r="D299" s="43"/>
      <c r="E299" s="98" t="s">
        <v>99</v>
      </c>
    </row>
    <row r="300" spans="1:5" ht="15" customHeight="1" x14ac:dyDescent="0.25">
      <c r="A300" s="67"/>
      <c r="B300" s="111"/>
      <c r="C300" s="45"/>
      <c r="D300" s="45"/>
      <c r="E300" s="82"/>
    </row>
    <row r="301" spans="1:5" ht="15" customHeight="1" x14ac:dyDescent="0.2">
      <c r="B301" s="103"/>
      <c r="C301" s="83" t="s">
        <v>48</v>
      </c>
      <c r="D301" s="84" t="s">
        <v>49</v>
      </c>
      <c r="E301" s="85" t="s">
        <v>50</v>
      </c>
    </row>
    <row r="302" spans="1:5" ht="15" customHeight="1" x14ac:dyDescent="0.2">
      <c r="B302" s="108"/>
      <c r="C302" s="144">
        <v>6172</v>
      </c>
      <c r="D302" s="148" t="s">
        <v>100</v>
      </c>
      <c r="E302" s="137">
        <v>10439000</v>
      </c>
    </row>
    <row r="303" spans="1:5" ht="15" customHeight="1" x14ac:dyDescent="0.2">
      <c r="B303" s="71"/>
      <c r="C303" s="90" t="s">
        <v>52</v>
      </c>
      <c r="D303" s="91"/>
      <c r="E303" s="92">
        <f>SUM(E302:E302)</f>
        <v>10439000</v>
      </c>
    </row>
    <row r="304" spans="1:5" ht="15" customHeight="1" x14ac:dyDescent="0.2"/>
    <row r="305" spans="1:5" ht="15" customHeight="1" x14ac:dyDescent="0.25">
      <c r="A305" s="42" t="s">
        <v>17</v>
      </c>
      <c r="B305" s="43"/>
      <c r="C305" s="43"/>
      <c r="D305" s="67"/>
      <c r="E305" s="67"/>
    </row>
    <row r="306" spans="1:5" ht="15" customHeight="1" x14ac:dyDescent="0.2">
      <c r="A306" s="101" t="s">
        <v>67</v>
      </c>
      <c r="B306" s="45"/>
      <c r="C306" s="45"/>
      <c r="D306" s="45"/>
      <c r="E306" s="46" t="s">
        <v>68</v>
      </c>
    </row>
    <row r="307" spans="1:5" ht="15" customHeight="1" x14ac:dyDescent="0.2">
      <c r="A307" s="66"/>
      <c r="B307" s="138"/>
      <c r="C307" s="43"/>
      <c r="D307" s="66"/>
      <c r="E307" s="139"/>
    </row>
    <row r="308" spans="1:5" ht="15" customHeight="1" x14ac:dyDescent="0.2">
      <c r="A308" s="103"/>
      <c r="B308" s="103"/>
      <c r="C308" s="49" t="s">
        <v>48</v>
      </c>
      <c r="D308" s="94" t="s">
        <v>54</v>
      </c>
      <c r="E308" s="49" t="s">
        <v>50</v>
      </c>
    </row>
    <row r="309" spans="1:5" ht="15" customHeight="1" x14ac:dyDescent="0.2">
      <c r="A309" s="140"/>
      <c r="B309" s="126"/>
      <c r="C309" s="106">
        <v>6409</v>
      </c>
      <c r="D309" s="141" t="s">
        <v>73</v>
      </c>
      <c r="E309" s="54">
        <v>10439000</v>
      </c>
    </row>
    <row r="310" spans="1:5" ht="15" customHeight="1" x14ac:dyDescent="0.2">
      <c r="A310" s="71"/>
      <c r="B310" s="43"/>
      <c r="C310" s="56" t="s">
        <v>52</v>
      </c>
      <c r="D310" s="95"/>
      <c r="E310" s="96">
        <f>SUM(E309:E309)</f>
        <v>10439000</v>
      </c>
    </row>
    <row r="311" spans="1:5" ht="15" customHeight="1" x14ac:dyDescent="0.2"/>
    <row r="312" spans="1:5" ht="15" customHeight="1" x14ac:dyDescent="0.2"/>
    <row r="313" spans="1:5" ht="15" customHeight="1" x14ac:dyDescent="0.25">
      <c r="A313" s="38" t="s">
        <v>101</v>
      </c>
    </row>
    <row r="314" spans="1:5" ht="15" customHeight="1" x14ac:dyDescent="0.2">
      <c r="A314" s="39" t="s">
        <v>102</v>
      </c>
      <c r="B314" s="39"/>
      <c r="C314" s="39"/>
      <c r="D314" s="39"/>
      <c r="E314" s="39"/>
    </row>
    <row r="315" spans="1:5" ht="15" customHeight="1" x14ac:dyDescent="0.2">
      <c r="A315" s="40" t="s">
        <v>103</v>
      </c>
      <c r="B315" s="40"/>
      <c r="C315" s="40"/>
      <c r="D315" s="40"/>
      <c r="E315" s="40"/>
    </row>
    <row r="316" spans="1:5" ht="15" customHeight="1" x14ac:dyDescent="0.2">
      <c r="A316" s="40"/>
      <c r="B316" s="40"/>
      <c r="C316" s="40"/>
      <c r="D316" s="40"/>
      <c r="E316" s="40"/>
    </row>
    <row r="317" spans="1:5" ht="15" customHeight="1" x14ac:dyDescent="0.2">
      <c r="A317" s="40"/>
      <c r="B317" s="40"/>
      <c r="C317" s="40"/>
      <c r="D317" s="40"/>
      <c r="E317" s="40"/>
    </row>
    <row r="318" spans="1:5" ht="15" customHeight="1" x14ac:dyDescent="0.2">
      <c r="A318" s="40"/>
      <c r="B318" s="40"/>
      <c r="C318" s="40"/>
      <c r="D318" s="40"/>
      <c r="E318" s="40"/>
    </row>
    <row r="319" spans="1:5" ht="15" customHeight="1" x14ac:dyDescent="0.2">
      <c r="A319" s="40"/>
      <c r="B319" s="40"/>
      <c r="C319" s="40"/>
      <c r="D319" s="40"/>
      <c r="E319" s="40"/>
    </row>
    <row r="320" spans="1:5" ht="15" customHeight="1" x14ac:dyDescent="0.2">
      <c r="A320" s="40"/>
      <c r="B320" s="40"/>
      <c r="C320" s="40"/>
      <c r="D320" s="40"/>
      <c r="E320" s="40"/>
    </row>
    <row r="321" spans="1:5" ht="15" customHeight="1" x14ac:dyDescent="0.2">
      <c r="A321" s="40"/>
      <c r="B321" s="40"/>
      <c r="C321" s="40"/>
      <c r="D321" s="40"/>
      <c r="E321" s="40"/>
    </row>
    <row r="322" spans="1:5" ht="15" customHeight="1" x14ac:dyDescent="0.2">
      <c r="A322" s="40"/>
      <c r="B322" s="40"/>
      <c r="C322" s="40"/>
      <c r="D322" s="40"/>
      <c r="E322" s="40"/>
    </row>
    <row r="323" spans="1:5" ht="15" customHeight="1" x14ac:dyDescent="0.2"/>
    <row r="324" spans="1:5" ht="15" customHeight="1" x14ac:dyDescent="0.25">
      <c r="A324" s="42" t="s">
        <v>1</v>
      </c>
      <c r="B324" s="43"/>
      <c r="C324" s="43"/>
      <c r="D324" s="43"/>
      <c r="E324" s="43"/>
    </row>
    <row r="325" spans="1:5" ht="15" customHeight="1" x14ac:dyDescent="0.2">
      <c r="A325" s="44" t="s">
        <v>45</v>
      </c>
      <c r="B325" s="43"/>
      <c r="C325" s="43"/>
      <c r="D325" s="43"/>
      <c r="E325" s="98" t="s">
        <v>46</v>
      </c>
    </row>
    <row r="326" spans="1:5" ht="15" customHeight="1" x14ac:dyDescent="0.25">
      <c r="A326" s="66"/>
      <c r="B326" s="42"/>
      <c r="C326" s="43"/>
      <c r="D326" s="43"/>
      <c r="E326" s="48"/>
    </row>
    <row r="327" spans="1:5" ht="15" customHeight="1" x14ac:dyDescent="0.2">
      <c r="B327" s="49" t="s">
        <v>47</v>
      </c>
      <c r="C327" s="49" t="s">
        <v>48</v>
      </c>
      <c r="D327" s="50" t="s">
        <v>49</v>
      </c>
      <c r="E327" s="49" t="s">
        <v>50</v>
      </c>
    </row>
    <row r="328" spans="1:5" ht="15" customHeight="1" x14ac:dyDescent="0.2">
      <c r="B328" s="68">
        <v>33024</v>
      </c>
      <c r="C328" s="69"/>
      <c r="D328" s="53" t="s">
        <v>51</v>
      </c>
      <c r="E328" s="54">
        <v>-2250</v>
      </c>
    </row>
    <row r="329" spans="1:5" ht="15" customHeight="1" x14ac:dyDescent="0.2">
      <c r="B329" s="70"/>
      <c r="C329" s="56" t="s">
        <v>52</v>
      </c>
      <c r="D329" s="57"/>
      <c r="E329" s="58">
        <f>SUM(E328:E328)</f>
        <v>-2250</v>
      </c>
    </row>
    <row r="330" spans="1:5" ht="15" customHeight="1" x14ac:dyDescent="0.25">
      <c r="A330" s="59"/>
      <c r="B330" s="60"/>
      <c r="C330" s="60"/>
      <c r="D330" s="60"/>
      <c r="E330" s="60"/>
    </row>
    <row r="331" spans="1:5" ht="15" customHeight="1" x14ac:dyDescent="0.25">
      <c r="A331" s="42" t="s">
        <v>17</v>
      </c>
      <c r="B331" s="43"/>
      <c r="C331" s="43"/>
      <c r="D331" s="43"/>
      <c r="E331" s="66"/>
    </row>
    <row r="332" spans="1:5" ht="15" customHeight="1" x14ac:dyDescent="0.2">
      <c r="A332" s="44" t="s">
        <v>45</v>
      </c>
      <c r="B332" s="43"/>
      <c r="C332" s="43"/>
      <c r="D332" s="43"/>
      <c r="E332" s="98" t="s">
        <v>46</v>
      </c>
    </row>
    <row r="333" spans="1:5" ht="15" customHeight="1" x14ac:dyDescent="0.2">
      <c r="A333" s="66"/>
      <c r="B333" s="138"/>
      <c r="C333" s="43"/>
      <c r="D333" s="60"/>
      <c r="E333" s="139"/>
    </row>
    <row r="334" spans="1:5" ht="15" customHeight="1" x14ac:dyDescent="0.2">
      <c r="B334" s="103"/>
      <c r="C334" s="49" t="s">
        <v>48</v>
      </c>
      <c r="D334" s="120" t="s">
        <v>54</v>
      </c>
      <c r="E334" s="49" t="s">
        <v>50</v>
      </c>
    </row>
    <row r="335" spans="1:5" ht="15" customHeight="1" x14ac:dyDescent="0.2">
      <c r="B335" s="108"/>
      <c r="C335" s="149">
        <v>3113</v>
      </c>
      <c r="D335" s="61" t="s">
        <v>55</v>
      </c>
      <c r="E335" s="54">
        <v>-2250</v>
      </c>
    </row>
    <row r="336" spans="1:5" ht="15" customHeight="1" x14ac:dyDescent="0.2">
      <c r="B336" s="71"/>
      <c r="C336" s="56" t="s">
        <v>52</v>
      </c>
      <c r="D336" s="95"/>
      <c r="E336" s="96">
        <f>SUM(E335:E335)</f>
        <v>-2250</v>
      </c>
    </row>
    <row r="337" spans="1:5" ht="15" customHeight="1" x14ac:dyDescent="0.2">
      <c r="B337" s="150"/>
    </row>
    <row r="338" spans="1:5" ht="15" customHeight="1" x14ac:dyDescent="0.2"/>
    <row r="339" spans="1:5" ht="15" customHeight="1" x14ac:dyDescent="0.25">
      <c r="A339" s="38" t="s">
        <v>104</v>
      </c>
    </row>
    <row r="340" spans="1:5" ht="15" customHeight="1" x14ac:dyDescent="0.2">
      <c r="A340" s="39" t="s">
        <v>102</v>
      </c>
      <c r="B340" s="39"/>
      <c r="C340" s="39"/>
      <c r="D340" s="39"/>
      <c r="E340" s="39"/>
    </row>
    <row r="341" spans="1:5" ht="15" customHeight="1" x14ac:dyDescent="0.2">
      <c r="A341" s="40" t="s">
        <v>105</v>
      </c>
      <c r="B341" s="40"/>
      <c r="C341" s="40"/>
      <c r="D341" s="40"/>
      <c r="E341" s="40"/>
    </row>
    <row r="342" spans="1:5" ht="15" customHeight="1" x14ac:dyDescent="0.2">
      <c r="A342" s="40"/>
      <c r="B342" s="40"/>
      <c r="C342" s="40"/>
      <c r="D342" s="40"/>
      <c r="E342" s="40"/>
    </row>
    <row r="343" spans="1:5" ht="15" customHeight="1" x14ac:dyDescent="0.2">
      <c r="A343" s="40"/>
      <c r="B343" s="40"/>
      <c r="C343" s="40"/>
      <c r="D343" s="40"/>
      <c r="E343" s="40"/>
    </row>
    <row r="344" spans="1:5" ht="15" customHeight="1" x14ac:dyDescent="0.2">
      <c r="A344" s="40"/>
      <c r="B344" s="40"/>
      <c r="C344" s="40"/>
      <c r="D344" s="40"/>
      <c r="E344" s="40"/>
    </row>
    <row r="345" spans="1:5" ht="15" customHeight="1" x14ac:dyDescent="0.2">
      <c r="A345" s="40"/>
      <c r="B345" s="40"/>
      <c r="C345" s="40"/>
      <c r="D345" s="40"/>
      <c r="E345" s="40"/>
    </row>
    <row r="346" spans="1:5" ht="15" customHeight="1" x14ac:dyDescent="0.2">
      <c r="A346" s="40"/>
      <c r="B346" s="40"/>
      <c r="C346" s="40"/>
      <c r="D346" s="40"/>
      <c r="E346" s="40"/>
    </row>
    <row r="347" spans="1:5" ht="15" customHeight="1" x14ac:dyDescent="0.2">
      <c r="A347" s="40"/>
      <c r="B347" s="40"/>
      <c r="C347" s="40"/>
      <c r="D347" s="40"/>
      <c r="E347" s="40"/>
    </row>
    <row r="348" spans="1:5" ht="15" customHeight="1" x14ac:dyDescent="0.2">
      <c r="A348" s="40"/>
      <c r="B348" s="40"/>
      <c r="C348" s="40"/>
      <c r="D348" s="40"/>
      <c r="E348" s="40"/>
    </row>
    <row r="349" spans="1:5" ht="15" customHeight="1" x14ac:dyDescent="0.2"/>
    <row r="350" spans="1:5" ht="15" customHeight="1" x14ac:dyDescent="0.25">
      <c r="A350" s="42" t="s">
        <v>1</v>
      </c>
      <c r="B350" s="43"/>
      <c r="C350" s="43"/>
      <c r="D350" s="43"/>
      <c r="E350" s="43"/>
    </row>
    <row r="351" spans="1:5" ht="15" customHeight="1" x14ac:dyDescent="0.2">
      <c r="A351" s="44" t="s">
        <v>45</v>
      </c>
      <c r="B351" s="43"/>
      <c r="C351" s="43"/>
      <c r="D351" s="43"/>
      <c r="E351" s="98" t="s">
        <v>46</v>
      </c>
    </row>
    <row r="352" spans="1:5" ht="15" customHeight="1" x14ac:dyDescent="0.25">
      <c r="A352" s="66"/>
      <c r="B352" s="42"/>
      <c r="C352" s="43"/>
      <c r="D352" s="43"/>
      <c r="E352" s="48"/>
    </row>
    <row r="353" spans="1:5" ht="15" customHeight="1" x14ac:dyDescent="0.2">
      <c r="B353" s="49" t="s">
        <v>47</v>
      </c>
      <c r="C353" s="49" t="s">
        <v>48</v>
      </c>
      <c r="D353" s="50" t="s">
        <v>49</v>
      </c>
      <c r="E353" s="49" t="s">
        <v>50</v>
      </c>
    </row>
    <row r="354" spans="1:5" ht="15" customHeight="1" x14ac:dyDescent="0.2">
      <c r="B354" s="68">
        <v>33070</v>
      </c>
      <c r="C354" s="69"/>
      <c r="D354" s="53" t="s">
        <v>51</v>
      </c>
      <c r="E354" s="54">
        <v>-27642</v>
      </c>
    </row>
    <row r="355" spans="1:5" ht="15" customHeight="1" x14ac:dyDescent="0.2">
      <c r="B355" s="70"/>
      <c r="C355" s="56" t="s">
        <v>52</v>
      </c>
      <c r="D355" s="57"/>
      <c r="E355" s="58">
        <f>SUM(E354:E354)</f>
        <v>-27642</v>
      </c>
    </row>
    <row r="356" spans="1:5" ht="15" customHeight="1" x14ac:dyDescent="0.25">
      <c r="A356" s="59"/>
      <c r="B356" s="60"/>
      <c r="C356" s="60"/>
      <c r="D356" s="60"/>
      <c r="E356" s="60"/>
    </row>
    <row r="357" spans="1:5" ht="15" customHeight="1" x14ac:dyDescent="0.25">
      <c r="A357" s="42" t="s">
        <v>17</v>
      </c>
      <c r="B357" s="43"/>
      <c r="C357" s="43"/>
      <c r="D357" s="43"/>
      <c r="E357" s="66"/>
    </row>
    <row r="358" spans="1:5" ht="15" customHeight="1" x14ac:dyDescent="0.2">
      <c r="A358" s="44" t="s">
        <v>45</v>
      </c>
      <c r="B358" s="43"/>
      <c r="C358" s="43"/>
      <c r="D358" s="43"/>
      <c r="E358" s="98" t="s">
        <v>46</v>
      </c>
    </row>
    <row r="359" spans="1:5" ht="15" customHeight="1" x14ac:dyDescent="0.2">
      <c r="A359" s="66"/>
      <c r="B359" s="138"/>
      <c r="C359" s="43"/>
      <c r="D359" s="60"/>
      <c r="E359" s="139"/>
    </row>
    <row r="360" spans="1:5" ht="15" customHeight="1" x14ac:dyDescent="0.2">
      <c r="B360" s="103"/>
      <c r="C360" s="49" t="s">
        <v>48</v>
      </c>
      <c r="D360" s="120" t="s">
        <v>54</v>
      </c>
      <c r="E360" s="49" t="s">
        <v>50</v>
      </c>
    </row>
    <row r="361" spans="1:5" ht="15" customHeight="1" x14ac:dyDescent="0.2">
      <c r="B361" s="108"/>
      <c r="C361" s="149">
        <v>3113</v>
      </c>
      <c r="D361" s="61" t="s">
        <v>55</v>
      </c>
      <c r="E361" s="54">
        <f>-9800-2310</f>
        <v>-12110</v>
      </c>
    </row>
    <row r="362" spans="1:5" ht="15" customHeight="1" x14ac:dyDescent="0.2">
      <c r="B362" s="108"/>
      <c r="C362" s="149">
        <v>3117</v>
      </c>
      <c r="D362" s="61" t="s">
        <v>55</v>
      </c>
      <c r="E362" s="54">
        <f>-4232-9800-1500</f>
        <v>-15532</v>
      </c>
    </row>
    <row r="363" spans="1:5" ht="15" customHeight="1" x14ac:dyDescent="0.2">
      <c r="B363" s="71"/>
      <c r="C363" s="56" t="s">
        <v>52</v>
      </c>
      <c r="D363" s="95"/>
      <c r="E363" s="96">
        <f>SUM(E361:E362)</f>
        <v>-27642</v>
      </c>
    </row>
    <row r="364" spans="1:5" ht="15" customHeight="1" x14ac:dyDescent="0.2"/>
    <row r="365" spans="1:5" ht="15" customHeight="1" x14ac:dyDescent="0.2"/>
    <row r="366" spans="1:5" ht="15" customHeight="1" x14ac:dyDescent="0.25">
      <c r="A366" s="38" t="s">
        <v>106</v>
      </c>
    </row>
    <row r="367" spans="1:5" ht="15" customHeight="1" x14ac:dyDescent="0.2">
      <c r="A367" s="39" t="s">
        <v>102</v>
      </c>
      <c r="B367" s="39"/>
      <c r="C367" s="39"/>
      <c r="D367" s="39"/>
      <c r="E367" s="39"/>
    </row>
    <row r="368" spans="1:5" ht="15" customHeight="1" x14ac:dyDescent="0.2">
      <c r="A368" s="40" t="s">
        <v>107</v>
      </c>
      <c r="B368" s="40"/>
      <c r="C368" s="40"/>
      <c r="D368" s="40"/>
      <c r="E368" s="40"/>
    </row>
    <row r="369" spans="1:5" ht="15" customHeight="1" x14ac:dyDescent="0.2">
      <c r="A369" s="40"/>
      <c r="B369" s="40"/>
      <c r="C369" s="40"/>
      <c r="D369" s="40"/>
      <c r="E369" s="40"/>
    </row>
    <row r="370" spans="1:5" ht="15" customHeight="1" x14ac:dyDescent="0.2">
      <c r="A370" s="40"/>
      <c r="B370" s="40"/>
      <c r="C370" s="40"/>
      <c r="D370" s="40"/>
      <c r="E370" s="40"/>
    </row>
    <row r="371" spans="1:5" ht="15" customHeight="1" x14ac:dyDescent="0.2">
      <c r="A371" s="40"/>
      <c r="B371" s="40"/>
      <c r="C371" s="40"/>
      <c r="D371" s="40"/>
      <c r="E371" s="40"/>
    </row>
    <row r="372" spans="1:5" ht="15" customHeight="1" x14ac:dyDescent="0.2">
      <c r="A372" s="40"/>
      <c r="B372" s="40"/>
      <c r="C372" s="40"/>
      <c r="D372" s="40"/>
      <c r="E372" s="40"/>
    </row>
    <row r="373" spans="1:5" ht="15" customHeight="1" x14ac:dyDescent="0.2">
      <c r="A373" s="40"/>
      <c r="B373" s="40"/>
      <c r="C373" s="40"/>
      <c r="D373" s="40"/>
      <c r="E373" s="40"/>
    </row>
    <row r="374" spans="1:5" ht="15" customHeight="1" x14ac:dyDescent="0.2">
      <c r="A374" s="40"/>
      <c r="B374" s="40"/>
      <c r="C374" s="40"/>
      <c r="D374" s="40"/>
      <c r="E374" s="40"/>
    </row>
    <row r="375" spans="1:5" ht="15" customHeight="1" x14ac:dyDescent="0.2">
      <c r="A375" s="40"/>
      <c r="B375" s="40"/>
      <c r="C375" s="40"/>
      <c r="D375" s="40"/>
      <c r="E375" s="40"/>
    </row>
    <row r="376" spans="1:5" ht="15" customHeight="1" x14ac:dyDescent="0.2">
      <c r="A376" s="40"/>
      <c r="B376" s="40"/>
      <c r="C376" s="40"/>
      <c r="D376" s="40"/>
      <c r="E376" s="40"/>
    </row>
    <row r="377" spans="1:5" ht="15" customHeight="1" x14ac:dyDescent="0.2"/>
    <row r="378" spans="1:5" ht="15" customHeight="1" x14ac:dyDescent="0.25">
      <c r="A378" s="42" t="s">
        <v>1</v>
      </c>
      <c r="B378" s="80"/>
      <c r="C378" s="43"/>
      <c r="D378" s="43"/>
      <c r="E378" s="43"/>
    </row>
    <row r="379" spans="1:5" ht="15" customHeight="1" x14ac:dyDescent="0.2">
      <c r="A379" s="44" t="s">
        <v>45</v>
      </c>
      <c r="B379" s="80"/>
      <c r="C379" s="43"/>
      <c r="D379" s="43"/>
      <c r="E379" s="98" t="s">
        <v>46</v>
      </c>
    </row>
    <row r="380" spans="1:5" ht="15" customHeight="1" x14ac:dyDescent="0.25">
      <c r="A380" s="66"/>
      <c r="B380" s="151"/>
      <c r="C380" s="43"/>
      <c r="D380" s="43"/>
      <c r="E380" s="48"/>
    </row>
    <row r="381" spans="1:5" ht="15" customHeight="1" x14ac:dyDescent="0.2">
      <c r="B381" s="49" t="s">
        <v>47</v>
      </c>
      <c r="C381" s="49" t="s">
        <v>48</v>
      </c>
      <c r="D381" s="50" t="s">
        <v>49</v>
      </c>
      <c r="E381" s="49" t="s">
        <v>50</v>
      </c>
    </row>
    <row r="382" spans="1:5" ht="15" customHeight="1" x14ac:dyDescent="0.2">
      <c r="B382" s="68">
        <v>33160</v>
      </c>
      <c r="C382" s="69"/>
      <c r="D382" s="53" t="s">
        <v>51</v>
      </c>
      <c r="E382" s="54">
        <v>-174905</v>
      </c>
    </row>
    <row r="383" spans="1:5" ht="15" customHeight="1" x14ac:dyDescent="0.2">
      <c r="B383" s="70"/>
      <c r="C383" s="56" t="s">
        <v>52</v>
      </c>
      <c r="D383" s="57"/>
      <c r="E383" s="58">
        <f>SUM(E382:E382)</f>
        <v>-174905</v>
      </c>
    </row>
    <row r="384" spans="1:5" ht="15" customHeight="1" x14ac:dyDescent="0.25">
      <c r="A384" s="59"/>
      <c r="B384" s="152"/>
      <c r="C384" s="60"/>
      <c r="D384" s="60"/>
      <c r="E384" s="60"/>
    </row>
    <row r="385" spans="1:5" ht="15" customHeight="1" x14ac:dyDescent="0.25">
      <c r="A385" s="111" t="s">
        <v>17</v>
      </c>
      <c r="B385" s="153"/>
      <c r="C385" s="45"/>
      <c r="D385" s="45"/>
      <c r="E385" s="67"/>
    </row>
    <row r="386" spans="1:5" ht="15" customHeight="1" x14ac:dyDescent="0.2">
      <c r="A386" s="44" t="s">
        <v>45</v>
      </c>
      <c r="B386" s="153"/>
      <c r="C386" s="45"/>
      <c r="D386" s="45"/>
      <c r="E386" s="46" t="s">
        <v>46</v>
      </c>
    </row>
    <row r="387" spans="1:5" ht="15" customHeight="1" x14ac:dyDescent="0.2">
      <c r="A387" s="101"/>
      <c r="B387" s="153"/>
      <c r="C387" s="45"/>
      <c r="D387" s="45"/>
      <c r="E387" s="46"/>
    </row>
    <row r="388" spans="1:5" ht="15" customHeight="1" x14ac:dyDescent="0.2">
      <c r="B388" s="49" t="s">
        <v>47</v>
      </c>
      <c r="C388" s="49" t="s">
        <v>48</v>
      </c>
      <c r="D388" s="50" t="s">
        <v>49</v>
      </c>
      <c r="E388" s="49" t="s">
        <v>50</v>
      </c>
    </row>
    <row r="389" spans="1:5" ht="15" customHeight="1" x14ac:dyDescent="0.2">
      <c r="B389" s="68">
        <v>33160</v>
      </c>
      <c r="C389" s="69"/>
      <c r="D389" s="53" t="s">
        <v>53</v>
      </c>
      <c r="E389" s="54">
        <v>-174905</v>
      </c>
    </row>
    <row r="390" spans="1:5" ht="15" customHeight="1" x14ac:dyDescent="0.2">
      <c r="B390" s="70"/>
      <c r="C390" s="56" t="s">
        <v>52</v>
      </c>
      <c r="D390" s="57"/>
      <c r="E390" s="58">
        <f>SUM(E389:E389)</f>
        <v>-174905</v>
      </c>
    </row>
    <row r="391" spans="1:5" ht="15" customHeight="1" x14ac:dyDescent="0.2"/>
    <row r="392" spans="1:5" ht="15" customHeight="1" x14ac:dyDescent="0.2"/>
    <row r="393" spans="1:5" ht="15" customHeight="1" x14ac:dyDescent="0.25">
      <c r="A393" s="38" t="s">
        <v>108</v>
      </c>
    </row>
    <row r="394" spans="1:5" ht="15" customHeight="1" x14ac:dyDescent="0.2">
      <c r="A394" s="39" t="s">
        <v>102</v>
      </c>
      <c r="B394" s="39"/>
      <c r="C394" s="39"/>
      <c r="D394" s="39"/>
      <c r="E394" s="39"/>
    </row>
    <row r="395" spans="1:5" ht="15" customHeight="1" x14ac:dyDescent="0.2">
      <c r="A395" s="40" t="s">
        <v>109</v>
      </c>
      <c r="B395" s="40"/>
      <c r="C395" s="40"/>
      <c r="D395" s="40"/>
      <c r="E395" s="40"/>
    </row>
    <row r="396" spans="1:5" ht="15" customHeight="1" x14ac:dyDescent="0.2">
      <c r="A396" s="40"/>
      <c r="B396" s="40"/>
      <c r="C396" s="40"/>
      <c r="D396" s="40"/>
      <c r="E396" s="40"/>
    </row>
    <row r="397" spans="1:5" ht="15" customHeight="1" x14ac:dyDescent="0.2">
      <c r="A397" s="40"/>
      <c r="B397" s="40"/>
      <c r="C397" s="40"/>
      <c r="D397" s="40"/>
      <c r="E397" s="40"/>
    </row>
    <row r="398" spans="1:5" ht="15" customHeight="1" x14ac:dyDescent="0.2">
      <c r="A398" s="40"/>
      <c r="B398" s="40"/>
      <c r="C398" s="40"/>
      <c r="D398" s="40"/>
      <c r="E398" s="40"/>
    </row>
    <row r="399" spans="1:5" ht="15" customHeight="1" x14ac:dyDescent="0.2">
      <c r="A399" s="40"/>
      <c r="B399" s="40"/>
      <c r="C399" s="40"/>
      <c r="D399" s="40"/>
      <c r="E399" s="40"/>
    </row>
    <row r="400" spans="1:5" ht="15" customHeight="1" x14ac:dyDescent="0.2">
      <c r="A400" s="40"/>
      <c r="B400" s="40"/>
      <c r="C400" s="40"/>
      <c r="D400" s="40"/>
      <c r="E400" s="40"/>
    </row>
    <row r="401" spans="1:5" ht="15" customHeight="1" x14ac:dyDescent="0.2">
      <c r="A401" s="40"/>
      <c r="B401" s="40"/>
      <c r="C401" s="40"/>
      <c r="D401" s="40"/>
      <c r="E401" s="40"/>
    </row>
    <row r="402" spans="1:5" ht="15" customHeight="1" x14ac:dyDescent="0.2">
      <c r="A402" s="40"/>
      <c r="B402" s="40"/>
      <c r="C402" s="40"/>
      <c r="D402" s="40"/>
      <c r="E402" s="40"/>
    </row>
    <row r="403" spans="1:5" ht="15" customHeight="1" x14ac:dyDescent="0.2">
      <c r="A403" s="40"/>
      <c r="B403" s="40"/>
      <c r="C403" s="40"/>
      <c r="D403" s="40"/>
      <c r="E403" s="40"/>
    </row>
    <row r="404" spans="1:5" ht="15" customHeight="1" x14ac:dyDescent="0.2"/>
    <row r="405" spans="1:5" ht="15" customHeight="1" x14ac:dyDescent="0.25">
      <c r="A405" s="42" t="s">
        <v>1</v>
      </c>
      <c r="B405" s="43"/>
      <c r="C405" s="43"/>
      <c r="D405" s="43"/>
      <c r="E405" s="43"/>
    </row>
    <row r="406" spans="1:5" ht="15" customHeight="1" x14ac:dyDescent="0.2">
      <c r="A406" s="44" t="s">
        <v>45</v>
      </c>
      <c r="B406" s="43"/>
      <c r="C406" s="43"/>
      <c r="D406" s="43"/>
      <c r="E406" s="98" t="s">
        <v>46</v>
      </c>
    </row>
    <row r="407" spans="1:5" ht="15" customHeight="1" x14ac:dyDescent="0.25">
      <c r="A407" s="66"/>
      <c r="B407" s="42"/>
      <c r="C407" s="43"/>
      <c r="D407" s="43"/>
      <c r="E407" s="48"/>
    </row>
    <row r="408" spans="1:5" ht="15" customHeight="1" x14ac:dyDescent="0.2">
      <c r="A408" s="67"/>
      <c r="B408" s="49" t="s">
        <v>47</v>
      </c>
      <c r="C408" s="49" t="s">
        <v>48</v>
      </c>
      <c r="D408" s="50" t="s">
        <v>49</v>
      </c>
      <c r="E408" s="49" t="s">
        <v>50</v>
      </c>
    </row>
    <row r="409" spans="1:5" ht="15" customHeight="1" x14ac:dyDescent="0.2">
      <c r="A409" s="67"/>
      <c r="B409" s="68">
        <v>33073</v>
      </c>
      <c r="C409" s="69"/>
      <c r="D409" s="53" t="s">
        <v>51</v>
      </c>
      <c r="E409" s="54">
        <v>-190077.93</v>
      </c>
    </row>
    <row r="410" spans="1:5" ht="15" customHeight="1" x14ac:dyDescent="0.2">
      <c r="A410" s="67"/>
      <c r="B410" s="70"/>
      <c r="C410" s="56" t="s">
        <v>52</v>
      </c>
      <c r="D410" s="57"/>
      <c r="E410" s="58">
        <f>SUM(E409:E409)</f>
        <v>-190077.93</v>
      </c>
    </row>
    <row r="411" spans="1:5" ht="15" customHeight="1" x14ac:dyDescent="0.2"/>
    <row r="412" spans="1:5" ht="15" customHeight="1" x14ac:dyDescent="0.2"/>
    <row r="413" spans="1:5" ht="15" customHeight="1" x14ac:dyDescent="0.2"/>
    <row r="414" spans="1:5" ht="15" customHeight="1" x14ac:dyDescent="0.2"/>
    <row r="415" spans="1:5" ht="15" customHeight="1" x14ac:dyDescent="0.2"/>
    <row r="416" spans="1:5" ht="15" customHeight="1" x14ac:dyDescent="0.2"/>
    <row r="417" spans="1:5" ht="15" customHeight="1" x14ac:dyDescent="0.2"/>
    <row r="418" spans="1:5" ht="15" customHeight="1" x14ac:dyDescent="0.25">
      <c r="A418" s="111" t="s">
        <v>17</v>
      </c>
      <c r="B418" s="153"/>
      <c r="C418" s="45"/>
      <c r="D418" s="45"/>
      <c r="E418" s="67"/>
    </row>
    <row r="419" spans="1:5" ht="15" customHeight="1" x14ac:dyDescent="0.2">
      <c r="A419" s="44" t="s">
        <v>45</v>
      </c>
      <c r="B419" s="153"/>
      <c r="C419" s="45"/>
      <c r="D419" s="45"/>
      <c r="E419" s="46" t="s">
        <v>46</v>
      </c>
    </row>
    <row r="420" spans="1:5" ht="15" customHeight="1" x14ac:dyDescent="0.2">
      <c r="A420" s="101"/>
      <c r="B420" s="153"/>
      <c r="C420" s="45"/>
      <c r="D420" s="45"/>
      <c r="E420" s="46"/>
    </row>
    <row r="421" spans="1:5" ht="15" customHeight="1" x14ac:dyDescent="0.2">
      <c r="B421" s="49" t="s">
        <v>47</v>
      </c>
      <c r="C421" s="49" t="s">
        <v>48</v>
      </c>
      <c r="D421" s="50" t="s">
        <v>49</v>
      </c>
      <c r="E421" s="49" t="s">
        <v>50</v>
      </c>
    </row>
    <row r="422" spans="1:5" ht="15" customHeight="1" x14ac:dyDescent="0.2">
      <c r="B422" s="68">
        <v>33073</v>
      </c>
      <c r="C422" s="69"/>
      <c r="D422" s="53" t="s">
        <v>53</v>
      </c>
      <c r="E422" s="54">
        <f>-30000-10569-6645-645.6-19536-9.36-1919-6665.42-7206.64-13627</f>
        <v>-96823.02</v>
      </c>
    </row>
    <row r="423" spans="1:5" ht="15" customHeight="1" x14ac:dyDescent="0.2">
      <c r="B423" s="70"/>
      <c r="C423" s="56" t="s">
        <v>52</v>
      </c>
      <c r="D423" s="57"/>
      <c r="E423" s="58">
        <f>SUM(E422:E422)</f>
        <v>-96823.02</v>
      </c>
    </row>
    <row r="424" spans="1:5" ht="15" customHeight="1" x14ac:dyDescent="0.2"/>
    <row r="425" spans="1:5" ht="15" customHeight="1" x14ac:dyDescent="0.2">
      <c r="C425" s="49" t="s">
        <v>48</v>
      </c>
      <c r="D425" s="120" t="s">
        <v>54</v>
      </c>
      <c r="E425" s="49" t="s">
        <v>50</v>
      </c>
    </row>
    <row r="426" spans="1:5" ht="15" customHeight="1" x14ac:dyDescent="0.2">
      <c r="C426" s="149">
        <v>3111</v>
      </c>
      <c r="D426" s="61" t="s">
        <v>55</v>
      </c>
      <c r="E426" s="54">
        <f>-4049-1593-1321-0.76-0.15-1-2186-7670-3645</f>
        <v>-20465.91</v>
      </c>
    </row>
    <row r="427" spans="1:5" ht="15" customHeight="1" x14ac:dyDescent="0.2">
      <c r="C427" s="149">
        <v>3113</v>
      </c>
      <c r="D427" s="61" t="s">
        <v>55</v>
      </c>
      <c r="E427" s="54">
        <f>-19537-7616-8160-10938-14598</f>
        <v>-60849</v>
      </c>
    </row>
    <row r="428" spans="1:5" ht="15" customHeight="1" x14ac:dyDescent="0.2">
      <c r="C428" s="149">
        <v>3117</v>
      </c>
      <c r="D428" s="61" t="s">
        <v>55</v>
      </c>
      <c r="E428" s="54">
        <f>-631-1-7098</f>
        <v>-7730</v>
      </c>
    </row>
    <row r="429" spans="1:5" ht="15" customHeight="1" x14ac:dyDescent="0.2">
      <c r="C429" s="149">
        <v>3141</v>
      </c>
      <c r="D429" s="61" t="s">
        <v>55</v>
      </c>
      <c r="E429" s="54">
        <v>-1</v>
      </c>
    </row>
    <row r="430" spans="1:5" ht="15" customHeight="1" x14ac:dyDescent="0.2">
      <c r="C430" s="149">
        <v>3233</v>
      </c>
      <c r="D430" s="61" t="s">
        <v>55</v>
      </c>
      <c r="E430" s="54">
        <v>-4209</v>
      </c>
    </row>
    <row r="431" spans="1:5" ht="15" customHeight="1" x14ac:dyDescent="0.2">
      <c r="C431" s="56" t="s">
        <v>52</v>
      </c>
      <c r="D431" s="95"/>
      <c r="E431" s="96">
        <f>SUM(E426:E430)</f>
        <v>-93254.91</v>
      </c>
    </row>
    <row r="432" spans="1:5" ht="15" customHeight="1" x14ac:dyDescent="0.2"/>
    <row r="433" spans="1:5" ht="15" customHeight="1" x14ac:dyDescent="0.2"/>
    <row r="434" spans="1:5" ht="15" customHeight="1" x14ac:dyDescent="0.25">
      <c r="A434" s="38" t="s">
        <v>110</v>
      </c>
    </row>
    <row r="435" spans="1:5" ht="15" customHeight="1" x14ac:dyDescent="0.2">
      <c r="A435" s="39" t="s">
        <v>102</v>
      </c>
      <c r="B435" s="39"/>
      <c r="C435" s="39"/>
      <c r="D435" s="39"/>
      <c r="E435" s="39"/>
    </row>
    <row r="436" spans="1:5" ht="15" customHeight="1" x14ac:dyDescent="0.2">
      <c r="A436" s="40" t="s">
        <v>172</v>
      </c>
      <c r="B436" s="40"/>
      <c r="C436" s="40"/>
      <c r="D436" s="40"/>
      <c r="E436" s="40"/>
    </row>
    <row r="437" spans="1:5" ht="15" customHeight="1" x14ac:dyDescent="0.2">
      <c r="A437" s="40"/>
      <c r="B437" s="40"/>
      <c r="C437" s="40"/>
      <c r="D437" s="40"/>
      <c r="E437" s="40"/>
    </row>
    <row r="438" spans="1:5" ht="15" customHeight="1" x14ac:dyDescent="0.2">
      <c r="A438" s="40"/>
      <c r="B438" s="40"/>
      <c r="C438" s="40"/>
      <c r="D438" s="40"/>
      <c r="E438" s="40"/>
    </row>
    <row r="439" spans="1:5" ht="15" customHeight="1" x14ac:dyDescent="0.2">
      <c r="A439" s="40"/>
      <c r="B439" s="40"/>
      <c r="C439" s="40"/>
      <c r="D439" s="40"/>
      <c r="E439" s="40"/>
    </row>
    <row r="440" spans="1:5" ht="15" customHeight="1" x14ac:dyDescent="0.2">
      <c r="A440" s="40"/>
      <c r="B440" s="40"/>
      <c r="C440" s="40"/>
      <c r="D440" s="40"/>
      <c r="E440" s="40"/>
    </row>
    <row r="441" spans="1:5" ht="15" customHeight="1" x14ac:dyDescent="0.2">
      <c r="A441" s="40"/>
      <c r="B441" s="40"/>
      <c r="C441" s="40"/>
      <c r="D441" s="40"/>
      <c r="E441" s="40"/>
    </row>
    <row r="442" spans="1:5" ht="15" customHeight="1" x14ac:dyDescent="0.2">
      <c r="A442" s="40"/>
      <c r="B442" s="40"/>
      <c r="C442" s="40"/>
      <c r="D442" s="40"/>
      <c r="E442" s="40"/>
    </row>
    <row r="443" spans="1:5" ht="15" customHeight="1" x14ac:dyDescent="0.2">
      <c r="A443" s="40"/>
      <c r="B443" s="40"/>
      <c r="C443" s="40"/>
      <c r="D443" s="40"/>
      <c r="E443" s="40"/>
    </row>
    <row r="444" spans="1:5" ht="15" customHeight="1" x14ac:dyDescent="0.2">
      <c r="A444" s="40"/>
      <c r="B444" s="40"/>
      <c r="C444" s="40"/>
      <c r="D444" s="40"/>
      <c r="E444" s="40"/>
    </row>
    <row r="445" spans="1:5" ht="15" customHeight="1" x14ac:dyDescent="0.2">
      <c r="B445" s="154"/>
    </row>
    <row r="446" spans="1:5" ht="15" customHeight="1" x14ac:dyDescent="0.25">
      <c r="A446" s="111" t="s">
        <v>1</v>
      </c>
      <c r="B446" s="79"/>
      <c r="C446" s="78"/>
      <c r="D446" s="78"/>
      <c r="E446" s="78"/>
    </row>
    <row r="447" spans="1:5" ht="15" customHeight="1" x14ac:dyDescent="0.2">
      <c r="A447" s="101" t="s">
        <v>93</v>
      </c>
      <c r="B447" s="116"/>
      <c r="C447" s="116"/>
      <c r="D447" s="116"/>
      <c r="E447" s="67" t="s">
        <v>94</v>
      </c>
    </row>
    <row r="448" spans="1:5" ht="15" customHeight="1" x14ac:dyDescent="0.2">
      <c r="A448" s="116"/>
      <c r="B448" s="155"/>
      <c r="C448" s="116"/>
      <c r="D448" s="116"/>
      <c r="E448" s="82"/>
    </row>
    <row r="449" spans="1:5" ht="15" customHeight="1" x14ac:dyDescent="0.2">
      <c r="B449" s="83" t="s">
        <v>47</v>
      </c>
      <c r="C449" s="156" t="s">
        <v>48</v>
      </c>
      <c r="D449" s="84" t="s">
        <v>49</v>
      </c>
      <c r="E449" s="49" t="s">
        <v>50</v>
      </c>
    </row>
    <row r="450" spans="1:5" ht="15" customHeight="1" x14ac:dyDescent="0.2">
      <c r="B450" s="157">
        <v>302</v>
      </c>
      <c r="C450" s="158">
        <v>6172</v>
      </c>
      <c r="D450" s="159" t="s">
        <v>100</v>
      </c>
      <c r="E450" s="160">
        <v>-118014</v>
      </c>
    </row>
    <row r="451" spans="1:5" ht="15" customHeight="1" x14ac:dyDescent="0.2">
      <c r="B451" s="55"/>
      <c r="C451" s="56" t="s">
        <v>52</v>
      </c>
      <c r="D451" s="95"/>
      <c r="E451" s="96">
        <f>SUM(E450:E450)</f>
        <v>-118014</v>
      </c>
    </row>
    <row r="452" spans="1:5" ht="15" customHeight="1" x14ac:dyDescent="0.2">
      <c r="A452" s="78"/>
      <c r="B452" s="79"/>
      <c r="C452" s="78"/>
      <c r="D452" s="78"/>
      <c r="E452" s="78"/>
    </row>
    <row r="453" spans="1:5" ht="15" customHeight="1" x14ac:dyDescent="0.25">
      <c r="A453" s="42" t="s">
        <v>17</v>
      </c>
      <c r="B453" s="80"/>
      <c r="C453" s="43"/>
      <c r="D453" s="43"/>
      <c r="E453" s="47"/>
    </row>
    <row r="454" spans="1:5" ht="15" customHeight="1" x14ac:dyDescent="0.2">
      <c r="A454" s="101" t="s">
        <v>93</v>
      </c>
      <c r="B454" s="116"/>
      <c r="C454" s="116"/>
      <c r="D454" s="116"/>
      <c r="E454" s="67" t="s">
        <v>94</v>
      </c>
    </row>
    <row r="455" spans="1:5" ht="15" customHeight="1" x14ac:dyDescent="0.2">
      <c r="A455" s="47"/>
      <c r="B455" s="161"/>
      <c r="C455" s="43"/>
      <c r="D455" s="47"/>
      <c r="E455" s="139"/>
    </row>
    <row r="456" spans="1:5" ht="15" customHeight="1" x14ac:dyDescent="0.2">
      <c r="B456" s="83" t="s">
        <v>47</v>
      </c>
      <c r="C456" s="49" t="s">
        <v>48</v>
      </c>
      <c r="D456" s="94" t="s">
        <v>49</v>
      </c>
      <c r="E456" s="49" t="s">
        <v>50</v>
      </c>
    </row>
    <row r="457" spans="1:5" ht="15" customHeight="1" x14ac:dyDescent="0.2">
      <c r="B457" s="157">
        <v>302</v>
      </c>
      <c r="C457" s="63"/>
      <c r="D457" s="61" t="s">
        <v>95</v>
      </c>
      <c r="E457" s="162">
        <f>-21011-1036+9198-131456</f>
        <v>-144305</v>
      </c>
    </row>
    <row r="458" spans="1:5" ht="15" customHeight="1" x14ac:dyDescent="0.2">
      <c r="B458" s="55"/>
      <c r="C458" s="56" t="s">
        <v>52</v>
      </c>
      <c r="D458" s="163"/>
      <c r="E458" s="96">
        <f>SUM(E457:E457)</f>
        <v>-144305</v>
      </c>
    </row>
    <row r="459" spans="1:5" ht="15" customHeight="1" x14ac:dyDescent="0.2"/>
    <row r="460" spans="1:5" ht="15" customHeight="1" x14ac:dyDescent="0.25">
      <c r="A460" s="111" t="s">
        <v>17</v>
      </c>
      <c r="B460" s="45"/>
      <c r="C460" s="45"/>
      <c r="D460" s="45"/>
      <c r="E460" s="45"/>
    </row>
    <row r="461" spans="1:5" ht="15" customHeight="1" x14ac:dyDescent="0.2">
      <c r="A461" s="101" t="s">
        <v>67</v>
      </c>
      <c r="B461" s="45"/>
      <c r="C461" s="45"/>
      <c r="D461" s="45"/>
      <c r="E461" s="46" t="s">
        <v>68</v>
      </c>
    </row>
    <row r="462" spans="1:5" ht="15" customHeight="1" x14ac:dyDescent="0.25">
      <c r="A462" s="111"/>
      <c r="B462" s="67"/>
      <c r="C462" s="45"/>
      <c r="D462" s="45"/>
      <c r="E462" s="82"/>
    </row>
    <row r="463" spans="1:5" ht="15" customHeight="1" x14ac:dyDescent="0.2">
      <c r="A463" s="119"/>
      <c r="B463" s="119"/>
      <c r="C463" s="83" t="s">
        <v>48</v>
      </c>
      <c r="D463" s="94" t="s">
        <v>54</v>
      </c>
      <c r="E463" s="85" t="s">
        <v>50</v>
      </c>
    </row>
    <row r="464" spans="1:5" ht="15" customHeight="1" x14ac:dyDescent="0.2">
      <c r="A464" s="125"/>
      <c r="B464" s="126"/>
      <c r="C464" s="127">
        <v>6409</v>
      </c>
      <c r="D464" s="75" t="s">
        <v>73</v>
      </c>
      <c r="E464" s="128">
        <v>26291</v>
      </c>
    </row>
    <row r="465" spans="1:5" ht="15" customHeight="1" x14ac:dyDescent="0.2">
      <c r="A465" s="129"/>
      <c r="B465" s="130"/>
      <c r="C465" s="90" t="s">
        <v>52</v>
      </c>
      <c r="D465" s="91"/>
      <c r="E465" s="92">
        <f>E464</f>
        <v>26291</v>
      </c>
    </row>
    <row r="466" spans="1:5" ht="15" customHeight="1" x14ac:dyDescent="0.2"/>
    <row r="467" spans="1:5" ht="15" customHeight="1" x14ac:dyDescent="0.2"/>
    <row r="468" spans="1:5" ht="15" customHeight="1" x14ac:dyDescent="0.2"/>
    <row r="469" spans="1:5" ht="15" customHeight="1" x14ac:dyDescent="0.25">
      <c r="A469" s="38" t="s">
        <v>111</v>
      </c>
    </row>
    <row r="470" spans="1:5" ht="15" customHeight="1" x14ac:dyDescent="0.2">
      <c r="A470" s="39" t="s">
        <v>42</v>
      </c>
      <c r="B470" s="39"/>
      <c r="C470" s="39"/>
      <c r="D470" s="39"/>
      <c r="E470" s="39"/>
    </row>
    <row r="471" spans="1:5" ht="15" customHeight="1" x14ac:dyDescent="0.2">
      <c r="A471" s="40" t="s">
        <v>173</v>
      </c>
      <c r="B471" s="40"/>
      <c r="C471" s="40"/>
      <c r="D471" s="40"/>
      <c r="E471" s="40"/>
    </row>
    <row r="472" spans="1:5" ht="15" customHeight="1" x14ac:dyDescent="0.2">
      <c r="A472" s="40"/>
      <c r="B472" s="40"/>
      <c r="C472" s="40"/>
      <c r="D472" s="40"/>
      <c r="E472" s="40"/>
    </row>
    <row r="473" spans="1:5" ht="15" customHeight="1" x14ac:dyDescent="0.2">
      <c r="A473" s="40"/>
      <c r="B473" s="40"/>
      <c r="C473" s="40"/>
      <c r="D473" s="40"/>
      <c r="E473" s="40"/>
    </row>
    <row r="474" spans="1:5" ht="15" customHeight="1" x14ac:dyDescent="0.2">
      <c r="A474" s="40"/>
      <c r="B474" s="40"/>
      <c r="C474" s="40"/>
      <c r="D474" s="40"/>
      <c r="E474" s="40"/>
    </row>
    <row r="475" spans="1:5" ht="15" customHeight="1" x14ac:dyDescent="0.2">
      <c r="A475" s="40"/>
      <c r="B475" s="40"/>
      <c r="C475" s="40"/>
      <c r="D475" s="40"/>
      <c r="E475" s="40"/>
    </row>
    <row r="476" spans="1:5" ht="15" customHeight="1" x14ac:dyDescent="0.2">
      <c r="A476" s="40"/>
      <c r="B476" s="40"/>
      <c r="C476" s="40"/>
      <c r="D476" s="40"/>
      <c r="E476" s="40"/>
    </row>
    <row r="477" spans="1:5" ht="15" customHeight="1" x14ac:dyDescent="0.2">
      <c r="A477" s="40"/>
      <c r="B477" s="40"/>
      <c r="C477" s="40"/>
      <c r="D477" s="40"/>
      <c r="E477" s="40"/>
    </row>
    <row r="478" spans="1:5" ht="15" customHeight="1" x14ac:dyDescent="0.2">
      <c r="A478" s="40"/>
      <c r="B478" s="40"/>
      <c r="C478" s="40"/>
      <c r="D478" s="40"/>
      <c r="E478" s="40"/>
    </row>
    <row r="479" spans="1:5" ht="15" customHeight="1" x14ac:dyDescent="0.2">
      <c r="A479" s="40"/>
      <c r="B479" s="40"/>
      <c r="C479" s="40"/>
      <c r="D479" s="40"/>
      <c r="E479" s="40"/>
    </row>
    <row r="480" spans="1:5" ht="15" customHeight="1" x14ac:dyDescent="0.2">
      <c r="A480" s="40"/>
      <c r="B480" s="40"/>
      <c r="C480" s="40"/>
      <c r="D480" s="40"/>
      <c r="E480" s="40"/>
    </row>
    <row r="481" spans="1:5" ht="15" customHeight="1" x14ac:dyDescent="0.2">
      <c r="A481" s="40"/>
      <c r="B481" s="40"/>
      <c r="C481" s="40"/>
      <c r="D481" s="40"/>
      <c r="E481" s="40"/>
    </row>
    <row r="482" spans="1:5" ht="15" customHeight="1" x14ac:dyDescent="0.2">
      <c r="A482" s="78"/>
      <c r="B482" s="78"/>
      <c r="C482" s="78"/>
      <c r="D482" s="78"/>
      <c r="E482" s="78"/>
    </row>
    <row r="483" spans="1:5" ht="15" customHeight="1" x14ac:dyDescent="0.25">
      <c r="A483" s="111" t="s">
        <v>1</v>
      </c>
      <c r="B483" s="45"/>
      <c r="C483" s="45"/>
      <c r="D483" s="45"/>
      <c r="E483" s="45"/>
    </row>
    <row r="484" spans="1:5" ht="15" customHeight="1" x14ac:dyDescent="0.2">
      <c r="A484" s="101" t="s">
        <v>67</v>
      </c>
      <c r="E484" t="s">
        <v>68</v>
      </c>
    </row>
    <row r="485" spans="1:5" ht="15" customHeight="1" x14ac:dyDescent="0.25">
      <c r="B485" s="111"/>
      <c r="C485" s="45"/>
      <c r="D485" s="45"/>
      <c r="E485" s="82"/>
    </row>
    <row r="486" spans="1:5" ht="15" customHeight="1" x14ac:dyDescent="0.2">
      <c r="A486" s="119"/>
      <c r="B486" s="119"/>
      <c r="C486" s="83" t="s">
        <v>48</v>
      </c>
      <c r="D486" s="84" t="s">
        <v>49</v>
      </c>
      <c r="E486" s="49" t="s">
        <v>50</v>
      </c>
    </row>
    <row r="487" spans="1:5" ht="15" customHeight="1" x14ac:dyDescent="0.2">
      <c r="A487" s="108"/>
      <c r="B487" s="107"/>
      <c r="C487" s="106"/>
      <c r="D487" s="159" t="s">
        <v>112</v>
      </c>
      <c r="E487" s="54">
        <v>18250721.109999999</v>
      </c>
    </row>
    <row r="488" spans="1:5" ht="15" customHeight="1" x14ac:dyDescent="0.2">
      <c r="A488" s="108"/>
      <c r="B488" s="107"/>
      <c r="C488" s="56" t="s">
        <v>52</v>
      </c>
      <c r="D488" s="57"/>
      <c r="E488" s="58">
        <f>SUM(E487:E487)</f>
        <v>18250721.109999999</v>
      </c>
    </row>
    <row r="489" spans="1:5" ht="15" customHeight="1" x14ac:dyDescent="0.2">
      <c r="A489" s="66"/>
      <c r="B489" s="66"/>
      <c r="C489" s="66"/>
      <c r="D489" s="66"/>
      <c r="E489" s="66"/>
    </row>
    <row r="490" spans="1:5" ht="15" customHeight="1" x14ac:dyDescent="0.25">
      <c r="A490" s="42" t="s">
        <v>17</v>
      </c>
      <c r="B490" s="43"/>
      <c r="C490" s="43"/>
      <c r="D490" s="43"/>
      <c r="E490" s="66"/>
    </row>
    <row r="491" spans="1:5" ht="15" customHeight="1" x14ac:dyDescent="0.2">
      <c r="A491" s="44" t="s">
        <v>113</v>
      </c>
      <c r="B491" s="116"/>
      <c r="C491" s="116"/>
      <c r="D491" s="116"/>
      <c r="E491" s="116" t="s">
        <v>114</v>
      </c>
    </row>
    <row r="492" spans="1:5" ht="15" customHeight="1" x14ac:dyDescent="0.2"/>
    <row r="493" spans="1:5" ht="15" customHeight="1" x14ac:dyDescent="0.2">
      <c r="B493" s="103"/>
      <c r="C493" s="83" t="s">
        <v>48</v>
      </c>
      <c r="D493" s="94" t="s">
        <v>54</v>
      </c>
      <c r="E493" s="49" t="s">
        <v>50</v>
      </c>
    </row>
    <row r="494" spans="1:5" ht="15" customHeight="1" x14ac:dyDescent="0.2">
      <c r="B494" s="108"/>
      <c r="C494" s="136">
        <v>3315</v>
      </c>
      <c r="D494" s="75" t="s">
        <v>72</v>
      </c>
      <c r="E494" s="137">
        <v>-9190000</v>
      </c>
    </row>
    <row r="495" spans="1:5" ht="15" customHeight="1" x14ac:dyDescent="0.2">
      <c r="B495" s="164"/>
      <c r="C495" s="90" t="s">
        <v>52</v>
      </c>
      <c r="D495" s="61"/>
      <c r="E495" s="92">
        <f>SUM(E494:E494)</f>
        <v>-9190000</v>
      </c>
    </row>
    <row r="496" spans="1:5" ht="15" customHeight="1" x14ac:dyDescent="0.2">
      <c r="A496" s="66"/>
      <c r="B496" s="66"/>
      <c r="C496" s="66"/>
      <c r="D496" s="66"/>
      <c r="E496" s="66"/>
    </row>
    <row r="497" spans="1:5" ht="15" customHeight="1" x14ac:dyDescent="0.25">
      <c r="A497" s="111" t="s">
        <v>17</v>
      </c>
      <c r="B497" s="45"/>
      <c r="C497" s="45"/>
      <c r="D497" s="45"/>
      <c r="E497" s="45"/>
    </row>
    <row r="498" spans="1:5" ht="15" customHeight="1" x14ac:dyDescent="0.2">
      <c r="A498" s="101" t="s">
        <v>67</v>
      </c>
      <c r="B498" s="45"/>
      <c r="C498" s="45"/>
      <c r="D498" s="45"/>
      <c r="E498" s="46" t="s">
        <v>68</v>
      </c>
    </row>
    <row r="499" spans="1:5" ht="15" customHeight="1" x14ac:dyDescent="0.25">
      <c r="A499" s="111"/>
      <c r="B499" s="67"/>
      <c r="C499" s="45"/>
      <c r="D499" s="45"/>
      <c r="E499" s="82"/>
    </row>
    <row r="500" spans="1:5" ht="15" customHeight="1" x14ac:dyDescent="0.2">
      <c r="A500" s="119"/>
      <c r="B500" s="119"/>
      <c r="C500" s="83" t="s">
        <v>48</v>
      </c>
      <c r="D500" s="94" t="s">
        <v>54</v>
      </c>
      <c r="E500" s="85" t="s">
        <v>50</v>
      </c>
    </row>
    <row r="501" spans="1:5" ht="15" customHeight="1" x14ac:dyDescent="0.2">
      <c r="A501" s="125"/>
      <c r="B501" s="126"/>
      <c r="C501" s="127">
        <v>6409</v>
      </c>
      <c r="D501" s="75" t="s">
        <v>73</v>
      </c>
      <c r="E501" s="128">
        <v>-4288368.6100000003</v>
      </c>
    </row>
    <row r="502" spans="1:5" ht="15" customHeight="1" x14ac:dyDescent="0.2">
      <c r="A502" s="129"/>
      <c r="B502" s="130"/>
      <c r="C502" s="90" t="s">
        <v>52</v>
      </c>
      <c r="D502" s="91"/>
      <c r="E502" s="92">
        <f>E501</f>
        <v>-4288368.6100000003</v>
      </c>
    </row>
    <row r="503" spans="1:5" ht="15" customHeight="1" x14ac:dyDescent="0.2">
      <c r="A503" s="66"/>
      <c r="B503" s="66"/>
      <c r="C503" s="66"/>
      <c r="D503" s="66"/>
      <c r="E503" s="66"/>
    </row>
    <row r="504" spans="1:5" ht="15" customHeight="1" x14ac:dyDescent="0.25">
      <c r="A504" s="42" t="s">
        <v>17</v>
      </c>
      <c r="B504" s="43"/>
      <c r="C504" s="43"/>
      <c r="D504" s="67"/>
      <c r="E504" s="67"/>
    </row>
    <row r="505" spans="1:5" ht="15" customHeight="1" x14ac:dyDescent="0.2">
      <c r="A505" s="165" t="s">
        <v>98</v>
      </c>
      <c r="B505" s="43"/>
      <c r="C505" s="43"/>
      <c r="D505" s="43"/>
      <c r="E505" s="98" t="s">
        <v>99</v>
      </c>
    </row>
    <row r="506" spans="1:5" ht="15" customHeight="1" x14ac:dyDescent="0.2">
      <c r="A506" s="66"/>
      <c r="B506" s="138"/>
      <c r="C506" s="43"/>
      <c r="D506" s="66"/>
      <c r="E506" s="139"/>
    </row>
    <row r="507" spans="1:5" ht="15" customHeight="1" x14ac:dyDescent="0.2">
      <c r="B507" s="83" t="s">
        <v>47</v>
      </c>
      <c r="C507" s="83" t="s">
        <v>48</v>
      </c>
      <c r="D507" s="84" t="s">
        <v>49</v>
      </c>
      <c r="E507" s="85" t="s">
        <v>50</v>
      </c>
    </row>
    <row r="508" spans="1:5" ht="15" customHeight="1" x14ac:dyDescent="0.2">
      <c r="B508" s="166">
        <v>880</v>
      </c>
      <c r="C508" s="136"/>
      <c r="D508" s="75" t="s">
        <v>115</v>
      </c>
      <c r="E508" s="88">
        <v>4288368.6100000003</v>
      </c>
    </row>
    <row r="509" spans="1:5" ht="15" customHeight="1" x14ac:dyDescent="0.2">
      <c r="B509" s="166">
        <v>895</v>
      </c>
      <c r="C509" s="136"/>
      <c r="D509" s="75" t="s">
        <v>115</v>
      </c>
      <c r="E509" s="88">
        <v>27440721.109999999</v>
      </c>
    </row>
    <row r="510" spans="1:5" ht="15" customHeight="1" x14ac:dyDescent="0.2">
      <c r="B510" s="166"/>
      <c r="C510" s="90" t="s">
        <v>52</v>
      </c>
      <c r="D510" s="91"/>
      <c r="E510" s="92">
        <f>SUM(E508:E509)</f>
        <v>31729089.719999999</v>
      </c>
    </row>
    <row r="511" spans="1:5" ht="15" customHeight="1" x14ac:dyDescent="0.2"/>
    <row r="512" spans="1:5" ht="15" customHeight="1" x14ac:dyDescent="0.2"/>
    <row r="513" spans="1:5" ht="15" customHeight="1" x14ac:dyDescent="0.25">
      <c r="A513" s="38" t="s">
        <v>116</v>
      </c>
    </row>
    <row r="514" spans="1:5" ht="15" customHeight="1" x14ac:dyDescent="0.2">
      <c r="A514" s="39" t="s">
        <v>102</v>
      </c>
      <c r="B514" s="39"/>
      <c r="C514" s="39"/>
      <c r="D514" s="39"/>
      <c r="E514" s="39"/>
    </row>
    <row r="515" spans="1:5" ht="15" customHeight="1" x14ac:dyDescent="0.2">
      <c r="A515" s="40" t="s">
        <v>117</v>
      </c>
      <c r="B515" s="40"/>
      <c r="C515" s="40"/>
      <c r="D515" s="40"/>
      <c r="E515" s="40"/>
    </row>
    <row r="516" spans="1:5" ht="15" customHeight="1" x14ac:dyDescent="0.2">
      <c r="A516" s="40"/>
      <c r="B516" s="40"/>
      <c r="C516" s="40"/>
      <c r="D516" s="40"/>
      <c r="E516" s="40"/>
    </row>
    <row r="517" spans="1:5" ht="15" customHeight="1" x14ac:dyDescent="0.2">
      <c r="A517" s="40"/>
      <c r="B517" s="40"/>
      <c r="C517" s="40"/>
      <c r="D517" s="40"/>
      <c r="E517" s="40"/>
    </row>
    <row r="518" spans="1:5" ht="15" customHeight="1" x14ac:dyDescent="0.2">
      <c r="A518" s="40"/>
      <c r="B518" s="40"/>
      <c r="C518" s="40"/>
      <c r="D518" s="40"/>
      <c r="E518" s="40"/>
    </row>
    <row r="519" spans="1:5" ht="15" customHeight="1" x14ac:dyDescent="0.2">
      <c r="A519" s="40"/>
      <c r="B519" s="40"/>
      <c r="C519" s="40"/>
      <c r="D519" s="40"/>
      <c r="E519" s="40"/>
    </row>
    <row r="520" spans="1:5" ht="15" customHeight="1" x14ac:dyDescent="0.2">
      <c r="A520" s="40"/>
      <c r="B520" s="40"/>
      <c r="C520" s="40"/>
      <c r="D520" s="40"/>
      <c r="E520" s="40"/>
    </row>
    <row r="521" spans="1:5" ht="15" customHeight="1" x14ac:dyDescent="0.2">
      <c r="A521" s="41"/>
      <c r="B521" s="41"/>
      <c r="C521" s="41"/>
      <c r="D521" s="41"/>
      <c r="E521" s="41"/>
    </row>
    <row r="522" spans="1:5" ht="15" customHeight="1" x14ac:dyDescent="0.25">
      <c r="A522" s="42" t="s">
        <v>1</v>
      </c>
      <c r="B522" s="43"/>
      <c r="C522" s="43"/>
      <c r="D522" s="43"/>
      <c r="E522" s="43"/>
    </row>
    <row r="523" spans="1:5" ht="15" customHeight="1" x14ac:dyDescent="0.2">
      <c r="A523" s="44" t="s">
        <v>45</v>
      </c>
      <c r="B523" s="43"/>
      <c r="C523" s="43"/>
      <c r="D523" s="43"/>
      <c r="E523" s="98" t="s">
        <v>46</v>
      </c>
    </row>
    <row r="524" spans="1:5" ht="15" customHeight="1" x14ac:dyDescent="0.25">
      <c r="A524" s="66"/>
      <c r="B524" s="42"/>
      <c r="C524" s="43"/>
      <c r="D524" s="43"/>
      <c r="E524" s="48"/>
    </row>
    <row r="525" spans="1:5" ht="15" customHeight="1" x14ac:dyDescent="0.2">
      <c r="B525" s="49" t="s">
        <v>47</v>
      </c>
      <c r="C525" s="49" t="s">
        <v>48</v>
      </c>
      <c r="D525" s="50" t="s">
        <v>49</v>
      </c>
      <c r="E525" s="49" t="s">
        <v>50</v>
      </c>
    </row>
    <row r="526" spans="1:5" ht="15" customHeight="1" x14ac:dyDescent="0.2">
      <c r="B526" s="68">
        <v>33353</v>
      </c>
      <c r="C526" s="69"/>
      <c r="D526" s="53" t="s">
        <v>51</v>
      </c>
      <c r="E526" s="54">
        <v>-939475</v>
      </c>
    </row>
    <row r="527" spans="1:5" ht="15" customHeight="1" x14ac:dyDescent="0.2">
      <c r="B527" s="70"/>
      <c r="C527" s="56" t="s">
        <v>52</v>
      </c>
      <c r="D527" s="57"/>
      <c r="E527" s="58">
        <f>SUM(E526:E526)</f>
        <v>-939475</v>
      </c>
    </row>
    <row r="528" spans="1:5" ht="15" customHeight="1" x14ac:dyDescent="0.25">
      <c r="A528" s="59"/>
      <c r="B528" s="60"/>
      <c r="C528" s="60"/>
      <c r="D528" s="60"/>
      <c r="E528" s="60"/>
    </row>
    <row r="529" spans="1:5" ht="15" customHeight="1" x14ac:dyDescent="0.25">
      <c r="A529" s="111" t="s">
        <v>17</v>
      </c>
      <c r="B529" s="45"/>
      <c r="C529" s="45"/>
      <c r="D529" s="45"/>
      <c r="E529" s="67"/>
    </row>
    <row r="530" spans="1:5" ht="15" customHeight="1" x14ac:dyDescent="0.2">
      <c r="A530" s="44" t="s">
        <v>45</v>
      </c>
      <c r="B530" s="45"/>
      <c r="C530" s="45"/>
      <c r="D530" s="45"/>
      <c r="E530" s="46" t="s">
        <v>46</v>
      </c>
    </row>
    <row r="531" spans="1:5" ht="15" customHeight="1" x14ac:dyDescent="0.2"/>
    <row r="532" spans="1:5" ht="15" customHeight="1" x14ac:dyDescent="0.2">
      <c r="A532" s="167" t="s">
        <v>118</v>
      </c>
      <c r="E532" s="168">
        <v>-939475</v>
      </c>
    </row>
    <row r="533" spans="1:5" ht="15" customHeight="1" x14ac:dyDescent="0.2"/>
    <row r="534" spans="1:5" ht="15" customHeight="1" x14ac:dyDescent="0.2"/>
    <row r="535" spans="1:5" ht="15" customHeight="1" x14ac:dyDescent="0.25">
      <c r="A535" s="38" t="s">
        <v>119</v>
      </c>
    </row>
    <row r="536" spans="1:5" ht="15" customHeight="1" x14ac:dyDescent="0.2">
      <c r="A536" s="169" t="s">
        <v>120</v>
      </c>
      <c r="B536" s="169"/>
      <c r="C536" s="169"/>
      <c r="D536" s="169"/>
      <c r="E536" s="169"/>
    </row>
    <row r="537" spans="1:5" ht="15" customHeight="1" x14ac:dyDescent="0.2">
      <c r="A537" s="169"/>
      <c r="B537" s="169"/>
      <c r="C537" s="169"/>
      <c r="D537" s="169"/>
      <c r="E537" s="169"/>
    </row>
    <row r="538" spans="1:5" ht="15" customHeight="1" x14ac:dyDescent="0.2">
      <c r="A538" s="40" t="s">
        <v>121</v>
      </c>
      <c r="B538" s="40"/>
      <c r="C538" s="40"/>
      <c r="D538" s="40"/>
      <c r="E538" s="40"/>
    </row>
    <row r="539" spans="1:5" ht="15" customHeight="1" x14ac:dyDescent="0.2">
      <c r="A539" s="40"/>
      <c r="B539" s="40"/>
      <c r="C539" s="40"/>
      <c r="D539" s="40"/>
      <c r="E539" s="40"/>
    </row>
    <row r="540" spans="1:5" ht="15" customHeight="1" x14ac:dyDescent="0.2">
      <c r="A540" s="40"/>
      <c r="B540" s="40"/>
      <c r="C540" s="40"/>
      <c r="D540" s="40"/>
      <c r="E540" s="40"/>
    </row>
    <row r="541" spans="1:5" ht="15" customHeight="1" x14ac:dyDescent="0.2">
      <c r="A541" s="40"/>
      <c r="B541" s="40"/>
      <c r="C541" s="40"/>
      <c r="D541" s="40"/>
      <c r="E541" s="40"/>
    </row>
    <row r="542" spans="1:5" ht="15" customHeight="1" x14ac:dyDescent="0.2">
      <c r="A542" s="40"/>
      <c r="B542" s="40"/>
      <c r="C542" s="40"/>
      <c r="D542" s="40"/>
      <c r="E542" s="40"/>
    </row>
    <row r="543" spans="1:5" ht="15" customHeight="1" x14ac:dyDescent="0.2">
      <c r="A543" s="40"/>
      <c r="B543" s="40"/>
      <c r="C543" s="40"/>
      <c r="D543" s="40"/>
      <c r="E543" s="40"/>
    </row>
    <row r="544" spans="1:5" ht="15" customHeight="1" x14ac:dyDescent="0.2">
      <c r="A544" s="40"/>
      <c r="B544" s="40"/>
      <c r="C544" s="40"/>
      <c r="D544" s="40"/>
      <c r="E544" s="40"/>
    </row>
    <row r="545" spans="1:5" ht="15" customHeight="1" x14ac:dyDescent="0.2">
      <c r="A545" s="40"/>
      <c r="B545" s="40"/>
      <c r="C545" s="40"/>
      <c r="D545" s="40"/>
      <c r="E545" s="40"/>
    </row>
    <row r="546" spans="1:5" ht="15" customHeight="1" x14ac:dyDescent="0.2">
      <c r="A546" s="170"/>
      <c r="B546" s="170"/>
      <c r="C546" s="170"/>
      <c r="D546" s="170"/>
      <c r="E546" s="170"/>
    </row>
    <row r="547" spans="1:5" ht="15" customHeight="1" x14ac:dyDescent="0.25">
      <c r="A547" s="111" t="s">
        <v>17</v>
      </c>
      <c r="B547" s="45"/>
      <c r="C547" s="45"/>
      <c r="D547" s="45"/>
      <c r="E547" s="45"/>
    </row>
    <row r="548" spans="1:5" ht="15" customHeight="1" x14ac:dyDescent="0.2">
      <c r="A548" s="101" t="s">
        <v>67</v>
      </c>
      <c r="B548" s="45"/>
      <c r="C548" s="45"/>
      <c r="D548" s="45"/>
      <c r="E548" s="46" t="s">
        <v>68</v>
      </c>
    </row>
    <row r="549" spans="1:5" ht="15" customHeight="1" x14ac:dyDescent="0.25">
      <c r="A549" s="111"/>
      <c r="B549" s="67"/>
      <c r="C549" s="45"/>
      <c r="D549" s="45"/>
      <c r="E549" s="82"/>
    </row>
    <row r="550" spans="1:5" ht="15" customHeight="1" x14ac:dyDescent="0.2">
      <c r="A550" s="119"/>
      <c r="B550" s="119"/>
      <c r="C550" s="83" t="s">
        <v>48</v>
      </c>
      <c r="D550" s="94" t="s">
        <v>54</v>
      </c>
      <c r="E550" s="85" t="s">
        <v>50</v>
      </c>
    </row>
    <row r="551" spans="1:5" ht="15" customHeight="1" x14ac:dyDescent="0.2">
      <c r="A551" s="125"/>
      <c r="B551" s="126"/>
      <c r="C551" s="127">
        <v>6409</v>
      </c>
      <c r="D551" s="171" t="s">
        <v>73</v>
      </c>
      <c r="E551" s="128">
        <v>-338000</v>
      </c>
    </row>
    <row r="552" spans="1:5" ht="15" customHeight="1" x14ac:dyDescent="0.2">
      <c r="A552" s="129"/>
      <c r="B552" s="130"/>
      <c r="C552" s="90" t="s">
        <v>52</v>
      </c>
      <c r="D552" s="91"/>
      <c r="E552" s="92">
        <f>E551</f>
        <v>-338000</v>
      </c>
    </row>
    <row r="553" spans="1:5" ht="15" customHeight="1" x14ac:dyDescent="0.2"/>
    <row r="554" spans="1:5" ht="15" customHeight="1" x14ac:dyDescent="0.25">
      <c r="A554" s="111" t="s">
        <v>17</v>
      </c>
      <c r="B554" s="45"/>
      <c r="C554" s="45"/>
      <c r="D554" s="45"/>
      <c r="E554" s="67"/>
    </row>
    <row r="555" spans="1:5" ht="15" customHeight="1" x14ac:dyDescent="0.2">
      <c r="A555" s="44" t="s">
        <v>122</v>
      </c>
      <c r="B555" s="45"/>
      <c r="C555" s="45"/>
      <c r="D555" s="45"/>
      <c r="E555" s="46" t="s">
        <v>46</v>
      </c>
    </row>
    <row r="556" spans="1:5" ht="15" customHeight="1" x14ac:dyDescent="0.2">
      <c r="A556" s="101"/>
      <c r="B556" s="67"/>
      <c r="C556" s="45"/>
      <c r="D556" s="45"/>
      <c r="E556" s="82"/>
    </row>
    <row r="557" spans="1:5" ht="15" customHeight="1" x14ac:dyDescent="0.2">
      <c r="A557" s="101"/>
      <c r="B557" s="83" t="s">
        <v>47</v>
      </c>
      <c r="C557" s="49" t="s">
        <v>48</v>
      </c>
      <c r="D557" s="94" t="s">
        <v>49</v>
      </c>
      <c r="E557" s="49" t="s">
        <v>50</v>
      </c>
    </row>
    <row r="558" spans="1:5" ht="15" customHeight="1" x14ac:dyDescent="0.2">
      <c r="A558" s="101"/>
      <c r="B558" s="157">
        <v>160</v>
      </c>
      <c r="C558" s="63"/>
      <c r="D558" s="61" t="s">
        <v>95</v>
      </c>
      <c r="E558" s="162">
        <v>32800</v>
      </c>
    </row>
    <row r="559" spans="1:5" ht="15" customHeight="1" x14ac:dyDescent="0.2">
      <c r="A559" s="101"/>
      <c r="B559" s="55"/>
      <c r="C559" s="56" t="s">
        <v>52</v>
      </c>
      <c r="D559" s="163"/>
      <c r="E559" s="96">
        <f>SUM(E558:E558)</f>
        <v>32800</v>
      </c>
    </row>
    <row r="560" spans="1:5" ht="15" customHeight="1" x14ac:dyDescent="0.2">
      <c r="A560" s="101"/>
      <c r="B560" s="67"/>
      <c r="C560" s="45"/>
      <c r="D560" s="45"/>
      <c r="E560" s="82"/>
    </row>
    <row r="561" spans="1:5" ht="15" customHeight="1" x14ac:dyDescent="0.2">
      <c r="A561" s="119"/>
      <c r="B561" s="119"/>
      <c r="C561" s="83" t="s">
        <v>48</v>
      </c>
      <c r="D561" s="94" t="s">
        <v>54</v>
      </c>
      <c r="E561" s="85" t="s">
        <v>50</v>
      </c>
    </row>
    <row r="562" spans="1:5" ht="15" customHeight="1" x14ac:dyDescent="0.2">
      <c r="A562" s="119"/>
      <c r="B562" s="119"/>
      <c r="C562" s="106">
        <v>3314</v>
      </c>
      <c r="D562" s="61" t="s">
        <v>55</v>
      </c>
      <c r="E562" s="64">
        <f>18800+19600+17100+82700+62700+38100+66200</f>
        <v>305200</v>
      </c>
    </row>
    <row r="563" spans="1:5" ht="15" customHeight="1" x14ac:dyDescent="0.2">
      <c r="A563" s="172"/>
      <c r="B563" s="172"/>
      <c r="C563" s="90" t="s">
        <v>52</v>
      </c>
      <c r="D563" s="91"/>
      <c r="E563" s="92">
        <f>SUM(E562:E562)</f>
        <v>305200</v>
      </c>
    </row>
    <row r="564" spans="1:5" ht="15" customHeight="1" x14ac:dyDescent="0.2"/>
    <row r="565" spans="1:5" ht="15" customHeight="1" x14ac:dyDescent="0.2"/>
    <row r="566" spans="1:5" ht="15" customHeight="1" x14ac:dyDescent="0.2"/>
    <row r="567" spans="1:5" ht="15" customHeight="1" x14ac:dyDescent="0.2"/>
    <row r="568" spans="1:5" ht="15" customHeight="1" x14ac:dyDescent="0.2"/>
    <row r="569" spans="1:5" ht="15" customHeight="1" x14ac:dyDescent="0.2"/>
    <row r="570" spans="1:5" ht="15" customHeight="1" x14ac:dyDescent="0.2"/>
    <row r="571" spans="1:5" ht="15" customHeight="1" x14ac:dyDescent="0.2"/>
    <row r="572" spans="1:5" ht="15" customHeight="1" x14ac:dyDescent="0.2"/>
    <row r="573" spans="1:5" ht="15" customHeight="1" x14ac:dyDescent="0.2"/>
    <row r="574" spans="1:5" ht="15" customHeight="1" x14ac:dyDescent="0.25">
      <c r="A574" s="38" t="s">
        <v>123</v>
      </c>
    </row>
    <row r="575" spans="1:5" ht="15" customHeight="1" x14ac:dyDescent="0.2">
      <c r="A575" s="39" t="s">
        <v>124</v>
      </c>
      <c r="B575" s="39"/>
      <c r="C575" s="39"/>
      <c r="D575" s="39"/>
      <c r="E575" s="39"/>
    </row>
    <row r="576" spans="1:5" ht="15" customHeight="1" x14ac:dyDescent="0.2">
      <c r="A576" s="39"/>
      <c r="B576" s="39"/>
      <c r="C576" s="39"/>
      <c r="D576" s="39"/>
      <c r="E576" s="39"/>
    </row>
    <row r="577" spans="1:5" ht="15" customHeight="1" x14ac:dyDescent="0.2">
      <c r="A577" s="40" t="s">
        <v>125</v>
      </c>
      <c r="B577" s="40"/>
      <c r="C577" s="40"/>
      <c r="D577" s="40"/>
      <c r="E577" s="40"/>
    </row>
    <row r="578" spans="1:5" ht="15" customHeight="1" x14ac:dyDescent="0.2">
      <c r="A578" s="40"/>
      <c r="B578" s="40"/>
      <c r="C578" s="40"/>
      <c r="D578" s="40"/>
      <c r="E578" s="40"/>
    </row>
    <row r="579" spans="1:5" ht="15" customHeight="1" x14ac:dyDescent="0.2">
      <c r="A579" s="40"/>
      <c r="B579" s="40"/>
      <c r="C579" s="40"/>
      <c r="D579" s="40"/>
      <c r="E579" s="40"/>
    </row>
    <row r="580" spans="1:5" ht="15" customHeight="1" x14ac:dyDescent="0.2">
      <c r="A580" s="40"/>
      <c r="B580" s="40"/>
      <c r="C580" s="40"/>
      <c r="D580" s="40"/>
      <c r="E580" s="40"/>
    </row>
    <row r="581" spans="1:5" ht="15" customHeight="1" x14ac:dyDescent="0.2">
      <c r="A581" s="40"/>
      <c r="B581" s="40"/>
      <c r="C581" s="40"/>
      <c r="D581" s="40"/>
      <c r="E581" s="40"/>
    </row>
    <row r="582" spans="1:5" ht="15" customHeight="1" x14ac:dyDescent="0.2">
      <c r="A582" s="40"/>
      <c r="B582" s="40"/>
      <c r="C582" s="40"/>
      <c r="D582" s="40"/>
      <c r="E582" s="40"/>
    </row>
    <row r="583" spans="1:5" ht="15" customHeight="1" x14ac:dyDescent="0.2"/>
    <row r="584" spans="1:5" ht="15" customHeight="1" x14ac:dyDescent="0.25">
      <c r="A584" s="111" t="s">
        <v>17</v>
      </c>
      <c r="B584" s="45"/>
      <c r="C584" s="45"/>
      <c r="D584" s="45"/>
      <c r="E584" s="45"/>
    </row>
    <row r="585" spans="1:5" ht="15" customHeight="1" x14ac:dyDescent="0.2">
      <c r="A585" s="44" t="s">
        <v>113</v>
      </c>
      <c r="B585" s="45"/>
      <c r="C585" s="45"/>
      <c r="D585" s="45"/>
      <c r="E585" s="46" t="s">
        <v>126</v>
      </c>
    </row>
    <row r="586" spans="1:5" ht="15" customHeight="1" x14ac:dyDescent="0.2">
      <c r="A586" s="173"/>
      <c r="B586" s="174"/>
      <c r="C586" s="45"/>
      <c r="D586" s="45"/>
      <c r="E586" s="82"/>
    </row>
    <row r="587" spans="1:5" ht="15" customHeight="1" x14ac:dyDescent="0.25">
      <c r="A587" s="38"/>
      <c r="B587" s="83" t="s">
        <v>127</v>
      </c>
      <c r="C587" s="83" t="s">
        <v>48</v>
      </c>
      <c r="D587" s="84" t="s">
        <v>54</v>
      </c>
      <c r="E587" s="49" t="s">
        <v>50</v>
      </c>
    </row>
    <row r="588" spans="1:5" ht="15" customHeight="1" x14ac:dyDescent="0.25">
      <c r="A588" s="38"/>
      <c r="B588" s="166">
        <v>12</v>
      </c>
      <c r="C588" s="106"/>
      <c r="D588" s="175" t="s">
        <v>72</v>
      </c>
      <c r="E588" s="176">
        <v>-9034730.4000000004</v>
      </c>
    </row>
    <row r="589" spans="1:5" ht="15" customHeight="1" x14ac:dyDescent="0.25">
      <c r="A589" s="38"/>
      <c r="B589" s="166"/>
      <c r="C589" s="90" t="s">
        <v>52</v>
      </c>
      <c r="D589" s="91"/>
      <c r="E589" s="92">
        <f>SUM(E588:E588)</f>
        <v>-9034730.4000000004</v>
      </c>
    </row>
    <row r="590" spans="1:5" ht="15" customHeight="1" x14ac:dyDescent="0.2"/>
    <row r="591" spans="1:5" ht="15" customHeight="1" x14ac:dyDescent="0.25">
      <c r="A591" s="111" t="s">
        <v>17</v>
      </c>
      <c r="B591" s="45"/>
      <c r="C591" s="45"/>
      <c r="D591" s="45"/>
      <c r="E591" s="67"/>
    </row>
    <row r="592" spans="1:5" ht="15" customHeight="1" x14ac:dyDescent="0.2">
      <c r="A592" s="101" t="s">
        <v>67</v>
      </c>
      <c r="B592" s="45"/>
      <c r="C592" s="45"/>
      <c r="D592" s="45"/>
      <c r="E592" s="46" t="s">
        <v>68</v>
      </c>
    </row>
    <row r="593" spans="1:5" ht="15" customHeight="1" x14ac:dyDescent="0.2">
      <c r="A593" s="101"/>
      <c r="B593" s="67"/>
      <c r="C593" s="45"/>
      <c r="D593" s="45"/>
      <c r="E593" s="82"/>
    </row>
    <row r="594" spans="1:5" ht="15" customHeight="1" x14ac:dyDescent="0.2">
      <c r="A594" s="119"/>
      <c r="B594" s="119"/>
      <c r="C594" s="83" t="s">
        <v>48</v>
      </c>
      <c r="D594" s="94" t="s">
        <v>54</v>
      </c>
      <c r="E594" s="85" t="s">
        <v>50</v>
      </c>
    </row>
    <row r="595" spans="1:5" ht="15" customHeight="1" x14ac:dyDescent="0.2">
      <c r="A595" s="119"/>
      <c r="B595" s="119"/>
      <c r="C595" s="127">
        <v>6409</v>
      </c>
      <c r="D595" s="75" t="s">
        <v>73</v>
      </c>
      <c r="E595" s="137">
        <v>9034730.4000000004</v>
      </c>
    </row>
    <row r="596" spans="1:5" ht="15" customHeight="1" x14ac:dyDescent="0.2">
      <c r="A596" s="172"/>
      <c r="B596" s="172"/>
      <c r="C596" s="90" t="s">
        <v>52</v>
      </c>
      <c r="D596" s="91"/>
      <c r="E596" s="92">
        <f>SUM(E595:E595)</f>
        <v>9034730.4000000004</v>
      </c>
    </row>
    <row r="597" spans="1:5" ht="15" customHeight="1" x14ac:dyDescent="0.2"/>
    <row r="598" spans="1:5" ht="15" customHeight="1" x14ac:dyDescent="0.2"/>
    <row r="599" spans="1:5" ht="15" customHeight="1" x14ac:dyDescent="0.25">
      <c r="A599" s="38" t="s">
        <v>128</v>
      </c>
    </row>
    <row r="600" spans="1:5" ht="15" customHeight="1" x14ac:dyDescent="0.2">
      <c r="A600" s="39" t="s">
        <v>124</v>
      </c>
      <c r="B600" s="39"/>
      <c r="C600" s="39"/>
      <c r="D600" s="39"/>
      <c r="E600" s="39"/>
    </row>
    <row r="601" spans="1:5" ht="15" customHeight="1" x14ac:dyDescent="0.2">
      <c r="A601" s="39"/>
      <c r="B601" s="39"/>
      <c r="C601" s="39"/>
      <c r="D601" s="39"/>
      <c r="E601" s="39"/>
    </row>
    <row r="602" spans="1:5" ht="15" customHeight="1" x14ac:dyDescent="0.2">
      <c r="A602" s="40" t="s">
        <v>129</v>
      </c>
      <c r="B602" s="40"/>
      <c r="C602" s="40"/>
      <c r="D602" s="40"/>
      <c r="E602" s="40"/>
    </row>
    <row r="603" spans="1:5" ht="15" customHeight="1" x14ac:dyDescent="0.2">
      <c r="A603" s="40"/>
      <c r="B603" s="40"/>
      <c r="C603" s="40"/>
      <c r="D603" s="40"/>
      <c r="E603" s="40"/>
    </row>
    <row r="604" spans="1:5" ht="15" customHeight="1" x14ac:dyDescent="0.2">
      <c r="A604" s="40"/>
      <c r="B604" s="40"/>
      <c r="C604" s="40"/>
      <c r="D604" s="40"/>
      <c r="E604" s="40"/>
    </row>
    <row r="605" spans="1:5" ht="15" customHeight="1" x14ac:dyDescent="0.2">
      <c r="A605" s="40"/>
      <c r="B605" s="40"/>
      <c r="C605" s="40"/>
      <c r="D605" s="40"/>
      <c r="E605" s="40"/>
    </row>
    <row r="606" spans="1:5" ht="15" customHeight="1" x14ac:dyDescent="0.2">
      <c r="A606" s="40"/>
      <c r="B606" s="40"/>
      <c r="C606" s="40"/>
      <c r="D606" s="40"/>
      <c r="E606" s="40"/>
    </row>
    <row r="607" spans="1:5" ht="15" customHeight="1" x14ac:dyDescent="0.2">
      <c r="A607" s="40"/>
      <c r="B607" s="40"/>
      <c r="C607" s="40"/>
      <c r="D607" s="40"/>
      <c r="E607" s="40"/>
    </row>
    <row r="608" spans="1:5" ht="15" customHeight="1" x14ac:dyDescent="0.2">
      <c r="A608" s="40"/>
      <c r="B608" s="40"/>
      <c r="C608" s="40"/>
      <c r="D608" s="40"/>
      <c r="E608" s="40"/>
    </row>
    <row r="609" spans="1:5" ht="15" customHeight="1" x14ac:dyDescent="0.2"/>
    <row r="610" spans="1:5" ht="15" customHeight="1" x14ac:dyDescent="0.25">
      <c r="A610" s="42" t="s">
        <v>17</v>
      </c>
      <c r="B610" s="43"/>
      <c r="C610" s="43"/>
      <c r="D610" s="43"/>
      <c r="E610" s="66"/>
    </row>
    <row r="611" spans="1:5" ht="15" customHeight="1" x14ac:dyDescent="0.2">
      <c r="A611" s="44" t="s">
        <v>113</v>
      </c>
      <c r="B611" s="116"/>
      <c r="C611" s="116"/>
      <c r="D611" s="116"/>
      <c r="E611" s="116" t="s">
        <v>114</v>
      </c>
    </row>
    <row r="612" spans="1:5" ht="15" customHeight="1" x14ac:dyDescent="0.2"/>
    <row r="613" spans="1:5" ht="15" customHeight="1" x14ac:dyDescent="0.2">
      <c r="B613" s="103"/>
      <c r="C613" s="83" t="s">
        <v>48</v>
      </c>
      <c r="D613" s="94" t="s">
        <v>54</v>
      </c>
      <c r="E613" s="49" t="s">
        <v>50</v>
      </c>
    </row>
    <row r="614" spans="1:5" ht="15" customHeight="1" x14ac:dyDescent="0.2">
      <c r="B614" s="108"/>
      <c r="C614" s="136">
        <v>3123</v>
      </c>
      <c r="D614" s="75" t="s">
        <v>72</v>
      </c>
      <c r="E614" s="137">
        <v>-31752000</v>
      </c>
    </row>
    <row r="615" spans="1:5" ht="15" customHeight="1" x14ac:dyDescent="0.2">
      <c r="B615" s="164"/>
      <c r="C615" s="90" t="s">
        <v>52</v>
      </c>
      <c r="D615" s="61"/>
      <c r="E615" s="92">
        <f>SUM(E614:E614)</f>
        <v>-31752000</v>
      </c>
    </row>
    <row r="616" spans="1:5" ht="15" customHeight="1" x14ac:dyDescent="0.2"/>
    <row r="617" spans="1:5" ht="15" customHeight="1" x14ac:dyDescent="0.25">
      <c r="A617" s="111" t="s">
        <v>17</v>
      </c>
      <c r="B617" s="45"/>
      <c r="C617" s="45"/>
      <c r="D617" s="45"/>
      <c r="E617" s="67"/>
    </row>
    <row r="618" spans="1:5" ht="15" customHeight="1" x14ac:dyDescent="0.2">
      <c r="A618" s="101" t="s">
        <v>67</v>
      </c>
      <c r="B618" s="45"/>
      <c r="C618" s="45"/>
      <c r="D618" s="45"/>
      <c r="E618" s="46" t="s">
        <v>68</v>
      </c>
    </row>
    <row r="619" spans="1:5" ht="15" customHeight="1" x14ac:dyDescent="0.2">
      <c r="A619" s="101"/>
      <c r="B619" s="67"/>
      <c r="C619" s="45"/>
      <c r="D619" s="45"/>
      <c r="E619" s="82"/>
    </row>
    <row r="620" spans="1:5" ht="15" customHeight="1" x14ac:dyDescent="0.2">
      <c r="A620" s="119"/>
      <c r="B620" s="119"/>
      <c r="C620" s="83" t="s">
        <v>48</v>
      </c>
      <c r="D620" s="94" t="s">
        <v>54</v>
      </c>
      <c r="E620" s="85" t="s">
        <v>50</v>
      </c>
    </row>
    <row r="621" spans="1:5" ht="15" customHeight="1" x14ac:dyDescent="0.2">
      <c r="A621" s="119"/>
      <c r="B621" s="119"/>
      <c r="C621" s="127">
        <v>6409</v>
      </c>
      <c r="D621" s="75" t="s">
        <v>73</v>
      </c>
      <c r="E621" s="137">
        <v>31752000</v>
      </c>
    </row>
    <row r="622" spans="1:5" ht="15" customHeight="1" x14ac:dyDescent="0.2">
      <c r="A622" s="172"/>
      <c r="B622" s="172"/>
      <c r="C622" s="90" t="s">
        <v>52</v>
      </c>
      <c r="D622" s="91"/>
      <c r="E622" s="92">
        <f>SUM(E621:E621)</f>
        <v>31752000</v>
      </c>
    </row>
    <row r="623" spans="1:5" ht="15" customHeight="1" x14ac:dyDescent="0.2"/>
    <row r="624" spans="1:5" ht="15" customHeight="1" x14ac:dyDescent="0.2"/>
    <row r="625" spans="1:5" ht="15" customHeight="1" x14ac:dyDescent="0.25">
      <c r="A625" s="38" t="s">
        <v>130</v>
      </c>
    </row>
    <row r="626" spans="1:5" ht="15" customHeight="1" x14ac:dyDescent="0.2">
      <c r="A626" s="169" t="s">
        <v>131</v>
      </c>
      <c r="B626" s="169"/>
      <c r="C626" s="169"/>
      <c r="D626" s="169"/>
      <c r="E626" s="169"/>
    </row>
    <row r="627" spans="1:5" ht="15" customHeight="1" x14ac:dyDescent="0.2">
      <c r="A627" s="169"/>
      <c r="B627" s="169"/>
      <c r="C627" s="169"/>
      <c r="D627" s="169"/>
      <c r="E627" s="169"/>
    </row>
    <row r="628" spans="1:5" ht="15" customHeight="1" x14ac:dyDescent="0.2">
      <c r="A628" s="40" t="s">
        <v>132</v>
      </c>
      <c r="B628" s="40"/>
      <c r="C628" s="40"/>
      <c r="D628" s="40"/>
      <c r="E628" s="40"/>
    </row>
    <row r="629" spans="1:5" ht="15" customHeight="1" x14ac:dyDescent="0.2">
      <c r="A629" s="40"/>
      <c r="B629" s="40"/>
      <c r="C629" s="40"/>
      <c r="D629" s="40"/>
      <c r="E629" s="40"/>
    </row>
    <row r="630" spans="1:5" ht="15" customHeight="1" x14ac:dyDescent="0.2">
      <c r="A630" s="40"/>
      <c r="B630" s="40"/>
      <c r="C630" s="40"/>
      <c r="D630" s="40"/>
      <c r="E630" s="40"/>
    </row>
    <row r="631" spans="1:5" ht="15" customHeight="1" x14ac:dyDescent="0.2">
      <c r="A631" s="40"/>
      <c r="B631" s="40"/>
      <c r="C631" s="40"/>
      <c r="D631" s="40"/>
      <c r="E631" s="40"/>
    </row>
    <row r="632" spans="1:5" ht="15" customHeight="1" x14ac:dyDescent="0.2">
      <c r="A632" s="40"/>
      <c r="B632" s="40"/>
      <c r="C632" s="40"/>
      <c r="D632" s="40"/>
      <c r="E632" s="40"/>
    </row>
    <row r="633" spans="1:5" ht="15" customHeight="1" x14ac:dyDescent="0.2">
      <c r="A633" s="40"/>
      <c r="B633" s="40"/>
      <c r="C633" s="40"/>
      <c r="D633" s="40"/>
      <c r="E633" s="40"/>
    </row>
    <row r="634" spans="1:5" ht="15" customHeight="1" x14ac:dyDescent="0.2">
      <c r="A634" s="170"/>
      <c r="B634" s="170"/>
      <c r="C634" s="170"/>
      <c r="D634" s="170"/>
      <c r="E634" s="170"/>
    </row>
    <row r="635" spans="1:5" ht="15" customHeight="1" x14ac:dyDescent="0.25">
      <c r="A635" s="111" t="s">
        <v>17</v>
      </c>
      <c r="B635" s="45"/>
      <c r="C635" s="45"/>
      <c r="D635" s="45"/>
      <c r="E635" s="67"/>
    </row>
    <row r="636" spans="1:5" ht="15" customHeight="1" x14ac:dyDescent="0.2">
      <c r="A636" s="101" t="s">
        <v>93</v>
      </c>
      <c r="B636" s="116"/>
      <c r="C636" s="116"/>
      <c r="D636" s="116"/>
      <c r="E636" s="67" t="s">
        <v>94</v>
      </c>
    </row>
    <row r="637" spans="1:5" ht="15" customHeight="1" x14ac:dyDescent="0.2">
      <c r="A637" s="101"/>
      <c r="B637" s="67"/>
      <c r="C637" s="45"/>
      <c r="D637" s="45"/>
      <c r="E637" s="82"/>
    </row>
    <row r="638" spans="1:5" ht="15" customHeight="1" x14ac:dyDescent="0.2">
      <c r="A638" s="101"/>
      <c r="B638" s="67"/>
      <c r="C638" s="83" t="s">
        <v>48</v>
      </c>
      <c r="D638" s="143" t="s">
        <v>54</v>
      </c>
      <c r="E638" s="85" t="s">
        <v>50</v>
      </c>
    </row>
    <row r="639" spans="1:5" ht="15" customHeight="1" x14ac:dyDescent="0.2">
      <c r="A639" s="101"/>
      <c r="B639" s="67"/>
      <c r="C639" s="106">
        <v>6172</v>
      </c>
      <c r="D639" s="75" t="s">
        <v>79</v>
      </c>
      <c r="E639" s="88">
        <v>-747000</v>
      </c>
    </row>
    <row r="640" spans="1:5" ht="15" customHeight="1" x14ac:dyDescent="0.2">
      <c r="C640" s="90" t="s">
        <v>52</v>
      </c>
      <c r="D640" s="123"/>
      <c r="E640" s="124">
        <f>SUM(E639:E639)</f>
        <v>-747000</v>
      </c>
    </row>
    <row r="641" spans="1:5" ht="15" customHeight="1" x14ac:dyDescent="0.2">
      <c r="C641" s="177"/>
      <c r="D641" s="178"/>
      <c r="E641" s="179"/>
    </row>
    <row r="642" spans="1:5" ht="15" customHeight="1" x14ac:dyDescent="0.25">
      <c r="A642" s="111" t="s">
        <v>17</v>
      </c>
      <c r="B642" s="45"/>
      <c r="C642" s="45"/>
      <c r="D642" s="45"/>
      <c r="E642" s="45"/>
    </row>
    <row r="643" spans="1:5" ht="15" customHeight="1" x14ac:dyDescent="0.2">
      <c r="A643" s="101" t="s">
        <v>67</v>
      </c>
      <c r="B643" s="45"/>
      <c r="C643" s="45"/>
      <c r="D643" s="45"/>
      <c r="E643" s="46" t="s">
        <v>68</v>
      </c>
    </row>
    <row r="644" spans="1:5" ht="15" customHeight="1" x14ac:dyDescent="0.25">
      <c r="A644" s="111"/>
      <c r="B644" s="67"/>
      <c r="C644" s="45"/>
      <c r="D644" s="45"/>
      <c r="E644" s="82"/>
    </row>
    <row r="645" spans="1:5" ht="15" customHeight="1" x14ac:dyDescent="0.2">
      <c r="A645" s="119"/>
      <c r="B645" s="119"/>
      <c r="C645" s="83" t="s">
        <v>48</v>
      </c>
      <c r="D645" s="94" t="s">
        <v>54</v>
      </c>
      <c r="E645" s="85" t="s">
        <v>50</v>
      </c>
    </row>
    <row r="646" spans="1:5" ht="15" customHeight="1" x14ac:dyDescent="0.2">
      <c r="A646" s="108"/>
      <c r="B646" s="126"/>
      <c r="C646" s="127">
        <v>6409</v>
      </c>
      <c r="D646" s="75" t="s">
        <v>73</v>
      </c>
      <c r="E646" s="128">
        <v>747000</v>
      </c>
    </row>
    <row r="647" spans="1:5" ht="15" customHeight="1" x14ac:dyDescent="0.2">
      <c r="A647" s="129"/>
      <c r="B647" s="130"/>
      <c r="C647" s="90" t="s">
        <v>52</v>
      </c>
      <c r="D647" s="91"/>
      <c r="E647" s="92">
        <f>E646</f>
        <v>747000</v>
      </c>
    </row>
    <row r="648" spans="1:5" ht="15" customHeight="1" x14ac:dyDescent="0.2"/>
    <row r="649" spans="1:5" ht="15" customHeight="1" x14ac:dyDescent="0.2"/>
    <row r="650" spans="1:5" ht="15" customHeight="1" x14ac:dyDescent="0.25">
      <c r="A650" s="38" t="s">
        <v>133</v>
      </c>
    </row>
    <row r="651" spans="1:5" ht="15" customHeight="1" x14ac:dyDescent="0.2">
      <c r="A651" s="169" t="s">
        <v>131</v>
      </c>
      <c r="B651" s="169"/>
      <c r="C651" s="169"/>
      <c r="D651" s="169"/>
      <c r="E651" s="169"/>
    </row>
    <row r="652" spans="1:5" ht="15" customHeight="1" x14ac:dyDescent="0.2">
      <c r="A652" s="169"/>
      <c r="B652" s="169"/>
      <c r="C652" s="169"/>
      <c r="D652" s="169"/>
      <c r="E652" s="169"/>
    </row>
    <row r="653" spans="1:5" ht="15" customHeight="1" x14ac:dyDescent="0.2">
      <c r="A653" s="40" t="s">
        <v>174</v>
      </c>
      <c r="B653" s="40"/>
      <c r="C653" s="40"/>
      <c r="D653" s="40"/>
      <c r="E653" s="40"/>
    </row>
    <row r="654" spans="1:5" ht="15" customHeight="1" x14ac:dyDescent="0.2">
      <c r="A654" s="40"/>
      <c r="B654" s="40"/>
      <c r="C654" s="40"/>
      <c r="D654" s="40"/>
      <c r="E654" s="40"/>
    </row>
    <row r="655" spans="1:5" ht="15" customHeight="1" x14ac:dyDescent="0.2">
      <c r="A655" s="40"/>
      <c r="B655" s="40"/>
      <c r="C655" s="40"/>
      <c r="D655" s="40"/>
      <c r="E655" s="40"/>
    </row>
    <row r="656" spans="1:5" ht="15" customHeight="1" x14ac:dyDescent="0.2">
      <c r="A656" s="40"/>
      <c r="B656" s="40"/>
      <c r="C656" s="40"/>
      <c r="D656" s="40"/>
      <c r="E656" s="40"/>
    </row>
    <row r="657" spans="1:5" ht="15" customHeight="1" x14ac:dyDescent="0.2">
      <c r="A657" s="40"/>
      <c r="B657" s="40"/>
      <c r="C657" s="40"/>
      <c r="D657" s="40"/>
      <c r="E657" s="40"/>
    </row>
    <row r="658" spans="1:5" ht="15" customHeight="1" x14ac:dyDescent="0.2">
      <c r="A658" s="40"/>
      <c r="B658" s="40"/>
      <c r="C658" s="40"/>
      <c r="D658" s="40"/>
      <c r="E658" s="40"/>
    </row>
    <row r="659" spans="1:5" ht="15" customHeight="1" x14ac:dyDescent="0.2">
      <c r="A659" s="40"/>
      <c r="B659" s="40"/>
      <c r="C659" s="40"/>
      <c r="D659" s="40"/>
      <c r="E659" s="40"/>
    </row>
    <row r="660" spans="1:5" ht="15" customHeight="1" x14ac:dyDescent="0.2">
      <c r="A660" s="40"/>
      <c r="B660" s="40"/>
      <c r="C660" s="40"/>
      <c r="D660" s="40"/>
      <c r="E660" s="40"/>
    </row>
    <row r="661" spans="1:5" ht="15" customHeight="1" x14ac:dyDescent="0.2">
      <c r="A661" s="40"/>
      <c r="B661" s="40"/>
      <c r="C661" s="40"/>
      <c r="D661" s="40"/>
      <c r="E661" s="40"/>
    </row>
    <row r="662" spans="1:5" ht="15" customHeight="1" x14ac:dyDescent="0.2">
      <c r="A662" s="170"/>
      <c r="B662" s="170"/>
      <c r="C662" s="170"/>
      <c r="D662" s="170"/>
      <c r="E662" s="170"/>
    </row>
    <row r="663" spans="1:5" ht="15" customHeight="1" x14ac:dyDescent="0.25">
      <c r="A663" s="111" t="s">
        <v>17</v>
      </c>
      <c r="B663" s="45"/>
      <c r="C663" s="45"/>
      <c r="D663" s="45"/>
      <c r="E663" s="67"/>
    </row>
    <row r="664" spans="1:5" ht="15" customHeight="1" x14ac:dyDescent="0.2">
      <c r="A664" s="101" t="s">
        <v>93</v>
      </c>
      <c r="B664" s="116"/>
      <c r="C664" s="116"/>
      <c r="D664" s="116"/>
      <c r="E664" s="67" t="s">
        <v>94</v>
      </c>
    </row>
    <row r="665" spans="1:5" ht="15" customHeight="1" x14ac:dyDescent="0.2">
      <c r="A665" s="101"/>
      <c r="B665" s="67"/>
      <c r="C665" s="45"/>
      <c r="D665" s="45"/>
      <c r="E665" s="82"/>
    </row>
    <row r="666" spans="1:5" ht="15" customHeight="1" x14ac:dyDescent="0.2">
      <c r="A666" s="101"/>
      <c r="B666" s="49" t="s">
        <v>47</v>
      </c>
      <c r="C666" s="83" t="s">
        <v>48</v>
      </c>
      <c r="D666" s="145" t="s">
        <v>49</v>
      </c>
      <c r="E666" s="85" t="s">
        <v>50</v>
      </c>
    </row>
    <row r="667" spans="1:5" ht="15" customHeight="1" x14ac:dyDescent="0.2">
      <c r="A667" s="101"/>
      <c r="B667" s="68">
        <v>11</v>
      </c>
      <c r="C667" s="106"/>
      <c r="D667" s="75" t="s">
        <v>115</v>
      </c>
      <c r="E667" s="54">
        <v>-24510</v>
      </c>
    </row>
    <row r="668" spans="1:5" ht="15" customHeight="1" x14ac:dyDescent="0.2">
      <c r="B668" s="147"/>
      <c r="C668" s="90" t="s">
        <v>52</v>
      </c>
      <c r="D668" s="123"/>
      <c r="E668" s="124">
        <f>SUM(E667:E667)</f>
        <v>-24510</v>
      </c>
    </row>
    <row r="669" spans="1:5" ht="15" customHeight="1" x14ac:dyDescent="0.2">
      <c r="B669" s="164"/>
      <c r="C669" s="177"/>
      <c r="D669" s="178"/>
      <c r="E669" s="179"/>
    </row>
    <row r="670" spans="1:5" ht="15" customHeight="1" x14ac:dyDescent="0.25">
      <c r="A670" s="111" t="s">
        <v>17</v>
      </c>
      <c r="B670" s="45"/>
      <c r="C670" s="45"/>
      <c r="D670" s="45"/>
      <c r="E670" s="45"/>
    </row>
    <row r="671" spans="1:5" ht="15" customHeight="1" x14ac:dyDescent="0.2">
      <c r="A671" s="101" t="s">
        <v>67</v>
      </c>
      <c r="B671" s="45"/>
      <c r="C671" s="45"/>
      <c r="D671" s="45"/>
      <c r="E671" s="46" t="s">
        <v>68</v>
      </c>
    </row>
    <row r="672" spans="1:5" ht="15" customHeight="1" x14ac:dyDescent="0.25">
      <c r="A672" s="111"/>
      <c r="B672" s="67"/>
      <c r="C672" s="45"/>
      <c r="D672" s="45"/>
      <c r="E672" s="82"/>
    </row>
    <row r="673" spans="1:5" ht="15" customHeight="1" x14ac:dyDescent="0.2">
      <c r="A673" s="119"/>
      <c r="B673" s="119"/>
      <c r="C673" s="83" t="s">
        <v>48</v>
      </c>
      <c r="D673" s="94" t="s">
        <v>54</v>
      </c>
      <c r="E673" s="85" t="s">
        <v>50</v>
      </c>
    </row>
    <row r="674" spans="1:5" ht="15" customHeight="1" x14ac:dyDescent="0.2">
      <c r="A674" s="108"/>
      <c r="B674" s="126"/>
      <c r="C674" s="127">
        <v>6409</v>
      </c>
      <c r="D674" s="75" t="s">
        <v>73</v>
      </c>
      <c r="E674" s="128">
        <v>24510</v>
      </c>
    </row>
    <row r="675" spans="1:5" ht="15" customHeight="1" x14ac:dyDescent="0.2">
      <c r="A675" s="129"/>
      <c r="B675" s="130"/>
      <c r="C675" s="90" t="s">
        <v>52</v>
      </c>
      <c r="D675" s="91"/>
      <c r="E675" s="92">
        <f>E674</f>
        <v>24510</v>
      </c>
    </row>
    <row r="676" spans="1:5" ht="15" customHeight="1" x14ac:dyDescent="0.2"/>
    <row r="677" spans="1:5" ht="15" customHeight="1" x14ac:dyDescent="0.2"/>
    <row r="678" spans="1:5" ht="15" customHeight="1" x14ac:dyDescent="0.25">
      <c r="A678" s="38" t="s">
        <v>134</v>
      </c>
    </row>
    <row r="679" spans="1:5" ht="15" customHeight="1" x14ac:dyDescent="0.2">
      <c r="A679" s="169" t="s">
        <v>131</v>
      </c>
      <c r="B679" s="169"/>
      <c r="C679" s="169"/>
      <c r="D679" s="169"/>
      <c r="E679" s="169"/>
    </row>
    <row r="680" spans="1:5" ht="15" customHeight="1" x14ac:dyDescent="0.2">
      <c r="A680" s="169"/>
      <c r="B680" s="169"/>
      <c r="C680" s="169"/>
      <c r="D680" s="169"/>
      <c r="E680" s="169"/>
    </row>
    <row r="681" spans="1:5" ht="15" customHeight="1" x14ac:dyDescent="0.2">
      <c r="A681" s="40" t="s">
        <v>175</v>
      </c>
      <c r="B681" s="40"/>
      <c r="C681" s="40"/>
      <c r="D681" s="40"/>
      <c r="E681" s="40"/>
    </row>
    <row r="682" spans="1:5" ht="15" customHeight="1" x14ac:dyDescent="0.2">
      <c r="A682" s="40"/>
      <c r="B682" s="40"/>
      <c r="C682" s="40"/>
      <c r="D682" s="40"/>
      <c r="E682" s="40"/>
    </row>
    <row r="683" spans="1:5" ht="15" customHeight="1" x14ac:dyDescent="0.2">
      <c r="A683" s="40"/>
      <c r="B683" s="40"/>
      <c r="C683" s="40"/>
      <c r="D683" s="40"/>
      <c r="E683" s="40"/>
    </row>
    <row r="684" spans="1:5" ht="15" customHeight="1" x14ac:dyDescent="0.2">
      <c r="A684" s="40"/>
      <c r="B684" s="40"/>
      <c r="C684" s="40"/>
      <c r="D684" s="40"/>
      <c r="E684" s="40"/>
    </row>
    <row r="685" spans="1:5" ht="15" customHeight="1" x14ac:dyDescent="0.2">
      <c r="A685" s="40"/>
      <c r="B685" s="40"/>
      <c r="C685" s="40"/>
      <c r="D685" s="40"/>
      <c r="E685" s="40"/>
    </row>
    <row r="686" spans="1:5" ht="15" customHeight="1" x14ac:dyDescent="0.2">
      <c r="A686" s="40"/>
      <c r="B686" s="40"/>
      <c r="C686" s="40"/>
      <c r="D686" s="40"/>
      <c r="E686" s="40"/>
    </row>
    <row r="687" spans="1:5" ht="15" customHeight="1" x14ac:dyDescent="0.2">
      <c r="A687" s="40"/>
      <c r="B687" s="40"/>
      <c r="C687" s="40"/>
      <c r="D687" s="40"/>
      <c r="E687" s="40"/>
    </row>
    <row r="688" spans="1:5" ht="15" customHeight="1" x14ac:dyDescent="0.2">
      <c r="A688" s="40"/>
      <c r="B688" s="40"/>
      <c r="C688" s="40"/>
      <c r="D688" s="40"/>
      <c r="E688" s="40"/>
    </row>
    <row r="689" spans="1:5" ht="15" customHeight="1" x14ac:dyDescent="0.2">
      <c r="A689" s="40"/>
      <c r="B689" s="40"/>
      <c r="C689" s="40"/>
      <c r="D689" s="40"/>
      <c r="E689" s="40"/>
    </row>
    <row r="690" spans="1:5" ht="15" customHeight="1" x14ac:dyDescent="0.2">
      <c r="A690" s="40"/>
      <c r="B690" s="40"/>
      <c r="C690" s="40"/>
      <c r="D690" s="40"/>
      <c r="E690" s="40"/>
    </row>
    <row r="691" spans="1:5" ht="15" customHeight="1" x14ac:dyDescent="0.2">
      <c r="A691" s="40"/>
      <c r="B691" s="40"/>
      <c r="C691" s="40"/>
      <c r="D691" s="40"/>
      <c r="E691" s="40"/>
    </row>
    <row r="692" spans="1:5" ht="15" customHeight="1" x14ac:dyDescent="0.2">
      <c r="A692" s="170"/>
      <c r="B692" s="170"/>
      <c r="C692" s="170"/>
      <c r="D692" s="170"/>
      <c r="E692" s="170"/>
    </row>
    <row r="693" spans="1:5" ht="15" customHeight="1" x14ac:dyDescent="0.25">
      <c r="A693" s="111" t="s">
        <v>17</v>
      </c>
      <c r="B693" s="45"/>
      <c r="C693" s="45"/>
      <c r="D693" s="45"/>
      <c r="E693" s="67"/>
    </row>
    <row r="694" spans="1:5" ht="15" customHeight="1" x14ac:dyDescent="0.2">
      <c r="A694" s="101" t="s">
        <v>93</v>
      </c>
      <c r="B694" s="116"/>
      <c r="C694" s="116"/>
      <c r="D694" s="116"/>
      <c r="E694" s="67" t="s">
        <v>94</v>
      </c>
    </row>
    <row r="695" spans="1:5" ht="15" customHeight="1" x14ac:dyDescent="0.2">
      <c r="A695" s="101"/>
      <c r="B695" s="67"/>
      <c r="C695" s="45"/>
      <c r="D695" s="45"/>
      <c r="E695" s="82"/>
    </row>
    <row r="696" spans="1:5" ht="15" customHeight="1" x14ac:dyDescent="0.2">
      <c r="A696" s="101"/>
      <c r="B696" s="49" t="s">
        <v>47</v>
      </c>
      <c r="C696" s="83" t="s">
        <v>48</v>
      </c>
      <c r="D696" s="145" t="s">
        <v>49</v>
      </c>
      <c r="E696" s="85" t="s">
        <v>50</v>
      </c>
    </row>
    <row r="697" spans="1:5" ht="15" customHeight="1" x14ac:dyDescent="0.2">
      <c r="A697" s="101"/>
      <c r="B697" s="68">
        <v>11</v>
      </c>
      <c r="C697" s="106"/>
      <c r="D697" s="75" t="s">
        <v>115</v>
      </c>
      <c r="E697" s="54">
        <v>-60000</v>
      </c>
    </row>
    <row r="698" spans="1:5" ht="15" customHeight="1" x14ac:dyDescent="0.2">
      <c r="A698" s="101"/>
      <c r="B698" s="68">
        <v>11</v>
      </c>
      <c r="C698" s="106"/>
      <c r="D698" s="77" t="s">
        <v>95</v>
      </c>
      <c r="E698" s="54">
        <v>28135</v>
      </c>
    </row>
    <row r="699" spans="1:5" ht="15" customHeight="1" x14ac:dyDescent="0.2">
      <c r="B699" s="147"/>
      <c r="C699" s="90" t="s">
        <v>52</v>
      </c>
      <c r="D699" s="123"/>
      <c r="E699" s="124">
        <f>SUM(E697:E698)</f>
        <v>-31865</v>
      </c>
    </row>
    <row r="700" spans="1:5" ht="15" customHeight="1" x14ac:dyDescent="0.2">
      <c r="B700" s="164"/>
      <c r="C700" s="177"/>
      <c r="D700" s="178"/>
      <c r="E700" s="179"/>
    </row>
    <row r="701" spans="1:5" ht="15" customHeight="1" x14ac:dyDescent="0.25">
      <c r="A701" s="111" t="s">
        <v>17</v>
      </c>
      <c r="B701" s="45"/>
      <c r="C701" s="45"/>
      <c r="D701" s="45"/>
      <c r="E701" s="45"/>
    </row>
    <row r="702" spans="1:5" ht="15" customHeight="1" x14ac:dyDescent="0.2">
      <c r="A702" s="101" t="s">
        <v>67</v>
      </c>
      <c r="B702" s="45"/>
      <c r="C702" s="45"/>
      <c r="D702" s="45"/>
      <c r="E702" s="46" t="s">
        <v>68</v>
      </c>
    </row>
    <row r="703" spans="1:5" ht="15" customHeight="1" x14ac:dyDescent="0.25">
      <c r="A703" s="111"/>
      <c r="B703" s="67"/>
      <c r="C703" s="45"/>
      <c r="D703" s="45"/>
      <c r="E703" s="82"/>
    </row>
    <row r="704" spans="1:5" ht="15" customHeight="1" x14ac:dyDescent="0.2">
      <c r="A704" s="119"/>
      <c r="B704" s="119"/>
      <c r="C704" s="83" t="s">
        <v>48</v>
      </c>
      <c r="D704" s="94" t="s">
        <v>54</v>
      </c>
      <c r="E704" s="85" t="s">
        <v>50</v>
      </c>
    </row>
    <row r="705" spans="1:5" ht="15" customHeight="1" x14ac:dyDescent="0.2">
      <c r="A705" s="108"/>
      <c r="B705" s="126"/>
      <c r="C705" s="127">
        <v>6409</v>
      </c>
      <c r="D705" s="75" t="s">
        <v>73</v>
      </c>
      <c r="E705" s="128">
        <v>31865</v>
      </c>
    </row>
    <row r="706" spans="1:5" ht="15" customHeight="1" x14ac:dyDescent="0.2">
      <c r="A706" s="129"/>
      <c r="B706" s="130"/>
      <c r="C706" s="90" t="s">
        <v>52</v>
      </c>
      <c r="D706" s="91"/>
      <c r="E706" s="92">
        <f>E705</f>
        <v>31865</v>
      </c>
    </row>
    <row r="707" spans="1:5" ht="15" customHeight="1" x14ac:dyDescent="0.2"/>
    <row r="708" spans="1:5" ht="15" customHeight="1" x14ac:dyDescent="0.2"/>
    <row r="709" spans="1:5" ht="15" customHeight="1" x14ac:dyDescent="0.25">
      <c r="A709" s="38" t="s">
        <v>135</v>
      </c>
    </row>
    <row r="710" spans="1:5" ht="15" customHeight="1" x14ac:dyDescent="0.2">
      <c r="A710" s="169" t="s">
        <v>131</v>
      </c>
      <c r="B710" s="169"/>
      <c r="C710" s="169"/>
      <c r="D710" s="169"/>
      <c r="E710" s="169"/>
    </row>
    <row r="711" spans="1:5" ht="15" customHeight="1" x14ac:dyDescent="0.2">
      <c r="A711" s="169"/>
      <c r="B711" s="169"/>
      <c r="C711" s="169"/>
      <c r="D711" s="169"/>
      <c r="E711" s="169"/>
    </row>
    <row r="712" spans="1:5" ht="15" customHeight="1" x14ac:dyDescent="0.2">
      <c r="A712" s="40" t="s">
        <v>176</v>
      </c>
      <c r="B712" s="40"/>
      <c r="C712" s="40"/>
      <c r="D712" s="40"/>
      <c r="E712" s="40"/>
    </row>
    <row r="713" spans="1:5" ht="15" customHeight="1" x14ac:dyDescent="0.2">
      <c r="A713" s="40"/>
      <c r="B713" s="40"/>
      <c r="C713" s="40"/>
      <c r="D713" s="40"/>
      <c r="E713" s="40"/>
    </row>
    <row r="714" spans="1:5" ht="15" customHeight="1" x14ac:dyDescent="0.2">
      <c r="A714" s="40"/>
      <c r="B714" s="40"/>
      <c r="C714" s="40"/>
      <c r="D714" s="40"/>
      <c r="E714" s="40"/>
    </row>
    <row r="715" spans="1:5" ht="15" customHeight="1" x14ac:dyDescent="0.2">
      <c r="A715" s="40"/>
      <c r="B715" s="40"/>
      <c r="C715" s="40"/>
      <c r="D715" s="40"/>
      <c r="E715" s="40"/>
    </row>
    <row r="716" spans="1:5" ht="15" customHeight="1" x14ac:dyDescent="0.2">
      <c r="A716" s="40"/>
      <c r="B716" s="40"/>
      <c r="C716" s="40"/>
      <c r="D716" s="40"/>
      <c r="E716" s="40"/>
    </row>
    <row r="717" spans="1:5" ht="15" customHeight="1" x14ac:dyDescent="0.2">
      <c r="A717" s="40"/>
      <c r="B717" s="40"/>
      <c r="C717" s="40"/>
      <c r="D717" s="40"/>
      <c r="E717" s="40"/>
    </row>
    <row r="718" spans="1:5" ht="15" customHeight="1" x14ac:dyDescent="0.2">
      <c r="A718" s="40"/>
      <c r="B718" s="40"/>
      <c r="C718" s="40"/>
      <c r="D718" s="40"/>
      <c r="E718" s="40"/>
    </row>
    <row r="719" spans="1:5" ht="15" customHeight="1" x14ac:dyDescent="0.2">
      <c r="A719" s="40"/>
      <c r="B719" s="40"/>
      <c r="C719" s="40"/>
      <c r="D719" s="40"/>
      <c r="E719" s="40"/>
    </row>
    <row r="720" spans="1:5" ht="15" customHeight="1" x14ac:dyDescent="0.2">
      <c r="A720" s="40"/>
      <c r="B720" s="40"/>
      <c r="C720" s="40"/>
      <c r="D720" s="40"/>
      <c r="E720" s="40"/>
    </row>
    <row r="721" spans="1:5" ht="15" customHeight="1" x14ac:dyDescent="0.2">
      <c r="A721" s="170"/>
      <c r="B721" s="170"/>
      <c r="C721" s="170"/>
      <c r="D721" s="170"/>
      <c r="E721" s="170"/>
    </row>
    <row r="722" spans="1:5" ht="15" customHeight="1" x14ac:dyDescent="0.2">
      <c r="A722" s="170"/>
      <c r="B722" s="170"/>
      <c r="C722" s="170"/>
      <c r="D722" s="170"/>
      <c r="E722" s="170"/>
    </row>
    <row r="723" spans="1:5" ht="15" customHeight="1" x14ac:dyDescent="0.2">
      <c r="A723" s="170"/>
      <c r="B723" s="170"/>
      <c r="C723" s="170"/>
      <c r="D723" s="170"/>
      <c r="E723" s="170"/>
    </row>
    <row r="724" spans="1:5" ht="15" customHeight="1" x14ac:dyDescent="0.2">
      <c r="A724" s="170"/>
      <c r="B724" s="170"/>
      <c r="C724" s="170"/>
      <c r="D724" s="170"/>
      <c r="E724" s="170"/>
    </row>
    <row r="725" spans="1:5" ht="15" customHeight="1" x14ac:dyDescent="0.2">
      <c r="A725" s="170"/>
      <c r="B725" s="170"/>
      <c r="C725" s="170"/>
      <c r="D725" s="170"/>
      <c r="E725" s="170"/>
    </row>
    <row r="726" spans="1:5" ht="15" customHeight="1" x14ac:dyDescent="0.2">
      <c r="A726" s="170"/>
      <c r="B726" s="170"/>
      <c r="C726" s="170"/>
      <c r="D726" s="170"/>
      <c r="E726" s="170"/>
    </row>
    <row r="727" spans="1:5" ht="15" customHeight="1" x14ac:dyDescent="0.2">
      <c r="A727" s="170"/>
      <c r="B727" s="170"/>
      <c r="C727" s="170"/>
      <c r="D727" s="170"/>
      <c r="E727" s="170"/>
    </row>
    <row r="728" spans="1:5" ht="15" customHeight="1" x14ac:dyDescent="0.2">
      <c r="A728" s="170"/>
      <c r="B728" s="170"/>
      <c r="C728" s="170"/>
      <c r="D728" s="170"/>
      <c r="E728" s="170"/>
    </row>
    <row r="729" spans="1:5" ht="15" customHeight="1" x14ac:dyDescent="0.2">
      <c r="A729" s="170"/>
      <c r="B729" s="170"/>
      <c r="C729" s="170"/>
      <c r="D729" s="170"/>
      <c r="E729" s="170"/>
    </row>
    <row r="730" spans="1:5" ht="15" customHeight="1" x14ac:dyDescent="0.25">
      <c r="A730" s="111" t="s">
        <v>17</v>
      </c>
      <c r="B730" s="45"/>
      <c r="C730" s="45"/>
      <c r="D730" s="45"/>
      <c r="E730" s="67"/>
    </row>
    <row r="731" spans="1:5" ht="15" customHeight="1" x14ac:dyDescent="0.2">
      <c r="A731" s="101" t="s">
        <v>93</v>
      </c>
      <c r="B731" s="116"/>
      <c r="C731" s="116"/>
      <c r="D731" s="116"/>
      <c r="E731" s="67" t="s">
        <v>94</v>
      </c>
    </row>
    <row r="732" spans="1:5" ht="15" customHeight="1" x14ac:dyDescent="0.2">
      <c r="A732" s="101"/>
      <c r="B732" s="67"/>
      <c r="C732" s="45"/>
      <c r="D732" s="45"/>
      <c r="E732" s="82"/>
    </row>
    <row r="733" spans="1:5" ht="15" customHeight="1" x14ac:dyDescent="0.2">
      <c r="A733" s="101"/>
      <c r="B733" s="49" t="s">
        <v>47</v>
      </c>
      <c r="C733" s="83" t="s">
        <v>48</v>
      </c>
      <c r="D733" s="145" t="s">
        <v>49</v>
      </c>
      <c r="E733" s="85" t="s">
        <v>50</v>
      </c>
    </row>
    <row r="734" spans="1:5" ht="15" customHeight="1" x14ac:dyDescent="0.2">
      <c r="A734" s="101"/>
      <c r="B734" s="68">
        <v>10</v>
      </c>
      <c r="C734" s="106"/>
      <c r="D734" s="77" t="s">
        <v>95</v>
      </c>
      <c r="E734" s="54">
        <f>-5342-7679-3487.98</f>
        <v>-16508.98</v>
      </c>
    </row>
    <row r="735" spans="1:5" ht="15" customHeight="1" x14ac:dyDescent="0.2">
      <c r="A735" s="101"/>
      <c r="B735" s="68">
        <v>11</v>
      </c>
      <c r="C735" s="106"/>
      <c r="D735" s="77" t="s">
        <v>95</v>
      </c>
      <c r="E735" s="54">
        <f>-5278-85-18545</f>
        <v>-23908</v>
      </c>
    </row>
    <row r="736" spans="1:5" ht="15" customHeight="1" x14ac:dyDescent="0.2">
      <c r="A736" s="101"/>
      <c r="B736" s="68">
        <v>10</v>
      </c>
      <c r="C736" s="106"/>
      <c r="D736" s="75" t="s">
        <v>115</v>
      </c>
      <c r="E736" s="54">
        <f>-133467.9-0.31-3358-160-12035-84270-8800-36779.58-7410-3628-3081.4-14059-61000-7201.51-5000</f>
        <v>-380250.7</v>
      </c>
    </row>
    <row r="737" spans="1:5" ht="15" customHeight="1" x14ac:dyDescent="0.2">
      <c r="A737" s="101"/>
      <c r="B737" s="68">
        <v>11</v>
      </c>
      <c r="C737" s="106"/>
      <c r="D737" s="75" t="s">
        <v>115</v>
      </c>
      <c r="E737" s="54">
        <f>-4300-40998-4212.16-42000-132486-154548</f>
        <v>-378544.16000000003</v>
      </c>
    </row>
    <row r="738" spans="1:5" ht="15" customHeight="1" x14ac:dyDescent="0.2">
      <c r="A738" s="101"/>
      <c r="B738" s="68">
        <v>13</v>
      </c>
      <c r="C738" s="106"/>
      <c r="D738" s="75" t="s">
        <v>115</v>
      </c>
      <c r="E738" s="54">
        <f>-12000-700000-3731-600000</f>
        <v>-1315731</v>
      </c>
    </row>
    <row r="739" spans="1:5" ht="15" customHeight="1" x14ac:dyDescent="0.2">
      <c r="A739" s="101"/>
      <c r="B739" s="68">
        <v>14</v>
      </c>
      <c r="C739" s="106"/>
      <c r="D739" s="75" t="s">
        <v>115</v>
      </c>
      <c r="E739" s="54">
        <f>-3875-2554.8-938110</f>
        <v>-944539.8</v>
      </c>
    </row>
    <row r="740" spans="1:5" ht="15" customHeight="1" x14ac:dyDescent="0.2">
      <c r="B740" s="147"/>
      <c r="C740" s="90" t="s">
        <v>52</v>
      </c>
      <c r="D740" s="123"/>
      <c r="E740" s="124">
        <f>SUM(E734:E739)</f>
        <v>-3059482.6399999997</v>
      </c>
    </row>
    <row r="741" spans="1:5" ht="15" customHeight="1" x14ac:dyDescent="0.2">
      <c r="B741" s="164"/>
      <c r="C741" s="177"/>
      <c r="D741" s="178"/>
      <c r="E741" s="179"/>
    </row>
    <row r="742" spans="1:5" ht="15" customHeight="1" x14ac:dyDescent="0.25">
      <c r="A742" s="111" t="s">
        <v>17</v>
      </c>
      <c r="B742" s="45"/>
      <c r="C742" s="45"/>
      <c r="D742" s="45"/>
      <c r="E742" s="45"/>
    </row>
    <row r="743" spans="1:5" ht="15" customHeight="1" x14ac:dyDescent="0.2">
      <c r="A743" s="101" t="s">
        <v>67</v>
      </c>
      <c r="B743" s="45"/>
      <c r="C743" s="45"/>
      <c r="D743" s="45"/>
      <c r="E743" s="46" t="s">
        <v>68</v>
      </c>
    </row>
    <row r="744" spans="1:5" ht="15" customHeight="1" x14ac:dyDescent="0.25">
      <c r="A744" s="111"/>
      <c r="B744" s="67"/>
      <c r="C744" s="45"/>
      <c r="D744" s="45"/>
      <c r="E744" s="82"/>
    </row>
    <row r="745" spans="1:5" ht="15" customHeight="1" x14ac:dyDescent="0.2">
      <c r="A745" s="119"/>
      <c r="B745" s="119"/>
      <c r="C745" s="83" t="s">
        <v>48</v>
      </c>
      <c r="D745" s="94" t="s">
        <v>54</v>
      </c>
      <c r="E745" s="85" t="s">
        <v>50</v>
      </c>
    </row>
    <row r="746" spans="1:5" ht="15" customHeight="1" x14ac:dyDescent="0.2">
      <c r="A746" s="108"/>
      <c r="B746" s="126"/>
      <c r="C746" s="127">
        <v>6409</v>
      </c>
      <c r="D746" s="75" t="s">
        <v>73</v>
      </c>
      <c r="E746" s="128">
        <v>3059482.64</v>
      </c>
    </row>
    <row r="747" spans="1:5" ht="15" customHeight="1" x14ac:dyDescent="0.2">
      <c r="A747" s="129"/>
      <c r="B747" s="130"/>
      <c r="C747" s="90" t="s">
        <v>52</v>
      </c>
      <c r="D747" s="91"/>
      <c r="E747" s="92">
        <f>E746</f>
        <v>3059482.64</v>
      </c>
    </row>
    <row r="748" spans="1:5" ht="15" customHeight="1" x14ac:dyDescent="0.2"/>
    <row r="749" spans="1:5" ht="15" customHeight="1" x14ac:dyDescent="0.2"/>
    <row r="750" spans="1:5" ht="15" customHeight="1" x14ac:dyDescent="0.25">
      <c r="A750" s="38" t="s">
        <v>136</v>
      </c>
    </row>
    <row r="751" spans="1:5" ht="15" customHeight="1" x14ac:dyDescent="0.2">
      <c r="A751" s="169" t="s">
        <v>131</v>
      </c>
      <c r="B751" s="169"/>
      <c r="C751" s="169"/>
      <c r="D751" s="169"/>
      <c r="E751" s="169"/>
    </row>
    <row r="752" spans="1:5" ht="15" customHeight="1" x14ac:dyDescent="0.2">
      <c r="A752" s="169"/>
      <c r="B752" s="169"/>
      <c r="C752" s="169"/>
      <c r="D752" s="169"/>
      <c r="E752" s="169"/>
    </row>
    <row r="753" spans="1:5" ht="15" customHeight="1" x14ac:dyDescent="0.2">
      <c r="A753" s="40" t="s">
        <v>177</v>
      </c>
      <c r="B753" s="40"/>
      <c r="C753" s="40"/>
      <c r="D753" s="40"/>
      <c r="E753" s="40"/>
    </row>
    <row r="754" spans="1:5" ht="15" customHeight="1" x14ac:dyDescent="0.2">
      <c r="A754" s="40"/>
      <c r="B754" s="40"/>
      <c r="C754" s="40"/>
      <c r="D754" s="40"/>
      <c r="E754" s="40"/>
    </row>
    <row r="755" spans="1:5" ht="15" customHeight="1" x14ac:dyDescent="0.2">
      <c r="A755" s="40"/>
      <c r="B755" s="40"/>
      <c r="C755" s="40"/>
      <c r="D755" s="40"/>
      <c r="E755" s="40"/>
    </row>
    <row r="756" spans="1:5" ht="15" customHeight="1" x14ac:dyDescent="0.2">
      <c r="A756" s="40"/>
      <c r="B756" s="40"/>
      <c r="C756" s="40"/>
      <c r="D756" s="40"/>
      <c r="E756" s="40"/>
    </row>
    <row r="757" spans="1:5" ht="15" customHeight="1" x14ac:dyDescent="0.2">
      <c r="A757" s="40"/>
      <c r="B757" s="40"/>
      <c r="C757" s="40"/>
      <c r="D757" s="40"/>
      <c r="E757" s="40"/>
    </row>
    <row r="758" spans="1:5" ht="15" customHeight="1" x14ac:dyDescent="0.2">
      <c r="A758" s="40"/>
      <c r="B758" s="40"/>
      <c r="C758" s="40"/>
      <c r="D758" s="40"/>
      <c r="E758" s="40"/>
    </row>
    <row r="759" spans="1:5" ht="15" customHeight="1" x14ac:dyDescent="0.2">
      <c r="A759" s="40"/>
      <c r="B759" s="40"/>
      <c r="C759" s="40"/>
      <c r="D759" s="40"/>
      <c r="E759" s="40"/>
    </row>
    <row r="760" spans="1:5" ht="15" customHeight="1" x14ac:dyDescent="0.2">
      <c r="A760" s="40"/>
      <c r="B760" s="40"/>
      <c r="C760" s="40"/>
      <c r="D760" s="40"/>
      <c r="E760" s="40"/>
    </row>
    <row r="761" spans="1:5" ht="15" customHeight="1" x14ac:dyDescent="0.2">
      <c r="A761" s="40"/>
      <c r="B761" s="40"/>
      <c r="C761" s="40"/>
      <c r="D761" s="40"/>
      <c r="E761" s="40"/>
    </row>
    <row r="762" spans="1:5" ht="15" customHeight="1" x14ac:dyDescent="0.2">
      <c r="A762" s="170"/>
      <c r="B762" s="170"/>
      <c r="C762" s="170"/>
      <c r="D762" s="170"/>
      <c r="E762" s="170"/>
    </row>
    <row r="763" spans="1:5" ht="15" customHeight="1" x14ac:dyDescent="0.25">
      <c r="A763" s="111" t="s">
        <v>17</v>
      </c>
      <c r="B763" s="45"/>
      <c r="C763" s="45"/>
      <c r="D763" s="45"/>
      <c r="E763" s="67"/>
    </row>
    <row r="764" spans="1:5" ht="15" customHeight="1" x14ac:dyDescent="0.2">
      <c r="A764" s="101" t="s">
        <v>93</v>
      </c>
      <c r="B764" s="116"/>
      <c r="C764" s="116"/>
      <c r="D764" s="116"/>
      <c r="E764" s="67" t="s">
        <v>94</v>
      </c>
    </row>
    <row r="765" spans="1:5" ht="15" customHeight="1" x14ac:dyDescent="0.2">
      <c r="A765" s="101"/>
      <c r="B765" s="67"/>
      <c r="C765" s="45"/>
      <c r="D765" s="45"/>
      <c r="E765" s="82"/>
    </row>
    <row r="766" spans="1:5" ht="15" customHeight="1" x14ac:dyDescent="0.2">
      <c r="A766" s="101"/>
      <c r="B766" s="49" t="s">
        <v>47</v>
      </c>
      <c r="C766" s="83" t="s">
        <v>48</v>
      </c>
      <c r="D766" s="145" t="s">
        <v>49</v>
      </c>
      <c r="E766" s="85" t="s">
        <v>50</v>
      </c>
    </row>
    <row r="767" spans="1:5" ht="15" customHeight="1" x14ac:dyDescent="0.2">
      <c r="A767" s="101"/>
      <c r="B767" s="68">
        <v>300</v>
      </c>
      <c r="C767" s="106"/>
      <c r="D767" s="77" t="s">
        <v>95</v>
      </c>
      <c r="E767" s="54">
        <v>-2200000</v>
      </c>
    </row>
    <row r="768" spans="1:5" ht="15" customHeight="1" x14ac:dyDescent="0.2">
      <c r="B768" s="147"/>
      <c r="C768" s="90" t="s">
        <v>52</v>
      </c>
      <c r="D768" s="123"/>
      <c r="E768" s="124">
        <f>SUM(E767:E767)</f>
        <v>-2200000</v>
      </c>
    </row>
    <row r="769" spans="1:5" ht="15" customHeight="1" x14ac:dyDescent="0.2">
      <c r="B769" s="164"/>
      <c r="C769" s="177"/>
      <c r="D769" s="178"/>
      <c r="E769" s="179"/>
    </row>
    <row r="770" spans="1:5" ht="15" customHeight="1" x14ac:dyDescent="0.25">
      <c r="A770" s="111" t="s">
        <v>17</v>
      </c>
      <c r="B770" s="45"/>
      <c r="C770" s="45"/>
      <c r="D770" s="45"/>
      <c r="E770" s="45"/>
    </row>
    <row r="771" spans="1:5" ht="15" customHeight="1" x14ac:dyDescent="0.2">
      <c r="A771" s="101" t="s">
        <v>67</v>
      </c>
      <c r="B771" s="45"/>
      <c r="C771" s="45"/>
      <c r="D771" s="45"/>
      <c r="E771" s="46" t="s">
        <v>68</v>
      </c>
    </row>
    <row r="772" spans="1:5" ht="15" customHeight="1" x14ac:dyDescent="0.25">
      <c r="A772" s="111"/>
      <c r="B772" s="67"/>
      <c r="C772" s="45"/>
      <c r="D772" s="45"/>
      <c r="E772" s="82"/>
    </row>
    <row r="773" spans="1:5" ht="15" customHeight="1" x14ac:dyDescent="0.2">
      <c r="A773" s="119"/>
      <c r="B773" s="119"/>
      <c r="C773" s="83" t="s">
        <v>48</v>
      </c>
      <c r="D773" s="94" t="s">
        <v>54</v>
      </c>
      <c r="E773" s="85" t="s">
        <v>50</v>
      </c>
    </row>
    <row r="774" spans="1:5" ht="15" customHeight="1" x14ac:dyDescent="0.2">
      <c r="A774" s="108"/>
      <c r="B774" s="126"/>
      <c r="C774" s="127">
        <v>6409</v>
      </c>
      <c r="D774" s="75" t="s">
        <v>73</v>
      </c>
      <c r="E774" s="128">
        <v>2200000</v>
      </c>
    </row>
    <row r="775" spans="1:5" ht="15" customHeight="1" x14ac:dyDescent="0.2">
      <c r="A775" s="129"/>
      <c r="B775" s="130"/>
      <c r="C775" s="90" t="s">
        <v>52</v>
      </c>
      <c r="D775" s="91"/>
      <c r="E775" s="92">
        <f>E774</f>
        <v>2200000</v>
      </c>
    </row>
    <row r="776" spans="1:5" ht="15" customHeight="1" x14ac:dyDescent="0.2"/>
    <row r="777" spans="1:5" ht="15" customHeight="1" x14ac:dyDescent="0.2"/>
    <row r="778" spans="1:5" ht="15" customHeight="1" x14ac:dyDescent="0.2"/>
    <row r="779" spans="1:5" ht="15" customHeight="1" x14ac:dyDescent="0.2"/>
    <row r="780" spans="1:5" ht="15" customHeight="1" x14ac:dyDescent="0.2"/>
    <row r="781" spans="1:5" ht="15" customHeight="1" x14ac:dyDescent="0.2"/>
    <row r="782" spans="1:5" ht="15" customHeight="1" x14ac:dyDescent="0.25">
      <c r="A782" s="38" t="s">
        <v>137</v>
      </c>
    </row>
    <row r="783" spans="1:5" ht="15" customHeight="1" x14ac:dyDescent="0.2">
      <c r="A783" s="169" t="s">
        <v>131</v>
      </c>
      <c r="B783" s="169"/>
      <c r="C783" s="169"/>
      <c r="D783" s="169"/>
      <c r="E783" s="169"/>
    </row>
    <row r="784" spans="1:5" ht="15" customHeight="1" x14ac:dyDescent="0.2">
      <c r="A784" s="169"/>
      <c r="B784" s="169"/>
      <c r="C784" s="169"/>
      <c r="D784" s="169"/>
      <c r="E784" s="169"/>
    </row>
    <row r="785" spans="1:5" ht="15" customHeight="1" x14ac:dyDescent="0.2">
      <c r="A785" s="40" t="s">
        <v>178</v>
      </c>
      <c r="B785" s="40"/>
      <c r="C785" s="40"/>
      <c r="D785" s="40"/>
      <c r="E785" s="40"/>
    </row>
    <row r="786" spans="1:5" ht="15" customHeight="1" x14ac:dyDescent="0.2">
      <c r="A786" s="40"/>
      <c r="B786" s="40"/>
      <c r="C786" s="40"/>
      <c r="D786" s="40"/>
      <c r="E786" s="40"/>
    </row>
    <row r="787" spans="1:5" ht="15" customHeight="1" x14ac:dyDescent="0.2">
      <c r="A787" s="40"/>
      <c r="B787" s="40"/>
      <c r="C787" s="40"/>
      <c r="D787" s="40"/>
      <c r="E787" s="40"/>
    </row>
    <row r="788" spans="1:5" ht="15" customHeight="1" x14ac:dyDescent="0.2">
      <c r="A788" s="40"/>
      <c r="B788" s="40"/>
      <c r="C788" s="40"/>
      <c r="D788" s="40"/>
      <c r="E788" s="40"/>
    </row>
    <row r="789" spans="1:5" ht="15" customHeight="1" x14ac:dyDescent="0.2">
      <c r="A789" s="40"/>
      <c r="B789" s="40"/>
      <c r="C789" s="40"/>
      <c r="D789" s="40"/>
      <c r="E789" s="40"/>
    </row>
    <row r="790" spans="1:5" ht="15" customHeight="1" x14ac:dyDescent="0.2">
      <c r="A790" s="40"/>
      <c r="B790" s="40"/>
      <c r="C790" s="40"/>
      <c r="D790" s="40"/>
      <c r="E790" s="40"/>
    </row>
    <row r="791" spans="1:5" ht="15" customHeight="1" x14ac:dyDescent="0.2">
      <c r="A791" s="40"/>
      <c r="B791" s="40"/>
      <c r="C791" s="40"/>
      <c r="D791" s="40"/>
      <c r="E791" s="40"/>
    </row>
    <row r="792" spans="1:5" ht="15" customHeight="1" x14ac:dyDescent="0.2">
      <c r="A792" s="40"/>
      <c r="B792" s="40"/>
      <c r="C792" s="40"/>
      <c r="D792" s="40"/>
      <c r="E792" s="40"/>
    </row>
    <row r="793" spans="1:5" ht="15" customHeight="1" x14ac:dyDescent="0.2">
      <c r="A793" s="40"/>
      <c r="B793" s="40"/>
      <c r="C793" s="40"/>
      <c r="D793" s="40"/>
      <c r="E793" s="40"/>
    </row>
    <row r="794" spans="1:5" ht="15" customHeight="1" x14ac:dyDescent="0.2">
      <c r="A794" s="170"/>
      <c r="B794" s="170"/>
      <c r="C794" s="170"/>
      <c r="D794" s="170"/>
      <c r="E794" s="170"/>
    </row>
    <row r="795" spans="1:5" ht="15" customHeight="1" x14ac:dyDescent="0.25">
      <c r="A795" s="111" t="s">
        <v>17</v>
      </c>
      <c r="B795" s="45"/>
      <c r="C795" s="45"/>
      <c r="D795" s="45"/>
      <c r="E795" s="67"/>
    </row>
    <row r="796" spans="1:5" ht="15" customHeight="1" x14ac:dyDescent="0.2">
      <c r="A796" s="101" t="s">
        <v>93</v>
      </c>
      <c r="B796" s="116"/>
      <c r="C796" s="116"/>
      <c r="D796" s="116"/>
      <c r="E796" s="67" t="s">
        <v>94</v>
      </c>
    </row>
    <row r="797" spans="1:5" ht="15" customHeight="1" x14ac:dyDescent="0.2">
      <c r="A797" s="101"/>
      <c r="B797" s="67"/>
      <c r="C797" s="45"/>
      <c r="D797" s="45"/>
      <c r="E797" s="82"/>
    </row>
    <row r="798" spans="1:5" ht="15" customHeight="1" x14ac:dyDescent="0.2">
      <c r="A798" s="101"/>
      <c r="B798" s="49" t="s">
        <v>47</v>
      </c>
      <c r="C798" s="83" t="s">
        <v>48</v>
      </c>
      <c r="D798" s="145" t="s">
        <v>49</v>
      </c>
      <c r="E798" s="85" t="s">
        <v>50</v>
      </c>
    </row>
    <row r="799" spans="1:5" ht="15" customHeight="1" x14ac:dyDescent="0.2">
      <c r="A799" s="101"/>
      <c r="B799" s="68">
        <v>301</v>
      </c>
      <c r="C799" s="106"/>
      <c r="D799" s="77" t="s">
        <v>95</v>
      </c>
      <c r="E799" s="54">
        <v>-450000</v>
      </c>
    </row>
    <row r="800" spans="1:5" ht="15" customHeight="1" x14ac:dyDescent="0.2">
      <c r="B800" s="147"/>
      <c r="C800" s="90" t="s">
        <v>52</v>
      </c>
      <c r="D800" s="123"/>
      <c r="E800" s="124">
        <f>SUM(E799:E799)</f>
        <v>-450000</v>
      </c>
    </row>
    <row r="801" spans="1:5" ht="15" customHeight="1" x14ac:dyDescent="0.2">
      <c r="B801" s="164"/>
      <c r="C801" s="177"/>
      <c r="D801" s="178"/>
      <c r="E801" s="179"/>
    </row>
    <row r="802" spans="1:5" ht="15" customHeight="1" x14ac:dyDescent="0.25">
      <c r="A802" s="111" t="s">
        <v>17</v>
      </c>
      <c r="B802" s="45"/>
      <c r="C802" s="45"/>
      <c r="D802" s="45"/>
      <c r="E802" s="45"/>
    </row>
    <row r="803" spans="1:5" ht="15" customHeight="1" x14ac:dyDescent="0.2">
      <c r="A803" s="101" t="s">
        <v>67</v>
      </c>
      <c r="B803" s="45"/>
      <c r="C803" s="45"/>
      <c r="D803" s="45"/>
      <c r="E803" s="46" t="s">
        <v>68</v>
      </c>
    </row>
    <row r="804" spans="1:5" ht="15" customHeight="1" x14ac:dyDescent="0.25">
      <c r="A804" s="111"/>
      <c r="B804" s="67"/>
      <c r="C804" s="45"/>
      <c r="D804" s="45"/>
      <c r="E804" s="82"/>
    </row>
    <row r="805" spans="1:5" ht="15" customHeight="1" x14ac:dyDescent="0.2">
      <c r="A805" s="119"/>
      <c r="B805" s="119"/>
      <c r="C805" s="83" t="s">
        <v>48</v>
      </c>
      <c r="D805" s="94" t="s">
        <v>54</v>
      </c>
      <c r="E805" s="85" t="s">
        <v>50</v>
      </c>
    </row>
    <row r="806" spans="1:5" ht="15" customHeight="1" x14ac:dyDescent="0.2">
      <c r="A806" s="108"/>
      <c r="B806" s="126"/>
      <c r="C806" s="127">
        <v>6409</v>
      </c>
      <c r="D806" s="75" t="s">
        <v>73</v>
      </c>
      <c r="E806" s="128">
        <v>450000</v>
      </c>
    </row>
    <row r="807" spans="1:5" ht="15" customHeight="1" x14ac:dyDescent="0.2">
      <c r="A807" s="129"/>
      <c r="B807" s="130"/>
      <c r="C807" s="90" t="s">
        <v>52</v>
      </c>
      <c r="D807" s="91"/>
      <c r="E807" s="92">
        <f>E806</f>
        <v>450000</v>
      </c>
    </row>
    <row r="808" spans="1:5" ht="15" customHeight="1" x14ac:dyDescent="0.2"/>
    <row r="809" spans="1:5" ht="15" customHeight="1" x14ac:dyDescent="0.2"/>
    <row r="810" spans="1:5" ht="15" customHeight="1" x14ac:dyDescent="0.25">
      <c r="A810" s="38" t="s">
        <v>138</v>
      </c>
    </row>
    <row r="811" spans="1:5" ht="15" customHeight="1" x14ac:dyDescent="0.2">
      <c r="A811" s="169" t="s">
        <v>139</v>
      </c>
      <c r="B811" s="169"/>
      <c r="C811" s="169"/>
      <c r="D811" s="169"/>
      <c r="E811" s="169"/>
    </row>
    <row r="812" spans="1:5" ht="15" customHeight="1" x14ac:dyDescent="0.2">
      <c r="A812" s="169"/>
      <c r="B812" s="169"/>
      <c r="C812" s="169"/>
      <c r="D812" s="169"/>
      <c r="E812" s="169"/>
    </row>
    <row r="813" spans="1:5" ht="15" customHeight="1" x14ac:dyDescent="0.2">
      <c r="A813" s="40" t="s">
        <v>179</v>
      </c>
      <c r="B813" s="40"/>
      <c r="C813" s="40"/>
      <c r="D813" s="40"/>
      <c r="E813" s="40"/>
    </row>
    <row r="814" spans="1:5" ht="15" customHeight="1" x14ac:dyDescent="0.2">
      <c r="A814" s="40"/>
      <c r="B814" s="40"/>
      <c r="C814" s="40"/>
      <c r="D814" s="40"/>
      <c r="E814" s="40"/>
    </row>
    <row r="815" spans="1:5" ht="15" customHeight="1" x14ac:dyDescent="0.2">
      <c r="A815" s="40"/>
      <c r="B815" s="40"/>
      <c r="C815" s="40"/>
      <c r="D815" s="40"/>
      <c r="E815" s="40"/>
    </row>
    <row r="816" spans="1:5" ht="15" customHeight="1" x14ac:dyDescent="0.2">
      <c r="A816" s="40"/>
      <c r="B816" s="40"/>
      <c r="C816" s="40"/>
      <c r="D816" s="40"/>
      <c r="E816" s="40"/>
    </row>
    <row r="817" spans="1:5" ht="15" customHeight="1" x14ac:dyDescent="0.2">
      <c r="A817" s="40"/>
      <c r="B817" s="40"/>
      <c r="C817" s="40"/>
      <c r="D817" s="40"/>
      <c r="E817" s="40"/>
    </row>
    <row r="818" spans="1:5" ht="15" customHeight="1" x14ac:dyDescent="0.2">
      <c r="A818" s="40"/>
      <c r="B818" s="40"/>
      <c r="C818" s="40"/>
      <c r="D818" s="40"/>
      <c r="E818" s="40"/>
    </row>
    <row r="819" spans="1:5" ht="15" customHeight="1" x14ac:dyDescent="0.2">
      <c r="A819" s="40"/>
      <c r="B819" s="40"/>
      <c r="C819" s="40"/>
      <c r="D819" s="40"/>
      <c r="E819" s="40"/>
    </row>
    <row r="820" spans="1:5" ht="15" customHeight="1" x14ac:dyDescent="0.2">
      <c r="A820" s="40"/>
      <c r="B820" s="40"/>
      <c r="C820" s="40"/>
      <c r="D820" s="40"/>
      <c r="E820" s="40"/>
    </row>
    <row r="821" spans="1:5" ht="15" customHeight="1" x14ac:dyDescent="0.2">
      <c r="A821" s="40"/>
      <c r="B821" s="40"/>
      <c r="C821" s="40"/>
      <c r="D821" s="40"/>
      <c r="E821" s="40"/>
    </row>
    <row r="822" spans="1:5" ht="15" customHeight="1" x14ac:dyDescent="0.2"/>
    <row r="823" spans="1:5" ht="15" customHeight="1" x14ac:dyDescent="0.25">
      <c r="A823" s="111" t="s">
        <v>17</v>
      </c>
      <c r="B823" s="45"/>
      <c r="C823" s="45"/>
      <c r="D823" s="45"/>
      <c r="E823" s="67"/>
    </row>
    <row r="824" spans="1:5" ht="15" customHeight="1" x14ac:dyDescent="0.2">
      <c r="A824" s="101" t="s">
        <v>93</v>
      </c>
      <c r="B824" s="116"/>
      <c r="C824" s="116"/>
      <c r="D824" s="116"/>
      <c r="E824" s="67" t="s">
        <v>94</v>
      </c>
    </row>
    <row r="825" spans="1:5" ht="15" customHeight="1" x14ac:dyDescent="0.2"/>
    <row r="826" spans="1:5" ht="15" customHeight="1" x14ac:dyDescent="0.2">
      <c r="B826" s="49" t="s">
        <v>47</v>
      </c>
      <c r="C826" s="83" t="s">
        <v>48</v>
      </c>
      <c r="D826" s="145" t="s">
        <v>49</v>
      </c>
      <c r="E826" s="85" t="s">
        <v>50</v>
      </c>
    </row>
    <row r="827" spans="1:5" ht="15" customHeight="1" x14ac:dyDescent="0.2">
      <c r="B827" s="68">
        <v>307</v>
      </c>
      <c r="C827" s="106"/>
      <c r="D827" s="77" t="s">
        <v>95</v>
      </c>
      <c r="E827" s="54">
        <v>-144837</v>
      </c>
    </row>
    <row r="828" spans="1:5" ht="15" customHeight="1" x14ac:dyDescent="0.2">
      <c r="B828" s="68">
        <v>10</v>
      </c>
      <c r="C828" s="106"/>
      <c r="D828" s="75" t="s">
        <v>115</v>
      </c>
      <c r="E828" s="54">
        <v>144837</v>
      </c>
    </row>
    <row r="829" spans="1:5" ht="15" customHeight="1" x14ac:dyDescent="0.2">
      <c r="B829" s="147"/>
      <c r="C829" s="90" t="s">
        <v>52</v>
      </c>
      <c r="D829" s="123"/>
      <c r="E829" s="124">
        <f>SUM(E827:E828)</f>
        <v>0</v>
      </c>
    </row>
    <row r="830" spans="1:5" ht="15" customHeight="1" x14ac:dyDescent="0.2"/>
    <row r="831" spans="1:5" ht="15" customHeight="1" x14ac:dyDescent="0.2"/>
    <row r="832" spans="1:5" ht="15" customHeight="1" x14ac:dyDescent="0.2"/>
    <row r="833" spans="1:5" ht="15" customHeight="1" x14ac:dyDescent="0.2"/>
    <row r="834" spans="1:5" ht="15" customHeight="1" x14ac:dyDescent="0.25">
      <c r="A834" s="38" t="s">
        <v>140</v>
      </c>
    </row>
    <row r="835" spans="1:5" ht="15" customHeight="1" x14ac:dyDescent="0.2">
      <c r="A835" s="169" t="s">
        <v>139</v>
      </c>
      <c r="B835" s="169"/>
      <c r="C835" s="169"/>
      <c r="D835" s="169"/>
      <c r="E835" s="169"/>
    </row>
    <row r="836" spans="1:5" ht="15" customHeight="1" x14ac:dyDescent="0.2">
      <c r="A836" s="169"/>
      <c r="B836" s="169"/>
      <c r="C836" s="169"/>
      <c r="D836" s="169"/>
      <c r="E836" s="169"/>
    </row>
    <row r="837" spans="1:5" ht="15" customHeight="1" x14ac:dyDescent="0.2">
      <c r="A837" s="40" t="s">
        <v>180</v>
      </c>
      <c r="B837" s="40"/>
      <c r="C837" s="40"/>
      <c r="D837" s="40"/>
      <c r="E837" s="40"/>
    </row>
    <row r="838" spans="1:5" ht="15" customHeight="1" x14ac:dyDescent="0.2">
      <c r="A838" s="40"/>
      <c r="B838" s="40"/>
      <c r="C838" s="40"/>
      <c r="D838" s="40"/>
      <c r="E838" s="40"/>
    </row>
    <row r="839" spans="1:5" ht="15" customHeight="1" x14ac:dyDescent="0.2">
      <c r="A839" s="40"/>
      <c r="B839" s="40"/>
      <c r="C839" s="40"/>
      <c r="D839" s="40"/>
      <c r="E839" s="40"/>
    </row>
    <row r="840" spans="1:5" ht="15" customHeight="1" x14ac:dyDescent="0.2">
      <c r="A840" s="40"/>
      <c r="B840" s="40"/>
      <c r="C840" s="40"/>
      <c r="D840" s="40"/>
      <c r="E840" s="40"/>
    </row>
    <row r="841" spans="1:5" ht="15" customHeight="1" x14ac:dyDescent="0.2">
      <c r="A841" s="40"/>
      <c r="B841" s="40"/>
      <c r="C841" s="40"/>
      <c r="D841" s="40"/>
      <c r="E841" s="40"/>
    </row>
    <row r="842" spans="1:5" ht="15" customHeight="1" x14ac:dyDescent="0.2">
      <c r="A842" s="40"/>
      <c r="B842" s="40"/>
      <c r="C842" s="40"/>
      <c r="D842" s="40"/>
      <c r="E842" s="40"/>
    </row>
    <row r="843" spans="1:5" ht="15" customHeight="1" x14ac:dyDescent="0.2">
      <c r="A843" s="40"/>
      <c r="B843" s="40"/>
      <c r="C843" s="40"/>
      <c r="D843" s="40"/>
      <c r="E843" s="40"/>
    </row>
    <row r="844" spans="1:5" ht="15" customHeight="1" x14ac:dyDescent="0.2">
      <c r="A844" s="40"/>
      <c r="B844" s="40"/>
      <c r="C844" s="40"/>
      <c r="D844" s="40"/>
      <c r="E844" s="40"/>
    </row>
    <row r="845" spans="1:5" ht="15" customHeight="1" x14ac:dyDescent="0.2">
      <c r="A845" s="40"/>
      <c r="B845" s="40"/>
      <c r="C845" s="40"/>
      <c r="D845" s="40"/>
      <c r="E845" s="40"/>
    </row>
    <row r="846" spans="1:5" ht="15" customHeight="1" x14ac:dyDescent="0.2">
      <c r="A846" s="40"/>
      <c r="B846" s="40"/>
      <c r="C846" s="40"/>
      <c r="D846" s="40"/>
      <c r="E846" s="40"/>
    </row>
    <row r="847" spans="1:5" ht="15" customHeight="1" x14ac:dyDescent="0.2"/>
    <row r="848" spans="1:5" ht="15" customHeight="1" x14ac:dyDescent="0.25">
      <c r="A848" s="111" t="s">
        <v>17</v>
      </c>
      <c r="B848" s="45"/>
      <c r="C848" s="45"/>
      <c r="D848" s="45"/>
      <c r="E848" s="67"/>
    </row>
    <row r="849" spans="1:5" ht="15" customHeight="1" x14ac:dyDescent="0.2">
      <c r="A849" s="101" t="s">
        <v>93</v>
      </c>
      <c r="B849" s="116"/>
      <c r="C849" s="116"/>
      <c r="D849" s="116"/>
      <c r="E849" s="67" t="s">
        <v>94</v>
      </c>
    </row>
    <row r="850" spans="1:5" ht="15" customHeight="1" x14ac:dyDescent="0.2"/>
    <row r="851" spans="1:5" ht="15" customHeight="1" x14ac:dyDescent="0.2">
      <c r="B851" s="49" t="s">
        <v>47</v>
      </c>
      <c r="C851" s="83" t="s">
        <v>48</v>
      </c>
      <c r="D851" s="145" t="s">
        <v>49</v>
      </c>
      <c r="E851" s="85" t="s">
        <v>50</v>
      </c>
    </row>
    <row r="852" spans="1:5" ht="15" customHeight="1" x14ac:dyDescent="0.2">
      <c r="B852" s="68">
        <v>307</v>
      </c>
      <c r="C852" s="106"/>
      <c r="D852" s="77" t="s">
        <v>95</v>
      </c>
      <c r="E852" s="54">
        <v>-1600000</v>
      </c>
    </row>
    <row r="853" spans="1:5" ht="15" customHeight="1" x14ac:dyDescent="0.2">
      <c r="B853" s="68">
        <v>14</v>
      </c>
      <c r="C853" s="106"/>
      <c r="D853" s="75" t="s">
        <v>115</v>
      </c>
      <c r="E853" s="54">
        <v>1600000</v>
      </c>
    </row>
    <row r="854" spans="1:5" ht="15" customHeight="1" x14ac:dyDescent="0.2">
      <c r="B854" s="147"/>
      <c r="C854" s="90" t="s">
        <v>52</v>
      </c>
      <c r="D854" s="123"/>
      <c r="E854" s="124">
        <f>SUM(E852:E853)</f>
        <v>0</v>
      </c>
    </row>
    <row r="855" spans="1:5" ht="15" customHeight="1" x14ac:dyDescent="0.2"/>
    <row r="856" spans="1:5" ht="15" customHeight="1" x14ac:dyDescent="0.2"/>
    <row r="857" spans="1:5" ht="15" customHeight="1" x14ac:dyDescent="0.25">
      <c r="A857" s="38" t="s">
        <v>141</v>
      </c>
    </row>
    <row r="858" spans="1:5" ht="15" customHeight="1" x14ac:dyDescent="0.2">
      <c r="A858" s="169" t="s">
        <v>131</v>
      </c>
      <c r="B858" s="169"/>
      <c r="C858" s="169"/>
      <c r="D858" s="169"/>
      <c r="E858" s="169"/>
    </row>
    <row r="859" spans="1:5" ht="15" customHeight="1" x14ac:dyDescent="0.2">
      <c r="A859" s="169"/>
      <c r="B859" s="169"/>
      <c r="C859" s="169"/>
      <c r="D859" s="169"/>
      <c r="E859" s="169"/>
    </row>
    <row r="860" spans="1:5" ht="15" customHeight="1" x14ac:dyDescent="0.2">
      <c r="A860" s="40" t="s">
        <v>142</v>
      </c>
      <c r="B860" s="40"/>
      <c r="C860" s="40"/>
      <c r="D860" s="40"/>
      <c r="E860" s="40"/>
    </row>
    <row r="861" spans="1:5" ht="15" customHeight="1" x14ac:dyDescent="0.2">
      <c r="A861" s="40"/>
      <c r="B861" s="40"/>
      <c r="C861" s="40"/>
      <c r="D861" s="40"/>
      <c r="E861" s="40"/>
    </row>
    <row r="862" spans="1:5" ht="15" customHeight="1" x14ac:dyDescent="0.2">
      <c r="A862" s="40"/>
      <c r="B862" s="40"/>
      <c r="C862" s="40"/>
      <c r="D862" s="40"/>
      <c r="E862" s="40"/>
    </row>
    <row r="863" spans="1:5" ht="15" customHeight="1" x14ac:dyDescent="0.2">
      <c r="A863" s="40"/>
      <c r="B863" s="40"/>
      <c r="C863" s="40"/>
      <c r="D863" s="40"/>
      <c r="E863" s="40"/>
    </row>
    <row r="864" spans="1:5" ht="15" customHeight="1" x14ac:dyDescent="0.2">
      <c r="A864" s="40"/>
      <c r="B864" s="40"/>
      <c r="C864" s="40"/>
      <c r="D864" s="40"/>
      <c r="E864" s="40"/>
    </row>
    <row r="865" spans="1:5" ht="15" customHeight="1" x14ac:dyDescent="0.2">
      <c r="A865" s="40"/>
      <c r="B865" s="40"/>
      <c r="C865" s="40"/>
      <c r="D865" s="40"/>
      <c r="E865" s="40"/>
    </row>
    <row r="866" spans="1:5" ht="15" customHeight="1" x14ac:dyDescent="0.2">
      <c r="A866" s="40"/>
      <c r="B866" s="40"/>
      <c r="C866" s="40"/>
      <c r="D866" s="40"/>
      <c r="E866" s="40"/>
    </row>
    <row r="867" spans="1:5" ht="15" customHeight="1" x14ac:dyDescent="0.2">
      <c r="A867" s="170"/>
      <c r="B867" s="170"/>
      <c r="C867" s="170"/>
      <c r="D867" s="170"/>
      <c r="E867" s="170"/>
    </row>
    <row r="868" spans="1:5" ht="15" customHeight="1" x14ac:dyDescent="0.25">
      <c r="A868" s="111" t="s">
        <v>17</v>
      </c>
      <c r="B868" s="45"/>
      <c r="C868" s="45"/>
      <c r="D868" s="45"/>
      <c r="E868" s="67"/>
    </row>
    <row r="869" spans="1:5" ht="15" customHeight="1" x14ac:dyDescent="0.2">
      <c r="A869" s="101" t="s">
        <v>93</v>
      </c>
      <c r="B869" s="116"/>
      <c r="C869" s="116"/>
      <c r="D869" s="116"/>
      <c r="E869" s="67" t="s">
        <v>94</v>
      </c>
    </row>
    <row r="870" spans="1:5" ht="15" customHeight="1" x14ac:dyDescent="0.2">
      <c r="A870" s="101"/>
      <c r="B870" s="67"/>
      <c r="C870" s="45"/>
      <c r="D870" s="45"/>
      <c r="E870" s="82"/>
    </row>
    <row r="871" spans="1:5" ht="15" customHeight="1" x14ac:dyDescent="0.2">
      <c r="A871" s="101"/>
      <c r="B871" s="49" t="s">
        <v>47</v>
      </c>
      <c r="C871" s="83" t="s">
        <v>48</v>
      </c>
      <c r="D871" s="145" t="s">
        <v>49</v>
      </c>
      <c r="E871" s="85" t="s">
        <v>50</v>
      </c>
    </row>
    <row r="872" spans="1:5" ht="15" customHeight="1" x14ac:dyDescent="0.2">
      <c r="A872" s="101"/>
      <c r="B872" s="68">
        <v>307</v>
      </c>
      <c r="C872" s="106"/>
      <c r="D872" s="77" t="s">
        <v>95</v>
      </c>
      <c r="E872" s="54">
        <v>-22786773</v>
      </c>
    </row>
    <row r="873" spans="1:5" ht="15" customHeight="1" x14ac:dyDescent="0.2">
      <c r="B873" s="147"/>
      <c r="C873" s="90" t="s">
        <v>52</v>
      </c>
      <c r="D873" s="123"/>
      <c r="E873" s="124">
        <f>SUM(E872:E872)</f>
        <v>-22786773</v>
      </c>
    </row>
    <row r="874" spans="1:5" ht="15" customHeight="1" x14ac:dyDescent="0.2">
      <c r="C874" s="177"/>
      <c r="D874" s="178"/>
      <c r="E874" s="179"/>
    </row>
    <row r="875" spans="1:5" ht="15" customHeight="1" x14ac:dyDescent="0.25">
      <c r="A875" s="111" t="s">
        <v>17</v>
      </c>
      <c r="B875" s="45"/>
      <c r="C875" s="45"/>
      <c r="D875" s="45"/>
      <c r="E875" s="45"/>
    </row>
    <row r="876" spans="1:5" ht="15" customHeight="1" x14ac:dyDescent="0.2">
      <c r="A876" s="101" t="s">
        <v>67</v>
      </c>
      <c r="B876" s="45"/>
      <c r="C876" s="45"/>
      <c r="D876" s="45"/>
      <c r="E876" s="46" t="s">
        <v>68</v>
      </c>
    </row>
    <row r="877" spans="1:5" ht="15" customHeight="1" x14ac:dyDescent="0.25">
      <c r="A877" s="111"/>
      <c r="B877" s="67"/>
      <c r="C877" s="45"/>
      <c r="D877" s="45"/>
      <c r="E877" s="82"/>
    </row>
    <row r="878" spans="1:5" ht="15" customHeight="1" x14ac:dyDescent="0.2">
      <c r="A878" s="119"/>
      <c r="B878" s="119"/>
      <c r="C878" s="83" t="s">
        <v>48</v>
      </c>
      <c r="D878" s="94" t="s">
        <v>54</v>
      </c>
      <c r="E878" s="85" t="s">
        <v>50</v>
      </c>
    </row>
    <row r="879" spans="1:5" ht="15" customHeight="1" x14ac:dyDescent="0.2">
      <c r="A879" s="108"/>
      <c r="B879" s="126"/>
      <c r="C879" s="127">
        <v>6409</v>
      </c>
      <c r="D879" s="75" t="s">
        <v>73</v>
      </c>
      <c r="E879" s="128">
        <v>22786773</v>
      </c>
    </row>
    <row r="880" spans="1:5" ht="15" customHeight="1" x14ac:dyDescent="0.2">
      <c r="A880" s="129"/>
      <c r="B880" s="130"/>
      <c r="C880" s="90" t="s">
        <v>52</v>
      </c>
      <c r="D880" s="91"/>
      <c r="E880" s="92">
        <f>E879</f>
        <v>22786773</v>
      </c>
    </row>
    <row r="881" spans="1:5" ht="15" customHeight="1" x14ac:dyDescent="0.2"/>
    <row r="882" spans="1:5" ht="15" customHeight="1" x14ac:dyDescent="0.2"/>
    <row r="883" spans="1:5" ht="15" customHeight="1" x14ac:dyDescent="0.2"/>
    <row r="884" spans="1:5" ht="15" customHeight="1" x14ac:dyDescent="0.2"/>
    <row r="885" spans="1:5" ht="15" customHeight="1" x14ac:dyDescent="0.2"/>
    <row r="886" spans="1:5" ht="15" customHeight="1" x14ac:dyDescent="0.25">
      <c r="A886" s="38" t="s">
        <v>143</v>
      </c>
    </row>
    <row r="887" spans="1:5" ht="15" customHeight="1" x14ac:dyDescent="0.2">
      <c r="A887" s="169" t="s">
        <v>144</v>
      </c>
      <c r="B887" s="169"/>
      <c r="C887" s="169"/>
      <c r="D887" s="169"/>
      <c r="E887" s="169"/>
    </row>
    <row r="888" spans="1:5" ht="15" customHeight="1" x14ac:dyDescent="0.2">
      <c r="A888" s="169"/>
      <c r="B888" s="169"/>
      <c r="C888" s="169"/>
      <c r="D888" s="169"/>
      <c r="E888" s="169"/>
    </row>
    <row r="889" spans="1:5" ht="15" customHeight="1" x14ac:dyDescent="0.2">
      <c r="A889" s="40" t="s">
        <v>145</v>
      </c>
      <c r="B889" s="40"/>
      <c r="C889" s="40"/>
      <c r="D889" s="40"/>
      <c r="E889" s="40"/>
    </row>
    <row r="890" spans="1:5" ht="15" customHeight="1" x14ac:dyDescent="0.2">
      <c r="A890" s="40"/>
      <c r="B890" s="40"/>
      <c r="C890" s="40"/>
      <c r="D890" s="40"/>
      <c r="E890" s="40"/>
    </row>
    <row r="891" spans="1:5" ht="15" customHeight="1" x14ac:dyDescent="0.2">
      <c r="A891" s="40"/>
      <c r="B891" s="40"/>
      <c r="C891" s="40"/>
      <c r="D891" s="40"/>
      <c r="E891" s="40"/>
    </row>
    <row r="892" spans="1:5" ht="15" customHeight="1" x14ac:dyDescent="0.2">
      <c r="A892" s="40"/>
      <c r="B892" s="40"/>
      <c r="C892" s="40"/>
      <c r="D892" s="40"/>
      <c r="E892" s="40"/>
    </row>
    <row r="893" spans="1:5" ht="15" customHeight="1" x14ac:dyDescent="0.2">
      <c r="A893" s="40"/>
      <c r="B893" s="40"/>
      <c r="C893" s="40"/>
      <c r="D893" s="40"/>
      <c r="E893" s="40"/>
    </row>
    <row r="894" spans="1:5" ht="15" customHeight="1" x14ac:dyDescent="0.2">
      <c r="A894" s="40"/>
      <c r="B894" s="40"/>
      <c r="C894" s="40"/>
      <c r="D894" s="40"/>
      <c r="E894" s="40"/>
    </row>
    <row r="895" spans="1:5" ht="15" customHeight="1" x14ac:dyDescent="0.2">
      <c r="A895" s="45"/>
      <c r="B895" s="173"/>
      <c r="C895" s="177"/>
      <c r="D895" s="45"/>
      <c r="E895" s="180"/>
    </row>
    <row r="896" spans="1:5" ht="15" customHeight="1" x14ac:dyDescent="0.25">
      <c r="A896" s="42" t="s">
        <v>17</v>
      </c>
      <c r="B896" s="43"/>
      <c r="C896" s="43"/>
      <c r="D896" s="67"/>
      <c r="E896" s="67"/>
    </row>
    <row r="897" spans="1:5" ht="15" customHeight="1" x14ac:dyDescent="0.2">
      <c r="A897" s="44" t="s">
        <v>113</v>
      </c>
      <c r="B897" s="43"/>
      <c r="C897" s="43"/>
      <c r="D897" s="43"/>
      <c r="E897" s="98" t="s">
        <v>126</v>
      </c>
    </row>
    <row r="898" spans="1:5" ht="15" customHeight="1" x14ac:dyDescent="0.25">
      <c r="A898" s="181"/>
      <c r="B898" s="102"/>
      <c r="C898" s="43"/>
      <c r="D898" s="66"/>
      <c r="E898" s="139"/>
    </row>
    <row r="899" spans="1:5" ht="15" customHeight="1" x14ac:dyDescent="0.2">
      <c r="A899" s="103"/>
      <c r="B899" s="83" t="s">
        <v>47</v>
      </c>
      <c r="C899" s="49" t="s">
        <v>48</v>
      </c>
      <c r="D899" s="94" t="s">
        <v>54</v>
      </c>
      <c r="E899" s="85" t="s">
        <v>50</v>
      </c>
    </row>
    <row r="900" spans="1:5" ht="15" customHeight="1" x14ac:dyDescent="0.2">
      <c r="A900" s="108"/>
      <c r="B900" s="68">
        <v>15</v>
      </c>
      <c r="C900" s="106"/>
      <c r="D900" s="75" t="s">
        <v>72</v>
      </c>
      <c r="E900" s="54">
        <v>-1600</v>
      </c>
    </row>
    <row r="901" spans="1:5" ht="15" customHeight="1" x14ac:dyDescent="0.2">
      <c r="A901" s="108"/>
      <c r="B901" s="68">
        <v>23</v>
      </c>
      <c r="C901" s="106"/>
      <c r="D901" s="75" t="s">
        <v>72</v>
      </c>
      <c r="E901" s="54">
        <v>-336</v>
      </c>
    </row>
    <row r="902" spans="1:5" ht="15" customHeight="1" x14ac:dyDescent="0.2">
      <c r="A902" s="71"/>
      <c r="B902" s="89"/>
      <c r="C902" s="56" t="s">
        <v>52</v>
      </c>
      <c r="D902" s="95"/>
      <c r="E902" s="96">
        <f>SUM(E900:E901)</f>
        <v>-1936</v>
      </c>
    </row>
    <row r="903" spans="1:5" ht="15" customHeight="1" x14ac:dyDescent="0.2"/>
    <row r="904" spans="1:5" ht="15" customHeight="1" x14ac:dyDescent="0.25">
      <c r="A904" s="42" t="s">
        <v>17</v>
      </c>
      <c r="B904" s="43"/>
      <c r="C904" s="43"/>
      <c r="D904" s="43"/>
      <c r="E904" s="66"/>
    </row>
    <row r="905" spans="1:5" ht="15" customHeight="1" x14ac:dyDescent="0.2">
      <c r="A905" s="44" t="s">
        <v>113</v>
      </c>
      <c r="B905" s="116"/>
      <c r="C905" s="116"/>
      <c r="D905" s="116"/>
      <c r="E905" s="116" t="s">
        <v>114</v>
      </c>
    </row>
    <row r="906" spans="1:5" ht="15" customHeight="1" x14ac:dyDescent="0.2"/>
    <row r="907" spans="1:5" ht="15" customHeight="1" x14ac:dyDescent="0.2">
      <c r="B907" s="103"/>
      <c r="C907" s="83" t="s">
        <v>48</v>
      </c>
      <c r="D907" s="94" t="s">
        <v>54</v>
      </c>
      <c r="E907" s="49" t="s">
        <v>50</v>
      </c>
    </row>
    <row r="908" spans="1:5" ht="15" customHeight="1" x14ac:dyDescent="0.2">
      <c r="B908" s="108"/>
      <c r="C908" s="136">
        <v>3522</v>
      </c>
      <c r="D908" s="75" t="s">
        <v>72</v>
      </c>
      <c r="E908" s="137">
        <v>1936</v>
      </c>
    </row>
    <row r="909" spans="1:5" ht="15" customHeight="1" x14ac:dyDescent="0.2">
      <c r="B909" s="164"/>
      <c r="C909" s="90" t="s">
        <v>52</v>
      </c>
      <c r="D909" s="61"/>
      <c r="E909" s="92">
        <f>SUM(E908:E908)</f>
        <v>1936</v>
      </c>
    </row>
    <row r="910" spans="1:5" ht="15" customHeight="1" x14ac:dyDescent="0.2"/>
    <row r="911" spans="1:5" ht="15" customHeight="1" x14ac:dyDescent="0.2"/>
    <row r="912" spans="1:5" ht="15" customHeight="1" x14ac:dyDescent="0.25">
      <c r="A912" s="38" t="s">
        <v>146</v>
      </c>
    </row>
    <row r="913" spans="1:5" ht="15" customHeight="1" x14ac:dyDescent="0.2">
      <c r="A913" s="39" t="s">
        <v>42</v>
      </c>
      <c r="B913" s="39"/>
      <c r="C913" s="39"/>
      <c r="D913" s="39"/>
      <c r="E913" s="39"/>
    </row>
    <row r="914" spans="1:5" ht="15" customHeight="1" x14ac:dyDescent="0.2">
      <c r="A914" s="40" t="s">
        <v>147</v>
      </c>
      <c r="B914" s="40"/>
      <c r="C914" s="40"/>
      <c r="D914" s="40"/>
      <c r="E914" s="40"/>
    </row>
    <row r="915" spans="1:5" ht="15" customHeight="1" x14ac:dyDescent="0.2">
      <c r="A915" s="40"/>
      <c r="B915" s="40"/>
      <c r="C915" s="40"/>
      <c r="D915" s="40"/>
      <c r="E915" s="40"/>
    </row>
    <row r="916" spans="1:5" ht="15" customHeight="1" x14ac:dyDescent="0.2">
      <c r="A916" s="40"/>
      <c r="B916" s="40"/>
      <c r="C916" s="40"/>
      <c r="D916" s="40"/>
      <c r="E916" s="40"/>
    </row>
    <row r="917" spans="1:5" ht="15" customHeight="1" x14ac:dyDescent="0.2">
      <c r="A917" s="40"/>
      <c r="B917" s="40"/>
      <c r="C917" s="40"/>
      <c r="D917" s="40"/>
      <c r="E917" s="40"/>
    </row>
    <row r="918" spans="1:5" ht="15" customHeight="1" x14ac:dyDescent="0.2">
      <c r="A918" s="40"/>
      <c r="B918" s="40"/>
      <c r="C918" s="40"/>
      <c r="D918" s="40"/>
      <c r="E918" s="40"/>
    </row>
    <row r="919" spans="1:5" ht="15" customHeight="1" x14ac:dyDescent="0.2">
      <c r="A919" s="40"/>
      <c r="B919" s="40"/>
      <c r="C919" s="40"/>
      <c r="D919" s="40"/>
      <c r="E919" s="40"/>
    </row>
    <row r="920" spans="1:5" ht="15" customHeight="1" x14ac:dyDescent="0.2">
      <c r="A920" s="40"/>
      <c r="B920" s="40"/>
      <c r="C920" s="40"/>
      <c r="D920" s="40"/>
      <c r="E920" s="40"/>
    </row>
    <row r="921" spans="1:5" ht="15" customHeight="1" x14ac:dyDescent="0.2"/>
    <row r="922" spans="1:5" ht="15" customHeight="1" x14ac:dyDescent="0.25">
      <c r="A922" s="111" t="s">
        <v>1</v>
      </c>
      <c r="B922" s="45"/>
      <c r="C922" s="45"/>
      <c r="D922" s="45"/>
      <c r="E922" s="45"/>
    </row>
    <row r="923" spans="1:5" ht="15" customHeight="1" x14ac:dyDescent="0.2">
      <c r="A923" s="101" t="s">
        <v>67</v>
      </c>
      <c r="B923" s="45"/>
      <c r="C923" s="45"/>
      <c r="D923" s="45"/>
      <c r="E923" s="46" t="s">
        <v>68</v>
      </c>
    </row>
    <row r="924" spans="1:5" ht="15" customHeight="1" x14ac:dyDescent="0.25">
      <c r="A924" s="67"/>
      <c r="B924" s="111"/>
      <c r="C924" s="45"/>
      <c r="D924" s="45"/>
      <c r="E924" s="82"/>
    </row>
    <row r="925" spans="1:5" ht="15" customHeight="1" x14ac:dyDescent="0.2">
      <c r="B925" s="103"/>
      <c r="C925" s="83" t="s">
        <v>48</v>
      </c>
      <c r="D925" s="84" t="s">
        <v>49</v>
      </c>
      <c r="E925" s="85" t="s">
        <v>50</v>
      </c>
    </row>
    <row r="926" spans="1:5" ht="15" customHeight="1" x14ac:dyDescent="0.2">
      <c r="B926" s="125"/>
      <c r="C926" s="144">
        <v>6172</v>
      </c>
      <c r="D926" s="75" t="s">
        <v>90</v>
      </c>
      <c r="E926" s="137">
        <v>43000</v>
      </c>
    </row>
    <row r="927" spans="1:5" ht="15" customHeight="1" x14ac:dyDescent="0.2">
      <c r="B927" s="125"/>
      <c r="C927" s="90" t="s">
        <v>52</v>
      </c>
      <c r="D927" s="91"/>
      <c r="E927" s="92">
        <f>SUM(E926:E926)</f>
        <v>43000</v>
      </c>
    </row>
    <row r="928" spans="1:5" ht="15" customHeight="1" x14ac:dyDescent="0.2"/>
    <row r="929" spans="1:5" ht="15" customHeight="1" x14ac:dyDescent="0.25">
      <c r="A929" s="111" t="s">
        <v>17</v>
      </c>
      <c r="B929" s="45"/>
      <c r="C929" s="45"/>
      <c r="D929" s="45"/>
      <c r="E929" s="45"/>
    </row>
    <row r="930" spans="1:5" ht="15" customHeight="1" x14ac:dyDescent="0.2">
      <c r="A930" s="101" t="s">
        <v>93</v>
      </c>
      <c r="B930" s="116"/>
      <c r="C930" s="116"/>
      <c r="D930" s="116"/>
      <c r="E930" s="67" t="s">
        <v>94</v>
      </c>
    </row>
    <row r="931" spans="1:5" ht="15" customHeight="1" x14ac:dyDescent="0.25">
      <c r="A931" s="111"/>
      <c r="B931" s="67"/>
      <c r="C931" s="45"/>
      <c r="D931" s="45"/>
      <c r="E931" s="82"/>
    </row>
    <row r="932" spans="1:5" ht="15" customHeight="1" x14ac:dyDescent="0.2">
      <c r="A932" s="119"/>
      <c r="B932" s="49" t="s">
        <v>47</v>
      </c>
      <c r="C932" s="83" t="s">
        <v>48</v>
      </c>
      <c r="D932" s="145" t="s">
        <v>49</v>
      </c>
      <c r="E932" s="85" t="s">
        <v>50</v>
      </c>
    </row>
    <row r="933" spans="1:5" ht="15" customHeight="1" x14ac:dyDescent="0.2">
      <c r="A933" s="125"/>
      <c r="B933" s="146">
        <v>305</v>
      </c>
      <c r="C933" s="106"/>
      <c r="D933" s="77" t="s">
        <v>95</v>
      </c>
      <c r="E933" s="137">
        <v>43000</v>
      </c>
    </row>
    <row r="934" spans="1:5" ht="15" customHeight="1" x14ac:dyDescent="0.2">
      <c r="A934" s="129"/>
      <c r="B934" s="147"/>
      <c r="C934" s="90" t="s">
        <v>52</v>
      </c>
      <c r="D934" s="123"/>
      <c r="E934" s="124">
        <f>SUM(E933:E933)</f>
        <v>43000</v>
      </c>
    </row>
    <row r="935" spans="1:5" ht="15" customHeight="1" x14ac:dyDescent="0.2"/>
    <row r="936" spans="1:5" ht="15" customHeight="1" x14ac:dyDescent="0.2"/>
    <row r="937" spans="1:5" ht="15" customHeight="1" x14ac:dyDescent="0.25">
      <c r="A937" s="38" t="s">
        <v>148</v>
      </c>
    </row>
    <row r="938" spans="1:5" ht="15" customHeight="1" x14ac:dyDescent="0.2">
      <c r="A938" s="39" t="s">
        <v>42</v>
      </c>
      <c r="B938" s="39"/>
      <c r="C938" s="39"/>
      <c r="D938" s="39"/>
      <c r="E938" s="39"/>
    </row>
    <row r="939" spans="1:5" ht="15" customHeight="1" x14ac:dyDescent="0.2">
      <c r="A939" s="39" t="s">
        <v>65</v>
      </c>
      <c r="B939" s="39"/>
      <c r="C939" s="39"/>
      <c r="D939" s="39"/>
      <c r="E939" s="39"/>
    </row>
    <row r="940" spans="1:5" ht="15" customHeight="1" x14ac:dyDescent="0.2">
      <c r="A940" s="110" t="s">
        <v>149</v>
      </c>
      <c r="B940" s="110"/>
      <c r="C940" s="110"/>
      <c r="D940" s="110"/>
      <c r="E940" s="110"/>
    </row>
    <row r="941" spans="1:5" ht="15" customHeight="1" x14ac:dyDescent="0.2">
      <c r="A941" s="110"/>
      <c r="B941" s="110"/>
      <c r="C941" s="110"/>
      <c r="D941" s="110"/>
      <c r="E941" s="110"/>
    </row>
    <row r="942" spans="1:5" ht="15" customHeight="1" x14ac:dyDescent="0.2">
      <c r="A942" s="110"/>
      <c r="B942" s="110"/>
      <c r="C942" s="110"/>
      <c r="D942" s="110"/>
      <c r="E942" s="110"/>
    </row>
    <row r="943" spans="1:5" ht="15" customHeight="1" x14ac:dyDescent="0.2">
      <c r="A943" s="110"/>
      <c r="B943" s="110"/>
      <c r="C943" s="110"/>
      <c r="D943" s="110"/>
      <c r="E943" s="110"/>
    </row>
    <row r="944" spans="1:5" ht="15" customHeight="1" x14ac:dyDescent="0.2">
      <c r="A944" s="110"/>
      <c r="B944" s="110"/>
      <c r="C944" s="110"/>
      <c r="D944" s="110"/>
      <c r="E944" s="110"/>
    </row>
    <row r="945" spans="1:5" ht="15" customHeight="1" x14ac:dyDescent="0.2">
      <c r="A945" s="110"/>
      <c r="B945" s="110"/>
      <c r="C945" s="110"/>
      <c r="D945" s="110"/>
      <c r="E945" s="110"/>
    </row>
    <row r="946" spans="1:5" ht="15" customHeight="1" x14ac:dyDescent="0.2">
      <c r="A946" s="78"/>
      <c r="B946" s="78"/>
      <c r="C946" s="78"/>
      <c r="D946" s="78"/>
      <c r="E946" s="78"/>
    </row>
    <row r="947" spans="1:5" ht="15" customHeight="1" x14ac:dyDescent="0.25">
      <c r="A947" s="111" t="s">
        <v>1</v>
      </c>
      <c r="B947" s="45"/>
      <c r="C947" s="45"/>
      <c r="D947" s="45"/>
      <c r="E947" s="45"/>
    </row>
    <row r="948" spans="1:5" ht="15" customHeight="1" x14ac:dyDescent="0.2">
      <c r="A948" s="101" t="s">
        <v>67</v>
      </c>
      <c r="B948" s="45"/>
      <c r="C948" s="45"/>
      <c r="D948" s="45"/>
      <c r="E948" s="46" t="s">
        <v>68</v>
      </c>
    </row>
    <row r="949" spans="1:5" ht="15" customHeight="1" x14ac:dyDescent="0.25">
      <c r="B949" s="111"/>
      <c r="C949" s="45"/>
      <c r="D949" s="45"/>
      <c r="E949" s="82"/>
    </row>
    <row r="950" spans="1:5" ht="15" customHeight="1" x14ac:dyDescent="0.2">
      <c r="B950" s="83" t="s">
        <v>47</v>
      </c>
      <c r="C950" s="83" t="s">
        <v>48</v>
      </c>
      <c r="D950" s="84" t="s">
        <v>49</v>
      </c>
      <c r="E950" s="85" t="s">
        <v>50</v>
      </c>
    </row>
    <row r="951" spans="1:5" ht="15" customHeight="1" x14ac:dyDescent="0.2">
      <c r="B951" s="112">
        <v>98297</v>
      </c>
      <c r="C951" s="113"/>
      <c r="D951" s="114" t="s">
        <v>76</v>
      </c>
      <c r="E951" s="88">
        <v>85811.35</v>
      </c>
    </row>
    <row r="952" spans="1:5" ht="15" customHeight="1" x14ac:dyDescent="0.2">
      <c r="B952" s="115"/>
      <c r="C952" s="90" t="s">
        <v>52</v>
      </c>
      <c r="D952" s="91"/>
      <c r="E952" s="92">
        <f>SUM(E951:E951)</f>
        <v>85811.35</v>
      </c>
    </row>
    <row r="953" spans="1:5" ht="15" customHeight="1" x14ac:dyDescent="0.2">
      <c r="A953" s="116"/>
      <c r="B953" s="116"/>
      <c r="C953" s="116"/>
      <c r="D953" s="116"/>
      <c r="E953" s="116"/>
    </row>
    <row r="954" spans="1:5" ht="15" customHeight="1" x14ac:dyDescent="0.25">
      <c r="A954" s="111" t="s">
        <v>17</v>
      </c>
      <c r="B954" s="45"/>
      <c r="C954" s="45"/>
      <c r="D954" s="45"/>
      <c r="E954" s="116"/>
    </row>
    <row r="955" spans="1:5" ht="15" customHeight="1" x14ac:dyDescent="0.2">
      <c r="A955" s="101" t="s">
        <v>77</v>
      </c>
      <c r="E955" t="s">
        <v>78</v>
      </c>
    </row>
    <row r="956" spans="1:5" ht="15" customHeight="1" x14ac:dyDescent="0.2">
      <c r="A956" s="116"/>
      <c r="B956" s="117"/>
      <c r="C956" s="45"/>
      <c r="E956" s="118"/>
    </row>
    <row r="957" spans="1:5" ht="15" customHeight="1" x14ac:dyDescent="0.2">
      <c r="A957" s="119"/>
      <c r="B957" s="103"/>
      <c r="C957" s="83" t="s">
        <v>48</v>
      </c>
      <c r="D957" s="120" t="s">
        <v>54</v>
      </c>
      <c r="E957" s="85" t="s">
        <v>50</v>
      </c>
    </row>
    <row r="958" spans="1:5" ht="15" customHeight="1" x14ac:dyDescent="0.2">
      <c r="A958" s="104"/>
      <c r="B958" s="121"/>
      <c r="C958" s="63">
        <v>3599</v>
      </c>
      <c r="D958" s="75" t="s">
        <v>79</v>
      </c>
      <c r="E958" s="88">
        <v>85811.35</v>
      </c>
    </row>
    <row r="959" spans="1:5" ht="15" customHeight="1" x14ac:dyDescent="0.2">
      <c r="A959" s="104"/>
      <c r="B959" s="121"/>
      <c r="C959" s="63">
        <v>3599</v>
      </c>
      <c r="D959" s="75" t="s">
        <v>79</v>
      </c>
      <c r="E959" s="88">
        <v>-400000</v>
      </c>
    </row>
    <row r="960" spans="1:5" ht="15" customHeight="1" x14ac:dyDescent="0.2">
      <c r="A960" s="122"/>
      <c r="B960" s="121"/>
      <c r="C960" s="90" t="s">
        <v>52</v>
      </c>
      <c r="D960" s="123"/>
      <c r="E960" s="124">
        <f>SUM(E958:E959)</f>
        <v>-314188.65000000002</v>
      </c>
    </row>
    <row r="961" spans="1:5" ht="15" customHeight="1" x14ac:dyDescent="0.2"/>
    <row r="962" spans="1:5" ht="15" customHeight="1" x14ac:dyDescent="0.25">
      <c r="A962" s="111" t="s">
        <v>17</v>
      </c>
      <c r="B962" s="45"/>
      <c r="C962" s="45"/>
      <c r="D962" s="45"/>
      <c r="E962" s="45"/>
    </row>
    <row r="963" spans="1:5" ht="15" customHeight="1" x14ac:dyDescent="0.2">
      <c r="A963" s="101" t="s">
        <v>67</v>
      </c>
      <c r="B963" s="45"/>
      <c r="C963" s="45"/>
      <c r="D963" s="45"/>
      <c r="E963" s="46" t="s">
        <v>68</v>
      </c>
    </row>
    <row r="964" spans="1:5" ht="15" customHeight="1" x14ac:dyDescent="0.25">
      <c r="A964" s="111"/>
      <c r="B964" s="67"/>
      <c r="C964" s="45"/>
      <c r="D964" s="45"/>
      <c r="E964" s="82"/>
    </row>
    <row r="965" spans="1:5" ht="15" customHeight="1" x14ac:dyDescent="0.2">
      <c r="A965" s="119"/>
      <c r="B965" s="119"/>
      <c r="C965" s="83" t="s">
        <v>48</v>
      </c>
      <c r="D965" s="94" t="s">
        <v>54</v>
      </c>
      <c r="E965" s="85" t="s">
        <v>50</v>
      </c>
    </row>
    <row r="966" spans="1:5" ht="15" customHeight="1" x14ac:dyDescent="0.2">
      <c r="A966" s="125"/>
      <c r="B966" s="126"/>
      <c r="C966" s="127">
        <v>6409</v>
      </c>
      <c r="D966" s="75" t="s">
        <v>73</v>
      </c>
      <c r="E966" s="128">
        <v>400000</v>
      </c>
    </row>
    <row r="967" spans="1:5" ht="15" customHeight="1" x14ac:dyDescent="0.2">
      <c r="A967" s="129"/>
      <c r="B967" s="130"/>
      <c r="C967" s="90" t="s">
        <v>52</v>
      </c>
      <c r="D967" s="91"/>
      <c r="E967" s="92">
        <f>E966</f>
        <v>400000</v>
      </c>
    </row>
    <row r="968" spans="1:5" ht="15" customHeight="1" x14ac:dyDescent="0.2"/>
    <row r="969" spans="1:5" ht="15" customHeight="1" x14ac:dyDescent="0.2"/>
    <row r="970" spans="1:5" ht="15" customHeight="1" x14ac:dyDescent="0.25">
      <c r="A970" s="38" t="s">
        <v>150</v>
      </c>
    </row>
    <row r="971" spans="1:5" ht="15" customHeight="1" x14ac:dyDescent="0.2">
      <c r="A971" s="169" t="s">
        <v>139</v>
      </c>
      <c r="B971" s="169"/>
      <c r="C971" s="169"/>
      <c r="D971" s="169"/>
      <c r="E971" s="169"/>
    </row>
    <row r="972" spans="1:5" ht="15" customHeight="1" x14ac:dyDescent="0.2">
      <c r="A972" s="169"/>
      <c r="B972" s="169"/>
      <c r="C972" s="169"/>
      <c r="D972" s="169"/>
      <c r="E972" s="169"/>
    </row>
    <row r="973" spans="1:5" ht="15" customHeight="1" x14ac:dyDescent="0.2">
      <c r="A973" s="40" t="s">
        <v>181</v>
      </c>
      <c r="B973" s="40"/>
      <c r="C973" s="40"/>
      <c r="D973" s="40"/>
      <c r="E973" s="40"/>
    </row>
    <row r="974" spans="1:5" ht="15" customHeight="1" x14ac:dyDescent="0.2">
      <c r="A974" s="40"/>
      <c r="B974" s="40"/>
      <c r="C974" s="40"/>
      <c r="D974" s="40"/>
      <c r="E974" s="40"/>
    </row>
    <row r="975" spans="1:5" ht="15" customHeight="1" x14ac:dyDescent="0.2">
      <c r="A975" s="40"/>
      <c r="B975" s="40"/>
      <c r="C975" s="40"/>
      <c r="D975" s="40"/>
      <c r="E975" s="40"/>
    </row>
    <row r="976" spans="1:5" ht="15" customHeight="1" x14ac:dyDescent="0.2">
      <c r="A976" s="40"/>
      <c r="B976" s="40"/>
      <c r="C976" s="40"/>
      <c r="D976" s="40"/>
      <c r="E976" s="40"/>
    </row>
    <row r="977" spans="1:5" ht="15" customHeight="1" x14ac:dyDescent="0.2">
      <c r="A977" s="40"/>
      <c r="B977" s="40"/>
      <c r="C977" s="40"/>
      <c r="D977" s="40"/>
      <c r="E977" s="40"/>
    </row>
    <row r="978" spans="1:5" ht="15" customHeight="1" x14ac:dyDescent="0.2">
      <c r="A978" s="40"/>
      <c r="B978" s="40"/>
      <c r="C978" s="40"/>
      <c r="D978" s="40"/>
      <c r="E978" s="40"/>
    </row>
    <row r="979" spans="1:5" ht="15" customHeight="1" x14ac:dyDescent="0.2">
      <c r="A979" s="40"/>
      <c r="B979" s="40"/>
      <c r="C979" s="40"/>
      <c r="D979" s="40"/>
      <c r="E979" s="40"/>
    </row>
    <row r="980" spans="1:5" ht="15" customHeight="1" x14ac:dyDescent="0.2">
      <c r="A980" s="40"/>
      <c r="B980" s="40"/>
      <c r="C980" s="40"/>
      <c r="D980" s="40"/>
      <c r="E980" s="40"/>
    </row>
    <row r="981" spans="1:5" ht="15" customHeight="1" x14ac:dyDescent="0.2"/>
    <row r="982" spans="1:5" ht="15" customHeight="1" x14ac:dyDescent="0.25">
      <c r="A982" s="111" t="s">
        <v>17</v>
      </c>
      <c r="B982" s="45"/>
      <c r="C982" s="45"/>
      <c r="D982" s="45"/>
      <c r="E982" s="67"/>
    </row>
    <row r="983" spans="1:5" ht="15" customHeight="1" x14ac:dyDescent="0.2">
      <c r="A983" s="101" t="s">
        <v>93</v>
      </c>
      <c r="B983" s="116"/>
      <c r="C983" s="116"/>
      <c r="D983" s="116"/>
      <c r="E983" s="67" t="s">
        <v>94</v>
      </c>
    </row>
    <row r="984" spans="1:5" ht="15" customHeight="1" x14ac:dyDescent="0.2"/>
    <row r="985" spans="1:5" ht="15" customHeight="1" x14ac:dyDescent="0.2">
      <c r="B985" s="49" t="s">
        <v>47</v>
      </c>
      <c r="C985" s="83" t="s">
        <v>48</v>
      </c>
      <c r="D985" s="145" t="s">
        <v>49</v>
      </c>
      <c r="E985" s="85" t="s">
        <v>50</v>
      </c>
    </row>
    <row r="986" spans="1:5" ht="15" customHeight="1" x14ac:dyDescent="0.2">
      <c r="B986" s="68">
        <v>307</v>
      </c>
      <c r="C986" s="106"/>
      <c r="D986" s="77" t="s">
        <v>95</v>
      </c>
      <c r="E986" s="54">
        <v>-1242499.42</v>
      </c>
    </row>
    <row r="987" spans="1:5" ht="15" customHeight="1" x14ac:dyDescent="0.2">
      <c r="B987" s="68">
        <v>130</v>
      </c>
      <c r="C987" s="106"/>
      <c r="D987" s="77" t="s">
        <v>95</v>
      </c>
      <c r="E987" s="54">
        <v>1242499.42</v>
      </c>
    </row>
    <row r="988" spans="1:5" ht="15" customHeight="1" x14ac:dyDescent="0.2">
      <c r="B988" s="147"/>
      <c r="C988" s="90" t="s">
        <v>52</v>
      </c>
      <c r="D988" s="123"/>
      <c r="E988" s="124">
        <f>SUM(E986:E987)</f>
        <v>0</v>
      </c>
    </row>
    <row r="989" spans="1:5" ht="15" customHeight="1" x14ac:dyDescent="0.2"/>
    <row r="990" spans="1:5" ht="15" customHeight="1" x14ac:dyDescent="0.25">
      <c r="A990" s="38" t="s">
        <v>151</v>
      </c>
      <c r="B990" s="67"/>
      <c r="C990" s="67"/>
      <c r="D990" s="67"/>
      <c r="E990" s="67"/>
    </row>
    <row r="991" spans="1:5" ht="15" customHeight="1" x14ac:dyDescent="0.2">
      <c r="A991" s="169" t="s">
        <v>152</v>
      </c>
      <c r="B991" s="169"/>
      <c r="C991" s="169"/>
      <c r="D991" s="169"/>
      <c r="E991" s="169"/>
    </row>
    <row r="992" spans="1:5" ht="15" customHeight="1" x14ac:dyDescent="0.2">
      <c r="A992" s="169"/>
      <c r="B992" s="169"/>
      <c r="C992" s="169"/>
      <c r="D992" s="169"/>
      <c r="E992" s="169"/>
    </row>
    <row r="993" spans="1:5" ht="15" customHeight="1" x14ac:dyDescent="0.2">
      <c r="A993" s="40" t="s">
        <v>153</v>
      </c>
      <c r="B993" s="40"/>
      <c r="C993" s="40"/>
      <c r="D993" s="40"/>
      <c r="E993" s="40"/>
    </row>
    <row r="994" spans="1:5" ht="15" customHeight="1" x14ac:dyDescent="0.2">
      <c r="A994" s="40"/>
      <c r="B994" s="40"/>
      <c r="C994" s="40"/>
      <c r="D994" s="40"/>
      <c r="E994" s="40"/>
    </row>
    <row r="995" spans="1:5" ht="15" customHeight="1" x14ac:dyDescent="0.2">
      <c r="A995" s="40"/>
      <c r="B995" s="40"/>
      <c r="C995" s="40"/>
      <c r="D995" s="40"/>
      <c r="E995" s="40"/>
    </row>
    <row r="996" spans="1:5" ht="15" customHeight="1" x14ac:dyDescent="0.2">
      <c r="A996" s="40"/>
      <c r="B996" s="40"/>
      <c r="C996" s="40"/>
      <c r="D996" s="40"/>
      <c r="E996" s="40"/>
    </row>
    <row r="997" spans="1:5" ht="15" customHeight="1" x14ac:dyDescent="0.2">
      <c r="A997" s="40"/>
      <c r="B997" s="40"/>
      <c r="C997" s="40"/>
      <c r="D997" s="40"/>
      <c r="E997" s="40"/>
    </row>
    <row r="998" spans="1:5" ht="15" customHeight="1" x14ac:dyDescent="0.2">
      <c r="A998" s="40"/>
      <c r="B998" s="40"/>
      <c r="C998" s="40"/>
      <c r="D998" s="40"/>
      <c r="E998" s="40"/>
    </row>
    <row r="999" spans="1:5" ht="15" customHeight="1" x14ac:dyDescent="0.2">
      <c r="A999" s="40"/>
      <c r="B999" s="40"/>
      <c r="C999" s="40"/>
      <c r="D999" s="40"/>
      <c r="E999" s="40"/>
    </row>
    <row r="1000" spans="1:5" ht="15" customHeight="1" x14ac:dyDescent="0.2">
      <c r="A1000" s="40"/>
      <c r="B1000" s="40"/>
      <c r="C1000" s="40"/>
      <c r="D1000" s="40"/>
      <c r="E1000" s="40"/>
    </row>
    <row r="1001" spans="1:5" ht="15" customHeight="1" x14ac:dyDescent="0.2">
      <c r="A1001" s="40"/>
      <c r="B1001" s="40"/>
      <c r="C1001" s="40"/>
      <c r="D1001" s="40"/>
      <c r="E1001" s="40"/>
    </row>
    <row r="1002" spans="1:5" ht="15" customHeight="1" x14ac:dyDescent="0.2"/>
    <row r="1003" spans="1:5" ht="15" customHeight="1" x14ac:dyDescent="0.25">
      <c r="A1003" s="42" t="s">
        <v>17</v>
      </c>
      <c r="B1003" s="43"/>
      <c r="C1003" s="43"/>
      <c r="D1003" s="43"/>
      <c r="E1003" s="43"/>
    </row>
    <row r="1004" spans="1:5" ht="15" customHeight="1" x14ac:dyDescent="0.2">
      <c r="A1004" s="44" t="s">
        <v>67</v>
      </c>
      <c r="B1004" s="43"/>
      <c r="C1004" s="43"/>
      <c r="D1004" s="43"/>
      <c r="E1004" s="98" t="s">
        <v>68</v>
      </c>
    </row>
    <row r="1005" spans="1:5" ht="15" customHeight="1" x14ac:dyDescent="0.25">
      <c r="A1005" s="42"/>
      <c r="B1005" s="47"/>
      <c r="C1005" s="43"/>
      <c r="D1005" s="43"/>
      <c r="E1005" s="48"/>
    </row>
    <row r="1006" spans="1:5" ht="15" customHeight="1" x14ac:dyDescent="0.2">
      <c r="B1006" s="49" t="s">
        <v>47</v>
      </c>
      <c r="C1006" s="49" t="s">
        <v>48</v>
      </c>
      <c r="D1006" s="143" t="s">
        <v>54</v>
      </c>
      <c r="E1006" s="85" t="s">
        <v>50</v>
      </c>
    </row>
    <row r="1007" spans="1:5" ht="15" customHeight="1" x14ac:dyDescent="0.2">
      <c r="B1007" s="182">
        <v>13307</v>
      </c>
      <c r="C1007" s="183">
        <v>4324</v>
      </c>
      <c r="D1007" s="171" t="s">
        <v>73</v>
      </c>
      <c r="E1007" s="109">
        <f>-50920-255360</f>
        <v>-306280</v>
      </c>
    </row>
    <row r="1008" spans="1:5" ht="15" customHeight="1" x14ac:dyDescent="0.2">
      <c r="B1008" s="147"/>
      <c r="C1008" s="56" t="s">
        <v>52</v>
      </c>
      <c r="D1008" s="57"/>
      <c r="E1008" s="58">
        <f>SUM(E1007:E1007)</f>
        <v>-306280</v>
      </c>
    </row>
    <row r="1009" spans="1:5" ht="15" customHeight="1" x14ac:dyDescent="0.2"/>
    <row r="1010" spans="1:5" ht="15" customHeight="1" x14ac:dyDescent="0.25">
      <c r="A1010" s="111" t="s">
        <v>17</v>
      </c>
      <c r="B1010" s="45"/>
      <c r="C1010" s="45"/>
      <c r="D1010" s="45"/>
      <c r="E1010" s="45"/>
    </row>
    <row r="1011" spans="1:5" ht="15" customHeight="1" x14ac:dyDescent="0.2">
      <c r="A1011" s="101" t="s">
        <v>154</v>
      </c>
      <c r="B1011" s="116"/>
      <c r="C1011" s="116"/>
      <c r="D1011" s="116"/>
      <c r="E1011" s="116" t="s">
        <v>155</v>
      </c>
    </row>
    <row r="1012" spans="1:5" ht="15" customHeight="1" x14ac:dyDescent="0.2">
      <c r="A1012" s="116"/>
      <c r="B1012" s="117"/>
      <c r="C1012" s="45"/>
      <c r="D1012" s="116"/>
      <c r="E1012" s="118"/>
    </row>
    <row r="1013" spans="1:5" ht="15" customHeight="1" x14ac:dyDescent="0.2">
      <c r="B1013" s="49" t="s">
        <v>47</v>
      </c>
      <c r="C1013" s="83" t="s">
        <v>48</v>
      </c>
      <c r="D1013" s="145" t="s">
        <v>49</v>
      </c>
      <c r="E1013" s="85" t="s">
        <v>50</v>
      </c>
    </row>
    <row r="1014" spans="1:5" ht="15" customHeight="1" x14ac:dyDescent="0.2">
      <c r="B1014" s="182">
        <v>13307</v>
      </c>
      <c r="C1014" s="156"/>
      <c r="D1014" s="77" t="s">
        <v>156</v>
      </c>
      <c r="E1014" s="184">
        <v>50920</v>
      </c>
    </row>
    <row r="1015" spans="1:5" ht="15" customHeight="1" x14ac:dyDescent="0.2">
      <c r="B1015" s="147"/>
      <c r="C1015" s="90" t="s">
        <v>52</v>
      </c>
      <c r="D1015" s="123"/>
      <c r="E1015" s="124">
        <f>SUM(E1014:E1014)</f>
        <v>50920</v>
      </c>
    </row>
    <row r="1016" spans="1:5" ht="15" customHeight="1" x14ac:dyDescent="0.2">
      <c r="A1016" s="116"/>
      <c r="B1016" s="116"/>
      <c r="C1016" s="116"/>
      <c r="D1016" s="116"/>
      <c r="E1016" s="116"/>
    </row>
    <row r="1017" spans="1:5" ht="15" customHeight="1" x14ac:dyDescent="0.25">
      <c r="A1017" s="111" t="s">
        <v>17</v>
      </c>
      <c r="B1017" s="45"/>
      <c r="C1017" s="45"/>
      <c r="D1017" s="45"/>
      <c r="E1017" s="45"/>
    </row>
    <row r="1018" spans="1:5" ht="15" customHeight="1" x14ac:dyDescent="0.2">
      <c r="A1018" s="101" t="s">
        <v>77</v>
      </c>
      <c r="B1018" s="116"/>
      <c r="C1018" s="116"/>
      <c r="D1018" s="116"/>
      <c r="E1018" s="116" t="s">
        <v>78</v>
      </c>
    </row>
    <row r="1019" spans="1:5" ht="15" customHeight="1" x14ac:dyDescent="0.2">
      <c r="A1019" s="116"/>
      <c r="B1019" s="117"/>
      <c r="C1019" s="45"/>
      <c r="D1019" s="116"/>
      <c r="E1019" s="118"/>
    </row>
    <row r="1020" spans="1:5" ht="15" customHeight="1" x14ac:dyDescent="0.2">
      <c r="A1020" s="103"/>
      <c r="B1020" s="49" t="s">
        <v>47</v>
      </c>
      <c r="C1020" s="83" t="s">
        <v>48</v>
      </c>
      <c r="D1020" s="145" t="s">
        <v>49</v>
      </c>
      <c r="E1020" s="85" t="s">
        <v>50</v>
      </c>
    </row>
    <row r="1021" spans="1:5" ht="15" customHeight="1" x14ac:dyDescent="0.2">
      <c r="A1021" s="185"/>
      <c r="B1021" s="182">
        <v>13307</v>
      </c>
      <c r="C1021" s="156"/>
      <c r="D1021" s="77" t="s">
        <v>156</v>
      </c>
      <c r="E1021" s="162">
        <v>255360</v>
      </c>
    </row>
    <row r="1022" spans="1:5" ht="15" customHeight="1" x14ac:dyDescent="0.2">
      <c r="A1022" s="164"/>
      <c r="B1022" s="147"/>
      <c r="C1022" s="90" t="s">
        <v>52</v>
      </c>
      <c r="D1022" s="123"/>
      <c r="E1022" s="124">
        <f>SUM(E1021)</f>
        <v>255360</v>
      </c>
    </row>
    <row r="1023" spans="1:5" ht="15" customHeight="1" x14ac:dyDescent="0.2"/>
    <row r="1024" spans="1:5"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sheetData>
  <mergeCells count="76">
    <mergeCell ref="A971:E972"/>
    <mergeCell ref="A973:E980"/>
    <mergeCell ref="A991:E992"/>
    <mergeCell ref="A993:E1001"/>
    <mergeCell ref="A889:E894"/>
    <mergeCell ref="A913:E913"/>
    <mergeCell ref="A914:E920"/>
    <mergeCell ref="A938:E938"/>
    <mergeCell ref="A939:E939"/>
    <mergeCell ref="A940:E945"/>
    <mergeCell ref="A813:E821"/>
    <mergeCell ref="A835:E836"/>
    <mergeCell ref="A837:E846"/>
    <mergeCell ref="A858:E859"/>
    <mergeCell ref="A860:E866"/>
    <mergeCell ref="A887:E888"/>
    <mergeCell ref="A712:E720"/>
    <mergeCell ref="A751:E752"/>
    <mergeCell ref="A753:E761"/>
    <mergeCell ref="A783:E784"/>
    <mergeCell ref="A785:E793"/>
    <mergeCell ref="A811:E812"/>
    <mergeCell ref="A628:E633"/>
    <mergeCell ref="A651:E652"/>
    <mergeCell ref="A653:E661"/>
    <mergeCell ref="A679:E680"/>
    <mergeCell ref="A681:E691"/>
    <mergeCell ref="A710:E711"/>
    <mergeCell ref="A538:E545"/>
    <mergeCell ref="A575:E576"/>
    <mergeCell ref="A577:E582"/>
    <mergeCell ref="A600:E601"/>
    <mergeCell ref="A602:E608"/>
    <mergeCell ref="A626:E627"/>
    <mergeCell ref="A436:E444"/>
    <mergeCell ref="A470:E470"/>
    <mergeCell ref="A471:E481"/>
    <mergeCell ref="A514:E514"/>
    <mergeCell ref="A515:E520"/>
    <mergeCell ref="A536:E537"/>
    <mergeCell ref="A341:E348"/>
    <mergeCell ref="A367:E367"/>
    <mergeCell ref="A368:E376"/>
    <mergeCell ref="A394:E394"/>
    <mergeCell ref="A395:E403"/>
    <mergeCell ref="A435:E435"/>
    <mergeCell ref="A264:E270"/>
    <mergeCell ref="A288:E288"/>
    <mergeCell ref="A289:E296"/>
    <mergeCell ref="A314:E314"/>
    <mergeCell ref="A315:E322"/>
    <mergeCell ref="A340:E340"/>
    <mergeCell ref="A194:E194"/>
    <mergeCell ref="A195:E195"/>
    <mergeCell ref="A196:E203"/>
    <mergeCell ref="A233:E233"/>
    <mergeCell ref="A234:E241"/>
    <mergeCell ref="A263:E263"/>
    <mergeCell ref="A126:E126"/>
    <mergeCell ref="A127:E127"/>
    <mergeCell ref="A128:E132"/>
    <mergeCell ref="A159:E159"/>
    <mergeCell ref="A160:E160"/>
    <mergeCell ref="A161:E168"/>
    <mergeCell ref="A64:E64"/>
    <mergeCell ref="A65:E65"/>
    <mergeCell ref="A66:E71"/>
    <mergeCell ref="A91:E91"/>
    <mergeCell ref="A92:E92"/>
    <mergeCell ref="A93:E97"/>
    <mergeCell ref="A2:E2"/>
    <mergeCell ref="A3:E3"/>
    <mergeCell ref="A4:E9"/>
    <mergeCell ref="A31:E31"/>
    <mergeCell ref="A32:E32"/>
    <mergeCell ref="A33:E37"/>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611/17 - 643/17 a 647/17 schválené Radou Olomouckého kraje 11.12.2017</oddHeader>
    <oddFooter xml:space="preserve">&amp;L&amp;"Arial,Kurzíva"Zastupitelstvo OK 18.12.2017
5.2.1. - Rozpočet Olomouckého kraje 2017 - rozpočtové změny - DODATEK 
Příloha č.1: Rozpočtové změny č. 611/17 - 643/17 a 647/17 schválené Radou OK 11.12.2017&amp;R&amp;"Arial,Kurzíva"Strana &amp;P (celkem 25)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zoomScale="92" zoomScaleNormal="92" zoomScaleSheetLayoutView="92" workbookViewId="0"/>
  </sheetViews>
  <sheetFormatPr defaultColWidth="9.140625" defaultRowHeight="12.75" x14ac:dyDescent="0.2"/>
  <cols>
    <col min="1" max="1" width="9.7109375" style="35" customWidth="1"/>
    <col min="2" max="2" width="12.85546875" style="35" customWidth="1"/>
    <col min="3" max="3" width="8.28515625" style="35" customWidth="1"/>
    <col min="4" max="4" width="39.140625" style="35" customWidth="1"/>
    <col min="5" max="5" width="18.85546875" style="35" customWidth="1"/>
    <col min="6" max="16384" width="9.140625" style="35"/>
  </cols>
  <sheetData>
    <row r="1" spans="1:5" ht="15" customHeight="1" x14ac:dyDescent="0.25">
      <c r="A1" s="38" t="s">
        <v>157</v>
      </c>
    </row>
    <row r="2" spans="1:5" ht="15" customHeight="1" x14ac:dyDescent="0.2">
      <c r="A2" s="169" t="s">
        <v>158</v>
      </c>
      <c r="B2" s="169"/>
      <c r="C2" s="169"/>
      <c r="D2" s="169"/>
      <c r="E2" s="169"/>
    </row>
    <row r="3" spans="1:5" ht="15" customHeight="1" x14ac:dyDescent="0.2">
      <c r="A3" s="110" t="s">
        <v>159</v>
      </c>
      <c r="B3" s="110"/>
      <c r="C3" s="110"/>
      <c r="D3" s="110"/>
      <c r="E3" s="110"/>
    </row>
    <row r="4" spans="1:5" ht="15" customHeight="1" x14ac:dyDescent="0.2">
      <c r="A4" s="110"/>
      <c r="B4" s="110"/>
      <c r="C4" s="110"/>
      <c r="D4" s="110"/>
      <c r="E4" s="110"/>
    </row>
    <row r="5" spans="1:5" ht="15" customHeight="1" x14ac:dyDescent="0.2">
      <c r="A5" s="110"/>
      <c r="B5" s="110"/>
      <c r="C5" s="110"/>
      <c r="D5" s="110"/>
      <c r="E5" s="110"/>
    </row>
    <row r="6" spans="1:5" ht="15" customHeight="1" x14ac:dyDescent="0.2">
      <c r="A6" s="110"/>
      <c r="B6" s="110"/>
      <c r="C6" s="110"/>
      <c r="D6" s="110"/>
      <c r="E6" s="110"/>
    </row>
    <row r="7" spans="1:5" ht="15" customHeight="1" x14ac:dyDescent="0.2">
      <c r="A7" s="110"/>
      <c r="B7" s="110"/>
      <c r="C7" s="110"/>
      <c r="D7" s="110"/>
      <c r="E7" s="110"/>
    </row>
    <row r="8" spans="1:5" ht="15" customHeight="1" x14ac:dyDescent="0.2">
      <c r="A8" s="110"/>
      <c r="B8" s="110"/>
      <c r="C8" s="110"/>
      <c r="D8" s="110"/>
      <c r="E8" s="110"/>
    </row>
    <row r="9" spans="1:5" ht="15" customHeight="1" x14ac:dyDescent="0.2">
      <c r="A9" s="110"/>
      <c r="B9" s="110"/>
      <c r="C9" s="110"/>
      <c r="D9" s="110"/>
      <c r="E9" s="110"/>
    </row>
    <row r="10" spans="1:5" ht="15" customHeight="1" x14ac:dyDescent="0.2">
      <c r="A10" s="186"/>
      <c r="B10" s="186"/>
      <c r="C10" s="186"/>
      <c r="D10" s="186"/>
      <c r="E10" s="186"/>
    </row>
    <row r="11" spans="1:5" ht="15" customHeight="1" x14ac:dyDescent="0.25">
      <c r="A11" s="42" t="s">
        <v>1</v>
      </c>
      <c r="B11" s="45"/>
      <c r="C11" s="45"/>
      <c r="D11" s="45"/>
      <c r="E11" s="45"/>
    </row>
    <row r="12" spans="1:5" ht="15" customHeight="1" x14ac:dyDescent="0.2">
      <c r="A12" s="44" t="s">
        <v>45</v>
      </c>
      <c r="B12" s="45"/>
      <c r="C12" s="45"/>
      <c r="D12" s="45"/>
      <c r="E12" s="46" t="s">
        <v>46</v>
      </c>
    </row>
    <row r="13" spans="1:5" ht="15" customHeight="1" x14ac:dyDescent="0.25">
      <c r="A13" s="111"/>
      <c r="B13" s="67"/>
      <c r="C13" s="45"/>
      <c r="D13" s="45"/>
      <c r="E13" s="82"/>
    </row>
    <row r="14" spans="1:5" ht="15" customHeight="1" x14ac:dyDescent="0.2">
      <c r="A14" s="103"/>
      <c r="B14" s="119"/>
      <c r="C14" s="83" t="s">
        <v>48</v>
      </c>
      <c r="D14" s="84" t="s">
        <v>49</v>
      </c>
      <c r="E14" s="85" t="s">
        <v>50</v>
      </c>
    </row>
    <row r="15" spans="1:5" ht="15" customHeight="1" x14ac:dyDescent="0.2">
      <c r="A15" s="108"/>
      <c r="B15" s="126"/>
      <c r="C15" s="136">
        <v>6172</v>
      </c>
      <c r="D15" s="159" t="s">
        <v>160</v>
      </c>
      <c r="E15" s="137">
        <v>4427.1899999999996</v>
      </c>
    </row>
    <row r="16" spans="1:5" ht="15" customHeight="1" x14ac:dyDescent="0.2">
      <c r="A16" s="108"/>
      <c r="B16" s="172"/>
      <c r="C16" s="90" t="s">
        <v>52</v>
      </c>
      <c r="D16" s="91"/>
      <c r="E16" s="92">
        <f>SUM(E15:E15)</f>
        <v>4427.1899999999996</v>
      </c>
    </row>
    <row r="17" spans="1:5" ht="15" customHeight="1" x14ac:dyDescent="0.2">
      <c r="A17" s="187"/>
      <c r="B17" s="187"/>
      <c r="C17" s="187"/>
      <c r="D17" s="187"/>
      <c r="E17" s="187"/>
    </row>
    <row r="18" spans="1:5" ht="15" customHeight="1" x14ac:dyDescent="0.25">
      <c r="A18" s="111" t="s">
        <v>17</v>
      </c>
      <c r="B18" s="45"/>
      <c r="C18" s="45"/>
      <c r="D18" s="45"/>
      <c r="E18" s="45"/>
    </row>
    <row r="19" spans="1:5" ht="15" customHeight="1" x14ac:dyDescent="0.2">
      <c r="A19" s="44" t="s">
        <v>45</v>
      </c>
      <c r="B19" s="45"/>
      <c r="C19" s="45"/>
      <c r="D19" s="45"/>
      <c r="E19" s="46" t="s">
        <v>46</v>
      </c>
    </row>
    <row r="20" spans="1:5" ht="15" customHeight="1" x14ac:dyDescent="0.25">
      <c r="A20" s="111"/>
      <c r="B20" s="67"/>
      <c r="C20" s="45"/>
      <c r="D20" s="45"/>
      <c r="E20" s="82"/>
    </row>
    <row r="21" spans="1:5" ht="15" customHeight="1" x14ac:dyDescent="0.2">
      <c r="A21" s="119"/>
      <c r="B21" s="119"/>
      <c r="C21" s="83" t="s">
        <v>48</v>
      </c>
      <c r="D21" s="94" t="s">
        <v>54</v>
      </c>
      <c r="E21" s="85" t="s">
        <v>50</v>
      </c>
    </row>
    <row r="22" spans="1:5" ht="15" customHeight="1" x14ac:dyDescent="0.2">
      <c r="A22" s="125"/>
      <c r="B22" s="126"/>
      <c r="C22" s="127">
        <v>6409</v>
      </c>
      <c r="D22" s="75" t="s">
        <v>73</v>
      </c>
      <c r="E22" s="137">
        <v>4427.1899999999996</v>
      </c>
    </row>
    <row r="23" spans="1:5" ht="15" customHeight="1" x14ac:dyDescent="0.2">
      <c r="A23" s="129"/>
      <c r="B23" s="130"/>
      <c r="C23" s="90" t="s">
        <v>52</v>
      </c>
      <c r="D23" s="91"/>
      <c r="E23" s="92">
        <f>E22</f>
        <v>4427.1899999999996</v>
      </c>
    </row>
    <row r="24" spans="1:5" ht="15" customHeight="1" x14ac:dyDescent="0.2"/>
    <row r="25" spans="1:5" ht="15" customHeight="1" x14ac:dyDescent="0.2"/>
    <row r="26" spans="1:5" ht="15" customHeight="1" x14ac:dyDescent="0.25">
      <c r="A26" s="38" t="s">
        <v>161</v>
      </c>
    </row>
    <row r="27" spans="1:5" ht="15" customHeight="1" x14ac:dyDescent="0.2">
      <c r="A27" s="169" t="s">
        <v>158</v>
      </c>
      <c r="B27" s="169"/>
      <c r="C27" s="169"/>
      <c r="D27" s="169"/>
      <c r="E27" s="169"/>
    </row>
    <row r="28" spans="1:5" ht="15" customHeight="1" x14ac:dyDescent="0.2">
      <c r="A28" s="110" t="s">
        <v>162</v>
      </c>
      <c r="B28" s="110"/>
      <c r="C28" s="110"/>
      <c r="D28" s="110"/>
      <c r="E28" s="110"/>
    </row>
    <row r="29" spans="1:5" ht="15" customHeight="1" x14ac:dyDescent="0.2">
      <c r="A29" s="110"/>
      <c r="B29" s="110"/>
      <c r="C29" s="110"/>
      <c r="D29" s="110"/>
      <c r="E29" s="110"/>
    </row>
    <row r="30" spans="1:5" ht="15" customHeight="1" x14ac:dyDescent="0.2">
      <c r="A30" s="110"/>
      <c r="B30" s="110"/>
      <c r="C30" s="110"/>
      <c r="D30" s="110"/>
      <c r="E30" s="110"/>
    </row>
    <row r="31" spans="1:5" ht="15" customHeight="1" x14ac:dyDescent="0.2">
      <c r="A31" s="110"/>
      <c r="B31" s="110"/>
      <c r="C31" s="110"/>
      <c r="D31" s="110"/>
      <c r="E31" s="110"/>
    </row>
    <row r="32" spans="1:5" ht="15" customHeight="1" x14ac:dyDescent="0.2">
      <c r="A32" s="110"/>
      <c r="B32" s="110"/>
      <c r="C32" s="110"/>
      <c r="D32" s="110"/>
      <c r="E32" s="110"/>
    </row>
    <row r="33" spans="1:5" ht="15" customHeight="1" x14ac:dyDescent="0.2">
      <c r="A33" s="110"/>
      <c r="B33" s="110"/>
      <c r="C33" s="110"/>
      <c r="D33" s="110"/>
      <c r="E33" s="110"/>
    </row>
    <row r="34" spans="1:5" ht="15" customHeight="1" x14ac:dyDescent="0.2">
      <c r="A34" s="110"/>
      <c r="B34" s="110"/>
      <c r="C34" s="110"/>
      <c r="D34" s="110"/>
      <c r="E34" s="110"/>
    </row>
    <row r="35" spans="1:5" ht="15" customHeight="1" x14ac:dyDescent="0.2">
      <c r="A35" s="186"/>
      <c r="B35" s="186"/>
      <c r="C35" s="186"/>
      <c r="D35" s="186"/>
      <c r="E35" s="186"/>
    </row>
    <row r="36" spans="1:5" ht="15" customHeight="1" x14ac:dyDescent="0.25">
      <c r="A36" s="42" t="s">
        <v>1</v>
      </c>
      <c r="B36" s="45"/>
      <c r="C36" s="45"/>
      <c r="D36" s="45"/>
      <c r="E36" s="45"/>
    </row>
    <row r="37" spans="1:5" ht="15" customHeight="1" x14ac:dyDescent="0.2">
      <c r="A37" s="44" t="s">
        <v>45</v>
      </c>
      <c r="B37" s="45"/>
      <c r="C37" s="45"/>
      <c r="D37" s="45"/>
      <c r="E37" s="46" t="s">
        <v>46</v>
      </c>
    </row>
    <row r="38" spans="1:5" ht="15" customHeight="1" x14ac:dyDescent="0.25">
      <c r="A38" s="111"/>
      <c r="B38" s="67"/>
      <c r="C38" s="45"/>
      <c r="D38" s="45"/>
      <c r="E38" s="82"/>
    </row>
    <row r="39" spans="1:5" ht="15" customHeight="1" x14ac:dyDescent="0.2">
      <c r="A39" s="103"/>
      <c r="B39" s="119"/>
      <c r="C39" s="83" t="s">
        <v>48</v>
      </c>
      <c r="D39" s="84" t="s">
        <v>49</v>
      </c>
      <c r="E39" s="85" t="s">
        <v>50</v>
      </c>
    </row>
    <row r="40" spans="1:5" ht="15" customHeight="1" x14ac:dyDescent="0.2">
      <c r="A40" s="108"/>
      <c r="B40" s="126"/>
      <c r="C40" s="136">
        <v>6172</v>
      </c>
      <c r="D40" s="159" t="s">
        <v>160</v>
      </c>
      <c r="E40" s="137">
        <v>15163</v>
      </c>
    </row>
    <row r="41" spans="1:5" ht="15" customHeight="1" x14ac:dyDescent="0.2">
      <c r="A41" s="108"/>
      <c r="B41" s="172"/>
      <c r="C41" s="90" t="s">
        <v>52</v>
      </c>
      <c r="D41" s="91"/>
      <c r="E41" s="92">
        <f>SUM(E40:E40)</f>
        <v>15163</v>
      </c>
    </row>
    <row r="42" spans="1:5" ht="15" customHeight="1" x14ac:dyDescent="0.2">
      <c r="A42" s="187"/>
      <c r="B42" s="187"/>
      <c r="C42" s="187"/>
      <c r="D42" s="187"/>
      <c r="E42" s="187"/>
    </row>
    <row r="43" spans="1:5" ht="15" customHeight="1" x14ac:dyDescent="0.25">
      <c r="A43" s="111" t="s">
        <v>17</v>
      </c>
      <c r="B43" s="45"/>
      <c r="C43" s="45"/>
      <c r="D43" s="45"/>
      <c r="E43" s="45"/>
    </row>
    <row r="44" spans="1:5" ht="15" customHeight="1" x14ac:dyDescent="0.2">
      <c r="A44" s="44" t="s">
        <v>45</v>
      </c>
      <c r="B44" s="45"/>
      <c r="C44" s="45"/>
      <c r="D44" s="45"/>
      <c r="E44" s="46" t="s">
        <v>46</v>
      </c>
    </row>
    <row r="45" spans="1:5" ht="15" customHeight="1" x14ac:dyDescent="0.25">
      <c r="A45" s="111"/>
      <c r="B45" s="67"/>
      <c r="C45" s="45"/>
      <c r="D45" s="45"/>
      <c r="E45" s="82"/>
    </row>
    <row r="46" spans="1:5" ht="15" customHeight="1" x14ac:dyDescent="0.2">
      <c r="A46" s="119"/>
      <c r="B46" s="119"/>
      <c r="C46" s="83" t="s">
        <v>48</v>
      </c>
      <c r="D46" s="94" t="s">
        <v>54</v>
      </c>
      <c r="E46" s="85" t="s">
        <v>50</v>
      </c>
    </row>
    <row r="47" spans="1:5" ht="15" customHeight="1" x14ac:dyDescent="0.2">
      <c r="A47" s="125"/>
      <c r="B47" s="126"/>
      <c r="C47" s="127">
        <v>6409</v>
      </c>
      <c r="D47" s="75" t="s">
        <v>73</v>
      </c>
      <c r="E47" s="137">
        <v>15163</v>
      </c>
    </row>
    <row r="48" spans="1:5" ht="15" customHeight="1" x14ac:dyDescent="0.2">
      <c r="A48" s="129"/>
      <c r="B48" s="130"/>
      <c r="C48" s="90" t="s">
        <v>52</v>
      </c>
      <c r="D48" s="91"/>
      <c r="E48" s="92">
        <f>E47</f>
        <v>15163</v>
      </c>
    </row>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38" t="s">
        <v>163</v>
      </c>
    </row>
    <row r="55" spans="1:5" ht="15" customHeight="1" x14ac:dyDescent="0.2">
      <c r="A55" s="188" t="s">
        <v>42</v>
      </c>
      <c r="B55" s="188"/>
      <c r="C55" s="188"/>
      <c r="D55" s="188"/>
      <c r="E55" s="188"/>
    </row>
    <row r="56" spans="1:5" ht="15" customHeight="1" x14ac:dyDescent="0.2">
      <c r="A56" s="40" t="s">
        <v>182</v>
      </c>
      <c r="B56" s="40"/>
      <c r="C56" s="40"/>
      <c r="D56" s="40"/>
      <c r="E56" s="40"/>
    </row>
    <row r="57" spans="1:5" ht="15" customHeight="1" x14ac:dyDescent="0.2">
      <c r="A57" s="40"/>
      <c r="B57" s="40"/>
      <c r="C57" s="40"/>
      <c r="D57" s="40"/>
      <c r="E57" s="40"/>
    </row>
    <row r="58" spans="1:5" ht="15" customHeight="1" x14ac:dyDescent="0.2">
      <c r="A58" s="40"/>
      <c r="B58" s="40"/>
      <c r="C58" s="40"/>
      <c r="D58" s="40"/>
      <c r="E58" s="40"/>
    </row>
    <row r="59" spans="1:5" ht="15" customHeight="1" x14ac:dyDescent="0.2">
      <c r="A59" s="40"/>
      <c r="B59" s="40"/>
      <c r="C59" s="40"/>
      <c r="D59" s="40"/>
      <c r="E59" s="40"/>
    </row>
    <row r="60" spans="1:5" ht="15" customHeight="1" x14ac:dyDescent="0.2">
      <c r="A60" s="40"/>
      <c r="B60" s="40"/>
      <c r="C60" s="40"/>
      <c r="D60" s="40"/>
      <c r="E60" s="40"/>
    </row>
    <row r="61" spans="1:5" ht="15" customHeight="1" x14ac:dyDescent="0.2">
      <c r="A61" s="40"/>
      <c r="B61" s="40"/>
      <c r="C61" s="40"/>
      <c r="D61" s="40"/>
      <c r="E61" s="40"/>
    </row>
    <row r="62" spans="1:5" ht="15" customHeight="1" x14ac:dyDescent="0.2">
      <c r="A62" s="40"/>
      <c r="B62" s="40"/>
      <c r="C62" s="40"/>
      <c r="D62" s="40"/>
      <c r="E62" s="40"/>
    </row>
    <row r="63" spans="1:5" ht="15" customHeight="1" x14ac:dyDescent="0.2">
      <c r="A63" s="78"/>
      <c r="B63" s="78"/>
      <c r="C63" s="78"/>
      <c r="D63" s="78"/>
      <c r="E63" s="78"/>
    </row>
    <row r="64" spans="1:5" ht="15" customHeight="1" x14ac:dyDescent="0.25">
      <c r="A64" s="111" t="s">
        <v>1</v>
      </c>
      <c r="B64" s="45"/>
      <c r="C64" s="45"/>
      <c r="D64" s="45"/>
      <c r="E64" s="45"/>
    </row>
    <row r="65" spans="1:5" ht="15" customHeight="1" x14ac:dyDescent="0.2">
      <c r="A65" s="165" t="s">
        <v>93</v>
      </c>
      <c r="B65" s="60"/>
      <c r="C65" s="60"/>
      <c r="D65" s="60"/>
      <c r="E65" s="66" t="s">
        <v>94</v>
      </c>
    </row>
    <row r="66" spans="1:5" ht="15" customHeight="1" x14ac:dyDescent="0.25">
      <c r="A66" s="111"/>
      <c r="B66" s="117"/>
      <c r="C66" s="67"/>
      <c r="D66" s="67"/>
      <c r="E66" s="82"/>
    </row>
    <row r="67" spans="1:5" ht="15" customHeight="1" x14ac:dyDescent="0.2">
      <c r="B67" s="83" t="s">
        <v>47</v>
      </c>
      <c r="C67" s="83" t="s">
        <v>48</v>
      </c>
      <c r="D67" s="145" t="s">
        <v>49</v>
      </c>
      <c r="E67" s="49" t="s">
        <v>50</v>
      </c>
    </row>
    <row r="68" spans="1:5" ht="15" customHeight="1" x14ac:dyDescent="0.2">
      <c r="B68" s="166">
        <v>304</v>
      </c>
      <c r="C68" s="136">
        <v>6172</v>
      </c>
      <c r="D68" s="114" t="s">
        <v>164</v>
      </c>
      <c r="E68" s="160">
        <v>4000</v>
      </c>
    </row>
    <row r="69" spans="1:5" ht="15" customHeight="1" x14ac:dyDescent="0.2">
      <c r="B69" s="166"/>
      <c r="C69" s="189" t="s">
        <v>52</v>
      </c>
      <c r="D69" s="91"/>
      <c r="E69" s="92">
        <f>SUM(E68:E68)</f>
        <v>4000</v>
      </c>
    </row>
    <row r="70" spans="1:5" ht="15" customHeight="1" x14ac:dyDescent="0.2">
      <c r="A70" s="125"/>
      <c r="B70"/>
      <c r="C70"/>
      <c r="D70"/>
      <c r="E70"/>
    </row>
    <row r="71" spans="1:5" ht="15" customHeight="1" x14ac:dyDescent="0.25">
      <c r="A71" s="111" t="s">
        <v>17</v>
      </c>
      <c r="B71" s="45"/>
      <c r="C71" s="45"/>
      <c r="D71" s="45"/>
      <c r="E71" s="45"/>
    </row>
    <row r="72" spans="1:5" ht="15" customHeight="1" x14ac:dyDescent="0.2">
      <c r="A72" s="165" t="s">
        <v>93</v>
      </c>
      <c r="B72" s="60"/>
      <c r="C72" s="60"/>
      <c r="D72" s="60"/>
      <c r="E72" s="66" t="s">
        <v>94</v>
      </c>
    </row>
    <row r="73" spans="1:5" ht="15" customHeight="1" x14ac:dyDescent="0.25">
      <c r="A73" s="111"/>
      <c r="B73"/>
      <c r="C73"/>
      <c r="D73"/>
      <c r="E73" s="82"/>
    </row>
    <row r="74" spans="1:5" ht="15" customHeight="1" x14ac:dyDescent="0.2">
      <c r="B74" s="83" t="s">
        <v>47</v>
      </c>
      <c r="C74" s="83" t="s">
        <v>48</v>
      </c>
      <c r="D74" s="84" t="s">
        <v>49</v>
      </c>
      <c r="E74" s="49" t="s">
        <v>50</v>
      </c>
    </row>
    <row r="75" spans="1:5" ht="15" customHeight="1" x14ac:dyDescent="0.2">
      <c r="B75" s="146">
        <v>304</v>
      </c>
      <c r="C75" s="136"/>
      <c r="D75" s="77" t="s">
        <v>95</v>
      </c>
      <c r="E75" s="160">
        <v>4000</v>
      </c>
    </row>
    <row r="76" spans="1:5" ht="15" customHeight="1" x14ac:dyDescent="0.2">
      <c r="B76" s="146"/>
      <c r="C76" s="90" t="s">
        <v>52</v>
      </c>
      <c r="D76" s="91"/>
      <c r="E76" s="92">
        <f>SUM(E75:E75)</f>
        <v>4000</v>
      </c>
    </row>
    <row r="77" spans="1:5" ht="15" customHeight="1" x14ac:dyDescent="0.2"/>
    <row r="78" spans="1:5" ht="15" customHeight="1" x14ac:dyDescent="0.2"/>
    <row r="79" spans="1:5" ht="15" customHeight="1" x14ac:dyDescent="0.2"/>
    <row r="80" spans="1:5"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sheetData>
  <mergeCells count="6">
    <mergeCell ref="A2:E2"/>
    <mergeCell ref="A3:E9"/>
    <mergeCell ref="A27:E27"/>
    <mergeCell ref="A28:E34"/>
    <mergeCell ref="A55:E55"/>
    <mergeCell ref="A56:E62"/>
  </mergeCells>
  <phoneticPr fontId="1" type="noConversion"/>
  <pageMargins left="0.98425196850393704" right="0.98425196850393704" top="0.98425196850393704" bottom="0.98425196850393704" header="0.51181102362204722" footer="0.51181102362204722"/>
  <pageSetup paperSize="9" scale="92" firstPageNumber="23" orientation="portrait" useFirstPageNumber="1" r:id="rId1"/>
  <headerFooter alignWithMargins="0">
    <oddHeader>&amp;C&amp;"Arial,Kurzíva"Příloha č. 2: Rozpočtové změny č. 644/17 - 646/17 navržené Radou Olomouckého kraje 11.12.2017 ke schválení</oddHeader>
    <oddFooter xml:space="preserve">&amp;L&amp;"Arial,Kurzíva"Zastupitelstvo OK 18.12.2017
5.2.1. - Rozpočet Olomouckého kraje 2017 - rozpočtové změny - DODATEK 
Příloha č.2: Rozpočtové změny č. 644/17 - 646/17 navržené Radou OK 11.12.2017 ke schválení&amp;R&amp;"Arial,Kurzíva"Strana &amp;P (celkem 25)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5"/>
  <sheetViews>
    <sheetView showGridLines="0" zoomScale="92" zoomScaleNormal="92" zoomScaleSheetLayoutView="92" workbookViewId="0"/>
  </sheetViews>
  <sheetFormatPr defaultColWidth="9.140625" defaultRowHeight="13.15" customHeight="1" x14ac:dyDescent="0.2"/>
  <cols>
    <col min="1" max="1" width="52.7109375" style="1" customWidth="1"/>
    <col min="2" max="3" width="18" style="2" customWidth="1"/>
    <col min="4" max="16384" width="9.140625" style="1"/>
  </cols>
  <sheetData>
    <row r="1" spans="1:3" ht="12.75" customHeight="1" x14ac:dyDescent="0.2">
      <c r="A1" s="1" t="s">
        <v>32</v>
      </c>
      <c r="C1" s="3" t="s">
        <v>0</v>
      </c>
    </row>
    <row r="2" spans="1:3" ht="15.75" customHeight="1" x14ac:dyDescent="0.25">
      <c r="A2" s="4" t="s">
        <v>1</v>
      </c>
      <c r="B2" s="5" t="s">
        <v>2</v>
      </c>
      <c r="C2" s="5" t="s">
        <v>3</v>
      </c>
    </row>
    <row r="3" spans="1:3" ht="14.25" customHeight="1" x14ac:dyDescent="0.2">
      <c r="A3" s="6" t="s">
        <v>165</v>
      </c>
      <c r="B3" s="18">
        <v>4100000</v>
      </c>
      <c r="C3" s="7">
        <v>4148582</v>
      </c>
    </row>
    <row r="4" spans="1:3" ht="14.25" customHeight="1" x14ac:dyDescent="0.2">
      <c r="A4" s="6" t="s">
        <v>4</v>
      </c>
      <c r="B4" s="18">
        <v>1290</v>
      </c>
      <c r="C4" s="7">
        <v>1290</v>
      </c>
    </row>
    <row r="5" spans="1:3" ht="14.25" customHeight="1" x14ac:dyDescent="0.2">
      <c r="A5" s="6" t="s">
        <v>28</v>
      </c>
      <c r="B5" s="18">
        <v>1310</v>
      </c>
      <c r="C5" s="7">
        <v>1310</v>
      </c>
    </row>
    <row r="6" spans="1:3" ht="14.25" customHeight="1" x14ac:dyDescent="0.2">
      <c r="A6" s="6" t="s">
        <v>5</v>
      </c>
      <c r="B6" s="18">
        <v>31179</v>
      </c>
      <c r="C6" s="7">
        <f>31989+4</f>
        <v>31993</v>
      </c>
    </row>
    <row r="7" spans="1:3" ht="14.25" customHeight="1" x14ac:dyDescent="0.2">
      <c r="A7" s="6" t="s">
        <v>6</v>
      </c>
      <c r="B7" s="18">
        <v>2480</v>
      </c>
      <c r="C7" s="7">
        <v>5753</v>
      </c>
    </row>
    <row r="8" spans="1:3" ht="14.25" customHeight="1" x14ac:dyDescent="0.2">
      <c r="A8" s="6" t="s">
        <v>24</v>
      </c>
      <c r="B8" s="18">
        <v>40192</v>
      </c>
      <c r="C8" s="7">
        <f>44403+7+46+43+4+15</f>
        <v>44518</v>
      </c>
    </row>
    <row r="9" spans="1:3" ht="14.25" customHeight="1" x14ac:dyDescent="0.2">
      <c r="A9" s="6" t="s">
        <v>7</v>
      </c>
      <c r="B9" s="18">
        <v>13200</v>
      </c>
      <c r="C9" s="7">
        <v>13200</v>
      </c>
    </row>
    <row r="10" spans="1:3" ht="14.25" customHeight="1" x14ac:dyDescent="0.2">
      <c r="A10" s="6" t="s">
        <v>8</v>
      </c>
      <c r="B10" s="18">
        <v>1000.4</v>
      </c>
      <c r="C10" s="7">
        <v>1000.4</v>
      </c>
    </row>
    <row r="11" spans="1:3" ht="14.25" customHeight="1" x14ac:dyDescent="0.2">
      <c r="A11" s="6" t="s">
        <v>9</v>
      </c>
      <c r="B11" s="18">
        <v>81145.399999999994</v>
      </c>
      <c r="C11" s="7">
        <v>81145.399999999994</v>
      </c>
    </row>
    <row r="12" spans="1:3" ht="14.25" customHeight="1" x14ac:dyDescent="0.2">
      <c r="A12" s="36" t="s">
        <v>29</v>
      </c>
      <c r="B12" s="18"/>
      <c r="C12" s="7">
        <f>6367722+361+3025-2-28-175-190-939</f>
        <v>6369774</v>
      </c>
    </row>
    <row r="13" spans="1:3" ht="14.25" customHeight="1" x14ac:dyDescent="0.2">
      <c r="A13" s="36" t="s">
        <v>166</v>
      </c>
      <c r="B13" s="18"/>
      <c r="C13" s="7">
        <v>982</v>
      </c>
    </row>
    <row r="14" spans="1:3" ht="14.25" customHeight="1" x14ac:dyDescent="0.2">
      <c r="A14" s="36" t="s">
        <v>30</v>
      </c>
      <c r="B14" s="18"/>
      <c r="C14" s="7">
        <v>851880</v>
      </c>
    </row>
    <row r="15" spans="1:3" ht="14.25" customHeight="1" x14ac:dyDescent="0.2">
      <c r="A15" s="36" t="s">
        <v>167</v>
      </c>
      <c r="B15" s="18"/>
      <c r="C15" s="7">
        <f>33347+523+86</f>
        <v>33956</v>
      </c>
    </row>
    <row r="16" spans="1:3" ht="14.25" customHeight="1" x14ac:dyDescent="0.2">
      <c r="A16" s="36" t="s">
        <v>168</v>
      </c>
      <c r="B16" s="18"/>
      <c r="C16" s="7">
        <v>219966</v>
      </c>
    </row>
    <row r="17" spans="1:3" ht="14.25" customHeight="1" x14ac:dyDescent="0.2">
      <c r="A17" s="37" t="s">
        <v>33</v>
      </c>
      <c r="B17" s="18"/>
      <c r="C17" s="7">
        <f>183373+1357</f>
        <v>184730</v>
      </c>
    </row>
    <row r="18" spans="1:3" ht="14.25" customHeight="1" x14ac:dyDescent="0.2">
      <c r="A18" s="37" t="s">
        <v>34</v>
      </c>
      <c r="B18" s="18"/>
      <c r="C18" s="7">
        <f>1821+138</f>
        <v>1959</v>
      </c>
    </row>
    <row r="19" spans="1:3" ht="14.25" customHeight="1" x14ac:dyDescent="0.2">
      <c r="A19" s="6" t="s">
        <v>35</v>
      </c>
      <c r="B19" s="18">
        <v>6291</v>
      </c>
      <c r="C19" s="7">
        <v>6291</v>
      </c>
    </row>
    <row r="20" spans="1:3" ht="14.25" customHeight="1" x14ac:dyDescent="0.2">
      <c r="A20" s="6" t="s">
        <v>36</v>
      </c>
      <c r="B20" s="18">
        <v>50000</v>
      </c>
      <c r="C20" s="7">
        <v>50000</v>
      </c>
    </row>
    <row r="21" spans="1:3" ht="14.25" customHeight="1" x14ac:dyDescent="0.2">
      <c r="A21" s="8" t="s">
        <v>10</v>
      </c>
      <c r="B21" s="19">
        <v>170165</v>
      </c>
      <c r="C21" s="9">
        <f>232602+10439-118</f>
        <v>242923</v>
      </c>
    </row>
    <row r="22" spans="1:3" ht="14.25" customHeight="1" x14ac:dyDescent="0.2">
      <c r="A22" s="10" t="s">
        <v>20</v>
      </c>
      <c r="B22" s="20">
        <v>8242</v>
      </c>
      <c r="C22" s="11">
        <f>8410</f>
        <v>8410</v>
      </c>
    </row>
    <row r="23" spans="1:3" ht="14.25" customHeight="1" x14ac:dyDescent="0.2">
      <c r="A23" s="10" t="s">
        <v>11</v>
      </c>
      <c r="B23" s="20">
        <v>50000</v>
      </c>
      <c r="C23" s="11">
        <v>50000</v>
      </c>
    </row>
    <row r="24" spans="1:3" ht="14.25" customHeight="1" x14ac:dyDescent="0.2">
      <c r="A24" s="10" t="s">
        <v>169</v>
      </c>
      <c r="B24" s="20"/>
      <c r="C24" s="11">
        <f>188526+5846+12</f>
        <v>194384</v>
      </c>
    </row>
    <row r="25" spans="1:3" ht="14.25" customHeight="1" x14ac:dyDescent="0.2">
      <c r="A25" s="10" t="s">
        <v>170</v>
      </c>
      <c r="B25" s="20"/>
      <c r="C25" s="11">
        <v>856</v>
      </c>
    </row>
    <row r="26" spans="1:3" ht="14.25" customHeight="1" x14ac:dyDescent="0.2">
      <c r="A26" s="10" t="s">
        <v>12</v>
      </c>
      <c r="B26" s="20">
        <v>6600</v>
      </c>
      <c r="C26" s="11">
        <v>6600</v>
      </c>
    </row>
    <row r="27" spans="1:3" ht="14.25" customHeight="1" x14ac:dyDescent="0.2">
      <c r="A27" s="36" t="s">
        <v>31</v>
      </c>
      <c r="B27" s="20"/>
      <c r="C27" s="11">
        <v>29108</v>
      </c>
    </row>
    <row r="28" spans="1:3" ht="14.25" customHeight="1" x14ac:dyDescent="0.25">
      <c r="A28" s="4" t="s">
        <v>13</v>
      </c>
      <c r="B28" s="21">
        <f>SUM(B3:B26)</f>
        <v>4563094.8</v>
      </c>
      <c r="C28" s="12">
        <f>SUM(C3:C27)</f>
        <v>12580610.800000001</v>
      </c>
    </row>
    <row r="29" spans="1:3" ht="14.25" customHeight="1" x14ac:dyDescent="0.2">
      <c r="A29" s="13" t="s">
        <v>14</v>
      </c>
      <c r="B29" s="25">
        <v>-8240</v>
      </c>
      <c r="C29" s="25">
        <f>-8312-96</f>
        <v>-8408</v>
      </c>
    </row>
    <row r="30" spans="1:3" ht="15.75" thickBot="1" x14ac:dyDescent="0.3">
      <c r="A30" s="14" t="s">
        <v>15</v>
      </c>
      <c r="B30" s="15">
        <f>B28+B29</f>
        <v>4554854.8</v>
      </c>
      <c r="C30" s="15">
        <f>C28+C29</f>
        <v>12572202.800000001</v>
      </c>
    </row>
    <row r="31" spans="1:3" ht="15.75" customHeight="1" thickTop="1" x14ac:dyDescent="0.25">
      <c r="A31" s="4" t="s">
        <v>17</v>
      </c>
      <c r="B31" s="23" t="s">
        <v>2</v>
      </c>
      <c r="C31" s="5" t="s">
        <v>3</v>
      </c>
    </row>
    <row r="32" spans="1:3" ht="14.25" x14ac:dyDescent="0.2">
      <c r="A32" s="8" t="s">
        <v>37</v>
      </c>
      <c r="B32" s="24">
        <v>686314</v>
      </c>
      <c r="C32" s="26">
        <f>1128530+138+7+10439+4+15</f>
        <v>1139133</v>
      </c>
    </row>
    <row r="33" spans="1:3" ht="14.25" x14ac:dyDescent="0.2">
      <c r="A33" s="8" t="s">
        <v>38</v>
      </c>
      <c r="B33" s="24">
        <v>289230</v>
      </c>
      <c r="C33" s="26">
        <v>289230</v>
      </c>
    </row>
    <row r="34" spans="1:3" ht="14.25" x14ac:dyDescent="0.2">
      <c r="A34" s="8" t="s">
        <v>39</v>
      </c>
      <c r="B34" s="24">
        <v>2496931</v>
      </c>
      <c r="C34" s="26">
        <f>2531693+46-118+18251+43+4</f>
        <v>2549919</v>
      </c>
    </row>
    <row r="35" spans="1:3" ht="14.25" x14ac:dyDescent="0.2">
      <c r="A35" s="36" t="s">
        <v>29</v>
      </c>
      <c r="B35" s="24"/>
      <c r="C35" s="26">
        <f>6367722+361+3025-2-28-175-190-939</f>
        <v>6369774</v>
      </c>
    </row>
    <row r="36" spans="1:3" ht="14.25" x14ac:dyDescent="0.2">
      <c r="A36" s="36" t="s">
        <v>166</v>
      </c>
      <c r="B36" s="24"/>
      <c r="C36" s="26">
        <v>1012</v>
      </c>
    </row>
    <row r="37" spans="1:3" ht="14.25" x14ac:dyDescent="0.2">
      <c r="A37" s="36" t="s">
        <v>30</v>
      </c>
      <c r="B37" s="24"/>
      <c r="C37" s="26">
        <v>851880</v>
      </c>
    </row>
    <row r="38" spans="1:3" ht="14.25" x14ac:dyDescent="0.2">
      <c r="A38" s="36" t="s">
        <v>167</v>
      </c>
      <c r="B38" s="24"/>
      <c r="C38" s="26">
        <f>33347+523+86</f>
        <v>33956</v>
      </c>
    </row>
    <row r="39" spans="1:3" ht="14.25" x14ac:dyDescent="0.2">
      <c r="A39" s="36" t="s">
        <v>168</v>
      </c>
      <c r="B39" s="24"/>
      <c r="C39" s="26">
        <v>219966</v>
      </c>
    </row>
    <row r="40" spans="1:3" ht="14.25" x14ac:dyDescent="0.2">
      <c r="A40" s="37" t="s">
        <v>33</v>
      </c>
      <c r="B40" s="24"/>
      <c r="C40" s="26">
        <f>249079+1357</f>
        <v>250436</v>
      </c>
    </row>
    <row r="41" spans="1:3" ht="14.25" x14ac:dyDescent="0.2">
      <c r="A41" s="37" t="s">
        <v>34</v>
      </c>
      <c r="B41" s="24"/>
      <c r="C41" s="26">
        <v>1791</v>
      </c>
    </row>
    <row r="42" spans="1:3" ht="14.25" x14ac:dyDescent="0.2">
      <c r="A42" s="10" t="s">
        <v>20</v>
      </c>
      <c r="B42" s="24">
        <v>8242</v>
      </c>
      <c r="C42" s="26">
        <f>9520</f>
        <v>9520</v>
      </c>
    </row>
    <row r="43" spans="1:3" ht="14.25" x14ac:dyDescent="0.2">
      <c r="A43" s="10" t="s">
        <v>11</v>
      </c>
      <c r="B43" s="24">
        <v>50000</v>
      </c>
      <c r="C43" s="26">
        <v>73741</v>
      </c>
    </row>
    <row r="44" spans="1:3" ht="14.25" x14ac:dyDescent="0.2">
      <c r="A44" s="10" t="s">
        <v>171</v>
      </c>
      <c r="B44" s="24"/>
      <c r="C44" s="26">
        <f>261041+5846+12</f>
        <v>266899</v>
      </c>
    </row>
    <row r="45" spans="1:3" ht="14.25" x14ac:dyDescent="0.2">
      <c r="A45" s="10" t="s">
        <v>23</v>
      </c>
      <c r="B45" s="24">
        <v>17458</v>
      </c>
      <c r="C45" s="26">
        <v>90076</v>
      </c>
    </row>
    <row r="46" spans="1:3" ht="14.25" x14ac:dyDescent="0.2">
      <c r="A46" s="10" t="s">
        <v>40</v>
      </c>
      <c r="B46" s="24">
        <v>1081855</v>
      </c>
      <c r="C46" s="26">
        <v>1179999</v>
      </c>
    </row>
    <row r="47" spans="1:3" ht="14.25" x14ac:dyDescent="0.2">
      <c r="A47" s="36" t="s">
        <v>31</v>
      </c>
      <c r="B47" s="24"/>
      <c r="C47" s="26">
        <v>31139</v>
      </c>
    </row>
    <row r="48" spans="1:3" ht="14.25" customHeight="1" x14ac:dyDescent="0.25">
      <c r="A48" s="4" t="s">
        <v>18</v>
      </c>
      <c r="B48" s="21">
        <f>SUM(B32:B46)</f>
        <v>4630030</v>
      </c>
      <c r="C48" s="12">
        <f>SUM(C32:C47)</f>
        <v>13358471</v>
      </c>
    </row>
    <row r="49" spans="1:3" ht="14.25" x14ac:dyDescent="0.2">
      <c r="A49" s="13" t="s">
        <v>14</v>
      </c>
      <c r="B49" s="25">
        <v>-8240</v>
      </c>
      <c r="C49" s="25">
        <f>-8312-96</f>
        <v>-8408</v>
      </c>
    </row>
    <row r="50" spans="1:3" ht="15.75" thickBot="1" x14ac:dyDescent="0.3">
      <c r="A50" s="14" t="s">
        <v>19</v>
      </c>
      <c r="B50" s="15">
        <f>+B48+B49</f>
        <v>4621790</v>
      </c>
      <c r="C50" s="15">
        <f>+C48+C49</f>
        <v>13350063</v>
      </c>
    </row>
    <row r="51" spans="1:3" ht="13.5" thickTop="1" x14ac:dyDescent="0.2">
      <c r="A51" s="16" t="s">
        <v>16</v>
      </c>
      <c r="B51" s="22"/>
    </row>
    <row r="52" spans="1:3" ht="4.5" customHeight="1" x14ac:dyDescent="0.2">
      <c r="B52" s="1"/>
      <c r="C52" s="9"/>
    </row>
    <row r="53" spans="1:3" ht="14.25" x14ac:dyDescent="0.2">
      <c r="A53" s="10" t="s">
        <v>22</v>
      </c>
      <c r="B53" s="20">
        <v>320094</v>
      </c>
      <c r="C53" s="11">
        <f>1044324+18251</f>
        <v>1062575</v>
      </c>
    </row>
    <row r="54" spans="1:3" ht="14.25" x14ac:dyDescent="0.2">
      <c r="A54" s="27" t="s">
        <v>21</v>
      </c>
      <c r="B54" s="28">
        <v>253159</v>
      </c>
      <c r="C54" s="29">
        <v>284715</v>
      </c>
    </row>
    <row r="55" spans="1:3" ht="15.75" thickBot="1" x14ac:dyDescent="0.3">
      <c r="A55" s="14" t="s">
        <v>25</v>
      </c>
      <c r="B55" s="15">
        <f>+B53-B54</f>
        <v>66935</v>
      </c>
      <c r="C55" s="15">
        <f>+C53-C54</f>
        <v>777860</v>
      </c>
    </row>
    <row r="56" spans="1:3" ht="10.5" customHeight="1" thickTop="1" thickBot="1" x14ac:dyDescent="0.25">
      <c r="A56" s="10"/>
      <c r="B56" s="30"/>
      <c r="C56" s="31"/>
    </row>
    <row r="57" spans="1:3" ht="15.75" thickBot="1" x14ac:dyDescent="0.3">
      <c r="A57" s="32" t="s">
        <v>26</v>
      </c>
      <c r="B57" s="33">
        <f>+B30+B53</f>
        <v>4874948.8</v>
      </c>
      <c r="C57" s="34">
        <f>+C30+C53</f>
        <v>13634777.800000001</v>
      </c>
    </row>
    <row r="58" spans="1:3" ht="15.75" thickBot="1" x14ac:dyDescent="0.3">
      <c r="A58" s="32" t="s">
        <v>27</v>
      </c>
      <c r="B58" s="33">
        <f>+B50+B54</f>
        <v>4874949</v>
      </c>
      <c r="C58" s="34">
        <f>+C50+C54</f>
        <v>13634778</v>
      </c>
    </row>
    <row r="59" spans="1:3" ht="12.75" x14ac:dyDescent="0.2">
      <c r="B59" s="1"/>
    </row>
    <row r="60" spans="1:3" ht="14.25" x14ac:dyDescent="0.2">
      <c r="B60" s="1"/>
      <c r="C60" s="17"/>
    </row>
    <row r="61" spans="1:3" ht="14.25" x14ac:dyDescent="0.2">
      <c r="B61" s="1"/>
      <c r="C61" s="17"/>
    </row>
    <row r="62" spans="1:3" ht="12.75" x14ac:dyDescent="0.2">
      <c r="B62" s="1"/>
    </row>
    <row r="63" spans="1:3" ht="12.75" x14ac:dyDescent="0.2">
      <c r="B63" s="1"/>
    </row>
    <row r="64" spans="1:3" ht="12.75" x14ac:dyDescent="0.2">
      <c r="B64" s="1"/>
    </row>
    <row r="65" spans="2:3" ht="12.75" x14ac:dyDescent="0.2">
      <c r="B65" s="1"/>
    </row>
    <row r="66" spans="2:3" ht="12.75" x14ac:dyDescent="0.2">
      <c r="B66" s="1"/>
    </row>
    <row r="67" spans="2:3" ht="12.75" x14ac:dyDescent="0.2"/>
    <row r="68" spans="2:3" ht="12.75" customHeight="1" x14ac:dyDescent="0.2"/>
    <row r="69" spans="2:3" ht="12.75" x14ac:dyDescent="0.2"/>
    <row r="70" spans="2:3" ht="12.75" x14ac:dyDescent="0.2">
      <c r="B70" s="1"/>
      <c r="C70" s="1"/>
    </row>
    <row r="71" spans="2:3" ht="12.75" x14ac:dyDescent="0.2">
      <c r="B71" s="1"/>
      <c r="C71" s="1"/>
    </row>
    <row r="72" spans="2:3" ht="12.75" x14ac:dyDescent="0.2">
      <c r="B72" s="1"/>
      <c r="C72" s="1"/>
    </row>
    <row r="73" spans="2:3" ht="12.75" x14ac:dyDescent="0.2">
      <c r="B73" s="1"/>
      <c r="C73" s="1"/>
    </row>
    <row r="74" spans="2:3" ht="12.75" x14ac:dyDescent="0.2">
      <c r="B74" s="1"/>
      <c r="C74" s="1"/>
    </row>
    <row r="75" spans="2:3" ht="12.75" x14ac:dyDescent="0.2">
      <c r="B75" s="1"/>
      <c r="C75" s="1"/>
    </row>
    <row r="77" spans="2:3" ht="12.75" x14ac:dyDescent="0.2"/>
    <row r="78" spans="2:3" ht="12.75" x14ac:dyDescent="0.2"/>
    <row r="81" spans="2:3" ht="12.75" x14ac:dyDescent="0.2">
      <c r="B81" s="1"/>
      <c r="C81" s="1"/>
    </row>
    <row r="82" spans="2:3" ht="12.75" x14ac:dyDescent="0.2">
      <c r="B82" s="1"/>
      <c r="C82" s="1"/>
    </row>
    <row r="83" spans="2:3" ht="12.75" x14ac:dyDescent="0.2"/>
    <row r="85" spans="2:3" ht="12.75" x14ac:dyDescent="0.2">
      <c r="B85" s="1"/>
      <c r="C85" s="1"/>
    </row>
    <row r="86" spans="2:3" ht="12.75" x14ac:dyDescent="0.2">
      <c r="B86" s="1"/>
      <c r="C86" s="1"/>
    </row>
    <row r="87" spans="2:3" ht="12.75" x14ac:dyDescent="0.2"/>
    <row r="90" spans="2:3" ht="12.75" x14ac:dyDescent="0.2"/>
    <row r="91" spans="2:3" ht="12.75" x14ac:dyDescent="0.2"/>
    <row r="100" spans="2:3" ht="12.75" x14ac:dyDescent="0.2">
      <c r="B100" s="1"/>
      <c r="C100" s="1"/>
    </row>
    <row r="101" spans="2:3" ht="12.75" x14ac:dyDescent="0.2">
      <c r="B101" s="1"/>
      <c r="C101" s="1"/>
    </row>
    <row r="104" spans="2:3" ht="12.75" x14ac:dyDescent="0.2">
      <c r="B104" s="1"/>
      <c r="C104" s="1"/>
    </row>
    <row r="105" spans="2:3" ht="12.75" x14ac:dyDescent="0.2">
      <c r="B105" s="1"/>
      <c r="C105" s="1"/>
    </row>
  </sheetData>
  <phoneticPr fontId="1" type="noConversion"/>
  <pageMargins left="0.98425196850393704" right="0.98425196850393704" top="0.55118110236220474" bottom="0.9055118110236221" header="0.31496062992125984" footer="0.39370078740157483"/>
  <pageSetup paperSize="9" scale="92" firstPageNumber="25" orientation="portrait" useFirstPageNumber="1" r:id="rId1"/>
  <headerFooter alignWithMargins="0">
    <oddHeader>&amp;C&amp;"Arial,Kurzíva"Příloha č. 3 - Upravený rozpočet Olomouckého kraje na rok 2017 po schválení rozpočtových změn</oddHeader>
    <oddFooter xml:space="preserve">&amp;L&amp;"Arial,Kurzíva"Zastupitelstvo OK 18.12.2017
5.2.1. - Rozpočet Olomouckého kraje 2017 - rozpočtové změny - DODATEK
Příloha č.3: Upravený rozpočet OK na rok 2017 po schválení rozpočtových změn&amp;R&amp;"Arial,Kurzíva"Strana &amp;P (celkem 25)&amp;"Arial,Obyčejné"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Příloha č. 1</vt:lpstr>
      <vt:lpstr>Příloha č. 2</vt:lpstr>
      <vt:lpstr>Příloha  č. 3</vt:lpstr>
      <vt:lpstr>'Příloha č. 1'!Oblast_tisku</vt:lpstr>
      <vt:lpstr>'Příloha č. 2'!Oblast_tisku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2017-12-12T07:41:47Z</cp:lastPrinted>
  <dcterms:created xsi:type="dcterms:W3CDTF">2007-02-21T09:44:06Z</dcterms:created>
  <dcterms:modified xsi:type="dcterms:W3CDTF">2017-12-12T07:59:39Z</dcterms:modified>
</cp:coreProperties>
</file>