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Přehled úvěrů" sheetId="1" r:id="rId1"/>
  </sheets>
  <definedNames>
    <definedName name="_xlnm.Print_Area" localSheetId="0">'Přehled úvěrů'!$A$1:$D$107</definedName>
  </definedNames>
  <calcPr fullCalcOnLoad="1"/>
</workbook>
</file>

<file path=xl/sharedStrings.xml><?xml version="1.0" encoding="utf-8"?>
<sst xmlns="http://schemas.openxmlformats.org/spreadsheetml/2006/main" count="84" uniqueCount="36">
  <si>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</si>
  <si>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</si>
  <si>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</si>
  <si>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</si>
  <si>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</si>
  <si>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</si>
  <si>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</si>
  <si>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</si>
  <si>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</si>
  <si>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</si>
  <si>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</si>
  <si>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</si>
  <si>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uzavřená se Státním fondem dopravní infrastruktury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</si>
  <si>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</si>
  <si>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</si>
  <si>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</si>
  <si>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</si>
  <si>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Schváleno usnesením Zastupitelstva Olomouckého kraje UZ/23/9/2008 z 25.6.2008, ve výši 141 241 000,- Kč</t>
  </si>
  <si>
    <t>Schváleno usnesením Zastupitelstva Olomouckého kraje UZ/5/6/2009 z 24.4.2009, ve výši 175 094 000,- Kč</t>
  </si>
  <si>
    <t>Schváleno usnesením Zastupitelstva Olomouckého kraje UZ/11/16/2009 ze dne 11.12.2009</t>
  </si>
  <si>
    <t>Schváleno usnesením Zastupitelstva Olomouckého kraje UZ/11/16/2009 ze dne 11.12.2009 (podmínky)</t>
  </si>
  <si>
    <t>Schváleno usnesením Rady Olomouckého kraje UR/29/3/2009 ze dne 17.12.2009 (smlouva)</t>
  </si>
  <si>
    <t>Schváleno usnesením Zastupitelstva Olomouckého kraje UZ/13/4/2010 z 30.4.2010, ve výši 60 884 000,- Kč</t>
  </si>
  <si>
    <t>Schváleno usnesením Zastupitelstva Olomouckého kraje UZ/19/4/2011 ze dne 22.4.2011</t>
  </si>
  <si>
    <t>Schváleno usnesením Zastupitelstva Olomouckého kraje UZ/19/9/2011 z 22.4.2011, ve výši 22 823 000,- Kč</t>
  </si>
  <si>
    <t>Stav k 31.12.2012</t>
  </si>
  <si>
    <t>1/ Smlouva o poskytnutí financí</t>
  </si>
  <si>
    <t>3/ Smlouva o revolvingovém úvěru</t>
  </si>
  <si>
    <t>Stav k 31.8.2013</t>
  </si>
  <si>
    <t>3/ Smlouva o poskytnutí finančních prostředků</t>
  </si>
  <si>
    <t>3/ Smlouva o úvěru</t>
  </si>
  <si>
    <t>Schváleno usnesením Zastupitelstva Olomouckého kraje UZ/3/4/2013 ze dne 22.2.2013</t>
  </si>
  <si>
    <t>4/ Smlouva o revolvingovém úvěru</t>
  </si>
  <si>
    <t>2. Přehled úvěrů a půjček Olomouckého kraje</t>
  </si>
  <si>
    <t>Stav k 31.12.2013</t>
  </si>
  <si>
    <t>Celkem k 31.12.2013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</si>
</sst>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right"/>
    </xf>
    <xf numFmtId="4" fontId="10" fillId="0" borderId="16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9" fillId="0" borderId="12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view="pageBreakPreview" zoomScaleSheetLayoutView="100" zoomScalePageLayoutView="0" workbookViewId="0" topLeftCell="A1">
      <selection activeCell="F39" sqref="F39"/>
    </sheetView>
  </sheetViews>
  <sheetFormatPr defaultColWidth="9.140625" defaultRowHeight="12.75"/>
  <cols>
    <col min="1" max="1" width="29.140625" style="10" customWidth="1"/>
    <col min="2" max="4" width="23.7109375" style="10" customWidth="1"/>
    <col min="5" max="5" width="33.57421875" style="10" customWidth="1"/>
    <col min="6" max="6" width="22.28125" style="7" customWidth="1"/>
    <col min="7" max="7" width="16.00390625" style="8" customWidth="1"/>
    <col min="8" max="8" width="16.00390625" style="9" customWidth="1"/>
    <col min="9" max="9" width="6.140625" style="8" customWidth="1"/>
    <col min="10" max="10" width="11.28125" style="8" customWidth="1"/>
    <col min="11" max="16384" width="9.140625" style="8" customWidth="1"/>
  </cols>
  <sheetData>
    <row r="1" spans="1:5" ht="23.25">
      <c r="A1" s="5" t="s">
        <v>33</v>
      </c>
      <c r="B1" s="6"/>
      <c r="C1" s="6"/>
      <c r="D1" s="6"/>
      <c r="E1" s="6"/>
    </row>
    <row r="3" spans="1:4" ht="15.75" hidden="1">
      <c r="A3" s="2" t="s">
        <v>6</v>
      </c>
      <c r="C3" s="11" t="s">
        <v>5</v>
      </c>
      <c r="D3" s="4" t="s">
        <v>9</v>
      </c>
    </row>
    <row r="4" spans="1:2" ht="15" hidden="1">
      <c r="A4" s="12" t="s">
        <v>7</v>
      </c>
      <c r="B4" s="13"/>
    </row>
    <row r="5" spans="1:4" ht="14.25" customHeight="1" hidden="1" thickBot="1">
      <c r="A5" s="1" t="s">
        <v>14</v>
      </c>
      <c r="D5" s="14" t="s">
        <v>13</v>
      </c>
    </row>
    <row r="6" spans="1:4" ht="16.5" hidden="1" thickBot="1" thickTop="1">
      <c r="A6" s="15" t="s">
        <v>0</v>
      </c>
      <c r="B6" s="16" t="s">
        <v>1</v>
      </c>
      <c r="C6" s="17" t="s">
        <v>2</v>
      </c>
      <c r="D6" s="18" t="s">
        <v>3</v>
      </c>
    </row>
    <row r="7" spans="1:4" ht="15" hidden="1" thickTop="1">
      <c r="A7" s="19">
        <v>2005</v>
      </c>
      <c r="B7" s="20">
        <v>33779920.65</v>
      </c>
      <c r="C7" s="21">
        <v>0</v>
      </c>
      <c r="D7" s="22">
        <f>B7-C7</f>
        <v>33779920.65</v>
      </c>
    </row>
    <row r="8" spans="1:4" ht="14.25" hidden="1">
      <c r="A8" s="19">
        <v>2006</v>
      </c>
      <c r="B8" s="20">
        <v>121038838.24</v>
      </c>
      <c r="C8" s="21">
        <v>27471722.96</v>
      </c>
      <c r="D8" s="22">
        <f aca="true" t="shared" si="0" ref="D8:D13">D7+B8-C8</f>
        <v>127347035.92999998</v>
      </c>
    </row>
    <row r="9" spans="1:4" ht="14.25" hidden="1">
      <c r="A9" s="19">
        <v>2007</v>
      </c>
      <c r="B9" s="20">
        <v>84502009.17</v>
      </c>
      <c r="C9" s="21">
        <v>82736242.35</v>
      </c>
      <c r="D9" s="22">
        <f t="shared" si="0"/>
        <v>129112802.74999997</v>
      </c>
    </row>
    <row r="10" spans="1:4" ht="14.25" hidden="1">
      <c r="A10" s="19">
        <v>2008</v>
      </c>
      <c r="B10" s="34">
        <v>35102092.04</v>
      </c>
      <c r="C10" s="21">
        <v>84051181.69</v>
      </c>
      <c r="D10" s="22">
        <f t="shared" si="0"/>
        <v>80163713.09999996</v>
      </c>
    </row>
    <row r="11" spans="1:4" ht="14.25" hidden="1">
      <c r="A11" s="19">
        <v>2009</v>
      </c>
      <c r="B11" s="21">
        <v>0</v>
      </c>
      <c r="C11" s="21">
        <f>43943373.84+6678623.92</f>
        <v>50621997.760000005</v>
      </c>
      <c r="D11" s="22">
        <f t="shared" si="0"/>
        <v>29541715.33999996</v>
      </c>
    </row>
    <row r="12" spans="1:4" ht="14.25" hidden="1">
      <c r="A12" s="19">
        <v>2010</v>
      </c>
      <c r="B12" s="21">
        <v>0</v>
      </c>
      <c r="C12" s="21">
        <v>26181532.59</v>
      </c>
      <c r="D12" s="22">
        <f t="shared" si="0"/>
        <v>3360182.749999959</v>
      </c>
    </row>
    <row r="13" spans="1:4" ht="15" hidden="1" thickBot="1">
      <c r="A13" s="23">
        <v>2011</v>
      </c>
      <c r="B13" s="24">
        <v>0</v>
      </c>
      <c r="C13" s="25">
        <v>3360182.75</v>
      </c>
      <c r="D13" s="26">
        <f t="shared" si="0"/>
        <v>-4.0978193283081055E-08</v>
      </c>
    </row>
    <row r="14" spans="1:4" ht="16.5" hidden="1" thickBot="1" thickTop="1">
      <c r="A14" s="27" t="s">
        <v>25</v>
      </c>
      <c r="B14" s="28">
        <f>SUM(B7:B13)</f>
        <v>274422860.1</v>
      </c>
      <c r="C14" s="29">
        <f>SUM(C7:C13)</f>
        <v>274422860.09999996</v>
      </c>
      <c r="D14" s="30">
        <f>B14-C14</f>
        <v>0</v>
      </c>
    </row>
    <row r="15" spans="1:4" ht="13.5" hidden="1" thickTop="1">
      <c r="A15" s="58"/>
      <c r="B15" s="58"/>
      <c r="C15" s="58"/>
      <c r="D15" s="58"/>
    </row>
    <row r="16" ht="12.75" hidden="1"/>
    <row r="17" spans="1:4" ht="15.75">
      <c r="A17" s="2" t="s">
        <v>26</v>
      </c>
      <c r="C17" s="11" t="s">
        <v>5</v>
      </c>
      <c r="D17" s="4">
        <v>900000000</v>
      </c>
    </row>
    <row r="18" spans="1:2" ht="15">
      <c r="A18" s="12" t="s">
        <v>10</v>
      </c>
      <c r="B18" s="13"/>
    </row>
    <row r="19" spans="1:4" ht="13.5" thickBot="1">
      <c r="A19" s="1" t="s">
        <v>15</v>
      </c>
      <c r="D19" s="14" t="s">
        <v>13</v>
      </c>
    </row>
    <row r="20" spans="1:4" ht="16.5" thickBot="1" thickTop="1">
      <c r="A20" s="15" t="s">
        <v>0</v>
      </c>
      <c r="B20" s="16" t="s">
        <v>1</v>
      </c>
      <c r="C20" s="17" t="s">
        <v>2</v>
      </c>
      <c r="D20" s="18" t="s">
        <v>3</v>
      </c>
    </row>
    <row r="21" spans="1:4" ht="15" thickTop="1">
      <c r="A21" s="19">
        <v>2006</v>
      </c>
      <c r="B21" s="20">
        <v>289000000</v>
      </c>
      <c r="C21" s="21">
        <v>0</v>
      </c>
      <c r="D21" s="22">
        <f>+B21-C21</f>
        <v>289000000</v>
      </c>
    </row>
    <row r="22" spans="1:4" ht="14.25">
      <c r="A22" s="19">
        <v>2007</v>
      </c>
      <c r="B22" s="20">
        <v>379500000</v>
      </c>
      <c r="C22" s="21">
        <v>0</v>
      </c>
      <c r="D22" s="22">
        <f aca="true" t="shared" si="1" ref="D22:D27">D21+B22-C22</f>
        <v>668500000</v>
      </c>
    </row>
    <row r="23" spans="1:4" ht="14.25">
      <c r="A23" s="19">
        <v>2008</v>
      </c>
      <c r="B23" s="34">
        <v>231500000</v>
      </c>
      <c r="C23" s="21">
        <v>14097560.98</v>
      </c>
      <c r="D23" s="22">
        <f t="shared" si="1"/>
        <v>885902439.02</v>
      </c>
    </row>
    <row r="24" spans="1:5" ht="14.25">
      <c r="A24" s="19">
        <v>2009</v>
      </c>
      <c r="B24" s="21">
        <v>0</v>
      </c>
      <c r="C24" s="21">
        <v>14097560.98</v>
      </c>
      <c r="D24" s="22">
        <f t="shared" si="1"/>
        <v>871804878.04</v>
      </c>
      <c r="E24" s="33"/>
    </row>
    <row r="25" spans="1:5" ht="14.25">
      <c r="A25" s="19">
        <v>2010</v>
      </c>
      <c r="B25" s="34">
        <v>0</v>
      </c>
      <c r="C25" s="21">
        <v>14097560.98</v>
      </c>
      <c r="D25" s="22">
        <f t="shared" si="1"/>
        <v>857707317.06</v>
      </c>
      <c r="E25" s="33"/>
    </row>
    <row r="26" spans="1:5" ht="14.25">
      <c r="A26" s="19">
        <v>2011</v>
      </c>
      <c r="B26" s="21">
        <v>0</v>
      </c>
      <c r="C26" s="21">
        <f>32609756.1</f>
        <v>32609756.1</v>
      </c>
      <c r="D26" s="22">
        <f t="shared" si="1"/>
        <v>825097560.9599999</v>
      </c>
      <c r="E26" s="33"/>
    </row>
    <row r="27" spans="1:5" ht="14.25">
      <c r="A27" s="19">
        <v>2012</v>
      </c>
      <c r="B27" s="21">
        <v>0</v>
      </c>
      <c r="C27" s="21">
        <v>43633565.62</v>
      </c>
      <c r="D27" s="22">
        <f t="shared" si="1"/>
        <v>781463995.3399999</v>
      </c>
      <c r="E27" s="33"/>
    </row>
    <row r="28" spans="1:5" ht="15" thickBot="1">
      <c r="A28" s="23">
        <v>2013</v>
      </c>
      <c r="B28" s="25">
        <v>0</v>
      </c>
      <c r="C28" s="25">
        <v>43633565.62</v>
      </c>
      <c r="D28" s="26">
        <f>D27+B28-C28</f>
        <v>737830429.7199999</v>
      </c>
      <c r="E28" s="33"/>
    </row>
    <row r="29" spans="1:4" ht="16.5" thickBot="1" thickTop="1">
      <c r="A29" s="27" t="s">
        <v>34</v>
      </c>
      <c r="B29" s="28">
        <f>SUM(B21:B28)</f>
        <v>900000000</v>
      </c>
      <c r="C29" s="29">
        <f>SUM(C21:C28)</f>
        <v>162169570.28</v>
      </c>
      <c r="D29" s="30">
        <f>B29-C29</f>
        <v>737830429.72</v>
      </c>
    </row>
    <row r="30" spans="1:4" ht="13.5" thickTop="1">
      <c r="A30" s="58"/>
      <c r="B30" s="58"/>
      <c r="C30" s="58"/>
      <c r="D30" s="58"/>
    </row>
    <row r="31" spans="1:4" ht="12.75">
      <c r="A31" s="3"/>
      <c r="B31" s="3"/>
      <c r="C31" s="3"/>
      <c r="D31" s="3"/>
    </row>
    <row r="32" spans="1:4" ht="15.75">
      <c r="A32" s="2" t="s">
        <v>8</v>
      </c>
      <c r="C32" s="11" t="s">
        <v>5</v>
      </c>
      <c r="D32" s="51">
        <v>3000000000</v>
      </c>
    </row>
    <row r="33" spans="1:2" ht="15">
      <c r="A33" s="12" t="s">
        <v>10</v>
      </c>
      <c r="B33" s="13"/>
    </row>
    <row r="34" spans="1:4" ht="13.5" thickBot="1">
      <c r="A34" s="1" t="s">
        <v>16</v>
      </c>
      <c r="D34" s="14" t="s">
        <v>13</v>
      </c>
    </row>
    <row r="35" spans="1:4" ht="16.5" thickBot="1" thickTop="1">
      <c r="A35" s="15" t="s">
        <v>0</v>
      </c>
      <c r="B35" s="16" t="s">
        <v>1</v>
      </c>
      <c r="C35" s="17" t="s">
        <v>2</v>
      </c>
      <c r="D35" s="18" t="s">
        <v>3</v>
      </c>
    </row>
    <row r="36" spans="1:4" ht="15" thickTop="1">
      <c r="A36" s="19">
        <v>2008</v>
      </c>
      <c r="B36" s="35">
        <v>450000000</v>
      </c>
      <c r="C36" s="35">
        <v>0</v>
      </c>
      <c r="D36" s="22">
        <f>+B36-C36</f>
        <v>450000000</v>
      </c>
    </row>
    <row r="37" spans="1:4" ht="14.25">
      <c r="A37" s="19">
        <v>2009</v>
      </c>
      <c r="B37" s="34">
        <v>750000000</v>
      </c>
      <c r="C37" s="21">
        <v>0</v>
      </c>
      <c r="D37" s="22">
        <f>D36+B37-C37</f>
        <v>1200000000</v>
      </c>
    </row>
    <row r="38" spans="1:4" ht="14.25">
      <c r="A38" s="19">
        <v>2010</v>
      </c>
      <c r="B38" s="21">
        <v>200000000</v>
      </c>
      <c r="C38" s="21">
        <v>0</v>
      </c>
      <c r="D38" s="22">
        <f>D37+B38-C38</f>
        <v>1400000000</v>
      </c>
    </row>
    <row r="39" spans="1:4" ht="14.25">
      <c r="A39" s="19">
        <v>2011</v>
      </c>
      <c r="B39" s="21">
        <v>500000000</v>
      </c>
      <c r="C39" s="21">
        <v>0</v>
      </c>
      <c r="D39" s="22">
        <f>D38+B39-C39</f>
        <v>1900000000</v>
      </c>
    </row>
    <row r="40" spans="1:5" ht="14.25">
      <c r="A40" s="19">
        <v>2012</v>
      </c>
      <c r="B40" s="21">
        <v>500000000</v>
      </c>
      <c r="C40" s="21">
        <v>21428571.42</v>
      </c>
      <c r="D40" s="22">
        <f>D39+B40-C40</f>
        <v>2378571428.58</v>
      </c>
      <c r="E40" s="47"/>
    </row>
    <row r="41" spans="1:5" ht="15" thickBot="1">
      <c r="A41" s="23">
        <v>2013</v>
      </c>
      <c r="B41" s="25">
        <v>600000000</v>
      </c>
      <c r="C41" s="25">
        <v>57142857.12</v>
      </c>
      <c r="D41" s="26">
        <f>D40+B41-C41</f>
        <v>2921428571.46</v>
      </c>
      <c r="E41" s="47"/>
    </row>
    <row r="42" spans="1:5" ht="16.5" thickBot="1" thickTop="1">
      <c r="A42" s="27" t="s">
        <v>34</v>
      </c>
      <c r="B42" s="28">
        <f>SUM(B36:B41)</f>
        <v>3000000000</v>
      </c>
      <c r="C42" s="46">
        <f>SUM(C36:C41)</f>
        <v>78571428.53999999</v>
      </c>
      <c r="D42" s="28">
        <f>B42-C42</f>
        <v>2921428571.46</v>
      </c>
      <c r="E42" s="47"/>
    </row>
    <row r="43" spans="1:4" ht="13.5" thickTop="1">
      <c r="A43" s="58"/>
      <c r="B43" s="58"/>
      <c r="C43" s="58"/>
      <c r="D43" s="58"/>
    </row>
    <row r="44" ht="12.75" hidden="1"/>
    <row r="45" spans="1:4" ht="15.75" hidden="1">
      <c r="A45" s="2" t="s">
        <v>27</v>
      </c>
      <c r="C45" s="11" t="s">
        <v>5</v>
      </c>
      <c r="D45" s="51">
        <v>300000000</v>
      </c>
    </row>
    <row r="46" spans="1:2" ht="15" hidden="1">
      <c r="A46" s="12" t="s">
        <v>11</v>
      </c>
      <c r="B46" s="13"/>
    </row>
    <row r="47" spans="1:4" ht="12.75" hidden="1">
      <c r="A47" s="1" t="s">
        <v>20</v>
      </c>
      <c r="D47" s="36"/>
    </row>
    <row r="48" spans="1:4" ht="12.75" hidden="1">
      <c r="A48" s="1" t="s">
        <v>21</v>
      </c>
      <c r="D48" s="8"/>
    </row>
    <row r="49" spans="1:4" ht="13.5" hidden="1" thickBot="1">
      <c r="A49" s="1" t="s">
        <v>23</v>
      </c>
      <c r="D49" s="36" t="s">
        <v>13</v>
      </c>
    </row>
    <row r="50" spans="1:4" ht="16.5" hidden="1" thickBot="1" thickTop="1">
      <c r="A50" s="15" t="s">
        <v>0</v>
      </c>
      <c r="B50" s="16" t="s">
        <v>1</v>
      </c>
      <c r="C50" s="17" t="s">
        <v>2</v>
      </c>
      <c r="D50" s="18" t="s">
        <v>3</v>
      </c>
    </row>
    <row r="51" spans="1:4" ht="15" hidden="1" thickTop="1">
      <c r="A51" s="19">
        <v>2010</v>
      </c>
      <c r="B51" s="34">
        <v>0</v>
      </c>
      <c r="C51" s="21">
        <v>0</v>
      </c>
      <c r="D51" s="22">
        <f>+B51-C51</f>
        <v>0</v>
      </c>
    </row>
    <row r="52" spans="1:4" ht="14.25" hidden="1">
      <c r="A52" s="19">
        <v>2011</v>
      </c>
      <c r="B52" s="21">
        <v>0</v>
      </c>
      <c r="C52" s="21">
        <v>0</v>
      </c>
      <c r="D52" s="22">
        <v>0</v>
      </c>
    </row>
    <row r="53" spans="1:4" ht="14.25" hidden="1">
      <c r="A53" s="19">
        <v>2012</v>
      </c>
      <c r="B53" s="21">
        <v>0</v>
      </c>
      <c r="C53" s="21">
        <v>0</v>
      </c>
      <c r="D53" s="22">
        <v>0</v>
      </c>
    </row>
    <row r="54" spans="1:4" ht="15" hidden="1" thickBot="1">
      <c r="A54" s="23">
        <v>2013</v>
      </c>
      <c r="B54" s="25">
        <v>0</v>
      </c>
      <c r="C54" s="25">
        <v>0</v>
      </c>
      <c r="D54" s="26">
        <v>0</v>
      </c>
    </row>
    <row r="55" spans="1:4" ht="16.5" hidden="1" thickBot="1" thickTop="1">
      <c r="A55" s="27" t="s">
        <v>28</v>
      </c>
      <c r="B55" s="28">
        <f>SUM(B51:B51)</f>
        <v>0</v>
      </c>
      <c r="C55" s="29">
        <f>SUM(C51:C51)</f>
        <v>0</v>
      </c>
      <c r="D55" s="30">
        <f>B55-C55</f>
        <v>0</v>
      </c>
    </row>
    <row r="56" spans="1:4" ht="13.5" hidden="1" thickTop="1">
      <c r="A56" s="58"/>
      <c r="B56" s="58"/>
      <c r="C56" s="58"/>
      <c r="D56" s="58"/>
    </row>
    <row r="57" spans="1:4" ht="12.75" hidden="1">
      <c r="A57" s="3"/>
      <c r="B57" s="3"/>
      <c r="C57" s="3"/>
      <c r="D57" s="3"/>
    </row>
    <row r="58" spans="1:4" ht="15.75" hidden="1">
      <c r="A58" s="2" t="s">
        <v>29</v>
      </c>
      <c r="C58" s="11" t="s">
        <v>5</v>
      </c>
      <c r="D58" s="4">
        <v>22823000</v>
      </c>
    </row>
    <row r="59" spans="1:2" ht="15" hidden="1">
      <c r="A59" s="12" t="s">
        <v>12</v>
      </c>
      <c r="B59" s="13"/>
    </row>
    <row r="60" spans="1:4" ht="12.75" hidden="1">
      <c r="A60" s="1" t="s">
        <v>17</v>
      </c>
      <c r="D60" s="36"/>
    </row>
    <row r="61" spans="1:4" ht="12.75" hidden="1">
      <c r="A61" s="1" t="s">
        <v>18</v>
      </c>
      <c r="D61" s="36"/>
    </row>
    <row r="62" spans="1:4" ht="12.75" hidden="1">
      <c r="A62" s="1" t="s">
        <v>22</v>
      </c>
      <c r="D62" s="36"/>
    </row>
    <row r="63" spans="1:4" ht="12.75" hidden="1">
      <c r="A63" s="1" t="s">
        <v>24</v>
      </c>
      <c r="D63" s="8"/>
    </row>
    <row r="64" spans="1:4" ht="13.5" hidden="1" thickBot="1">
      <c r="A64" s="1"/>
      <c r="D64" s="14" t="s">
        <v>13</v>
      </c>
    </row>
    <row r="65" spans="1:4" ht="16.5" hidden="1" thickBot="1" thickTop="1">
      <c r="A65" s="15" t="s">
        <v>0</v>
      </c>
      <c r="B65" s="16" t="s">
        <v>1</v>
      </c>
      <c r="C65" s="17" t="s">
        <v>2</v>
      </c>
      <c r="D65" s="18" t="s">
        <v>3</v>
      </c>
    </row>
    <row r="66" spans="1:4" ht="15" hidden="1" thickTop="1">
      <c r="A66" s="19">
        <v>2008</v>
      </c>
      <c r="B66" s="35">
        <v>134747677.5</v>
      </c>
      <c r="C66" s="35">
        <v>0</v>
      </c>
      <c r="D66" s="22">
        <f>+B66-C66</f>
        <v>134747677.5</v>
      </c>
    </row>
    <row r="67" spans="1:4" ht="14.25" hidden="1">
      <c r="A67" s="19">
        <v>2009</v>
      </c>
      <c r="B67" s="34">
        <v>114361067.34</v>
      </c>
      <c r="C67" s="21">
        <v>181203666.23</v>
      </c>
      <c r="D67" s="22">
        <f>D66+B67-C67</f>
        <v>67905078.61000001</v>
      </c>
    </row>
    <row r="68" spans="1:4" ht="14.25" hidden="1">
      <c r="A68" s="19">
        <v>2010</v>
      </c>
      <c r="B68" s="21">
        <v>22246652.62</v>
      </c>
      <c r="C68" s="21">
        <v>90151731.23</v>
      </c>
      <c r="D68" s="22">
        <f>D67+B68-C68</f>
        <v>0</v>
      </c>
    </row>
    <row r="69" spans="1:4" ht="14.25" hidden="1">
      <c r="A69" s="19">
        <v>2011</v>
      </c>
      <c r="B69" s="21">
        <v>22809821.06</v>
      </c>
      <c r="C69" s="21">
        <v>0</v>
      </c>
      <c r="D69" s="22">
        <f>D68+B69-C69</f>
        <v>22809821.06</v>
      </c>
    </row>
    <row r="70" spans="1:4" ht="14.25" hidden="1">
      <c r="A70" s="19">
        <v>2012</v>
      </c>
      <c r="B70" s="21"/>
      <c r="C70" s="21">
        <v>22809821.06</v>
      </c>
      <c r="D70" s="22">
        <f>D69+B70-C70</f>
        <v>0</v>
      </c>
    </row>
    <row r="71" spans="1:4" ht="15" hidden="1" thickBot="1">
      <c r="A71" s="23">
        <v>2013</v>
      </c>
      <c r="B71" s="25">
        <v>0</v>
      </c>
      <c r="C71" s="25">
        <v>0</v>
      </c>
      <c r="D71" s="26">
        <v>0</v>
      </c>
    </row>
    <row r="72" spans="1:4" ht="16.5" hidden="1" thickBot="1" thickTop="1">
      <c r="A72" s="27" t="s">
        <v>28</v>
      </c>
      <c r="B72" s="28">
        <f>SUM(B66:B71)</f>
        <v>294165218.52</v>
      </c>
      <c r="C72" s="29">
        <f>SUM(C66:C71)</f>
        <v>294165218.52</v>
      </c>
      <c r="D72" s="30">
        <f>B72-C72</f>
        <v>0</v>
      </c>
    </row>
    <row r="73" spans="1:4" ht="13.5" hidden="1" thickTop="1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5.75">
      <c r="A76" s="2" t="s">
        <v>30</v>
      </c>
      <c r="C76" s="11" t="s">
        <v>5</v>
      </c>
      <c r="D76" s="4">
        <v>700000000</v>
      </c>
    </row>
    <row r="77" spans="1:2" ht="15">
      <c r="A77" s="12" t="s">
        <v>11</v>
      </c>
      <c r="B77" s="13"/>
    </row>
    <row r="78" spans="1:4" ht="13.5" thickBot="1">
      <c r="A78" s="1" t="s">
        <v>19</v>
      </c>
      <c r="D78" s="14" t="s">
        <v>13</v>
      </c>
    </row>
    <row r="79" spans="1:4" ht="16.5" thickBot="1" thickTop="1">
      <c r="A79" s="15" t="s">
        <v>0</v>
      </c>
      <c r="B79" s="16" t="s">
        <v>1</v>
      </c>
      <c r="C79" s="17" t="s">
        <v>2</v>
      </c>
      <c r="D79" s="18" t="s">
        <v>3</v>
      </c>
    </row>
    <row r="80" spans="1:4" ht="15" thickTop="1">
      <c r="A80" s="19">
        <v>2010</v>
      </c>
      <c r="B80" s="34">
        <v>186840000</v>
      </c>
      <c r="C80" s="21">
        <v>0</v>
      </c>
      <c r="D80" s="22">
        <f>+B80-C80</f>
        <v>186840000</v>
      </c>
    </row>
    <row r="81" spans="1:4" ht="14.25">
      <c r="A81" s="19">
        <v>2011</v>
      </c>
      <c r="B81" s="21">
        <f>181854000+87556935.78</f>
        <v>269410935.78</v>
      </c>
      <c r="C81" s="21">
        <v>0</v>
      </c>
      <c r="D81" s="22">
        <f>D80+B81-C81</f>
        <v>456250935.78</v>
      </c>
    </row>
    <row r="82" spans="1:4" ht="14.25">
      <c r="A82" s="19">
        <v>2012</v>
      </c>
      <c r="B82" s="21">
        <v>238381000</v>
      </c>
      <c r="C82" s="21">
        <v>0</v>
      </c>
      <c r="D82" s="22">
        <f>D81+B82-C82</f>
        <v>694631935.78</v>
      </c>
    </row>
    <row r="83" spans="1:4" ht="15" thickBot="1">
      <c r="A83" s="23">
        <v>2013</v>
      </c>
      <c r="B83" s="25">
        <v>5368064.22</v>
      </c>
      <c r="C83" s="25">
        <f>11111112+11111112+5555556+5555556</f>
        <v>33333336</v>
      </c>
      <c r="D83" s="26">
        <f>D82+B83-C83</f>
        <v>666666664</v>
      </c>
    </row>
    <row r="84" spans="1:6" ht="16.5" thickBot="1" thickTop="1">
      <c r="A84" s="27" t="s">
        <v>34</v>
      </c>
      <c r="B84" s="28">
        <f>SUM(B80:B83)</f>
        <v>700000000</v>
      </c>
      <c r="C84" s="29">
        <f>SUM(C80:C83)</f>
        <v>33333336</v>
      </c>
      <c r="D84" s="30">
        <f>B84-C84</f>
        <v>666666664</v>
      </c>
      <c r="E84" s="50">
        <f>D84+D42+D29</f>
        <v>4325925665.18</v>
      </c>
      <c r="F84" s="9"/>
    </row>
    <row r="85" spans="1:6" ht="15.75" thickTop="1">
      <c r="A85" s="53"/>
      <c r="B85" s="54"/>
      <c r="C85" s="54"/>
      <c r="D85" s="54"/>
      <c r="E85" s="50"/>
      <c r="F85" s="9"/>
    </row>
    <row r="86" spans="1:6" ht="15">
      <c r="A86" s="53"/>
      <c r="B86" s="54"/>
      <c r="C86" s="54"/>
      <c r="D86" s="54"/>
      <c r="E86" s="50"/>
      <c r="F86" s="9"/>
    </row>
    <row r="87" spans="1:6" ht="15.75">
      <c r="A87" s="2" t="s">
        <v>32</v>
      </c>
      <c r="C87" s="11" t="s">
        <v>5</v>
      </c>
      <c r="D87" s="4">
        <v>300000000</v>
      </c>
      <c r="E87" s="50"/>
      <c r="F87" s="9"/>
    </row>
    <row r="88" spans="1:6" ht="15">
      <c r="A88" s="12" t="s">
        <v>7</v>
      </c>
      <c r="B88" s="13"/>
      <c r="E88" s="50"/>
      <c r="F88" s="9"/>
    </row>
    <row r="89" spans="1:6" ht="13.5" thickBot="1">
      <c r="A89" s="1" t="s">
        <v>31</v>
      </c>
      <c r="D89" s="14" t="s">
        <v>13</v>
      </c>
      <c r="E89" s="50"/>
      <c r="F89" s="9"/>
    </row>
    <row r="90" spans="1:6" ht="16.5" thickBot="1" thickTop="1">
      <c r="A90" s="15" t="s">
        <v>0</v>
      </c>
      <c r="B90" s="16" t="s">
        <v>1</v>
      </c>
      <c r="C90" s="17" t="s">
        <v>2</v>
      </c>
      <c r="D90" s="18" t="s">
        <v>3</v>
      </c>
      <c r="E90" s="50"/>
      <c r="F90" s="9"/>
    </row>
    <row r="91" spans="1:6" ht="15.75" thickBot="1" thickTop="1">
      <c r="A91" s="19">
        <v>2013</v>
      </c>
      <c r="B91" s="34">
        <v>0</v>
      </c>
      <c r="C91" s="21">
        <v>0</v>
      </c>
      <c r="D91" s="22">
        <f>+B91-C91</f>
        <v>0</v>
      </c>
      <c r="E91" s="50"/>
      <c r="F91" s="9"/>
    </row>
    <row r="92" spans="1:6" ht="16.5" thickBot="1" thickTop="1">
      <c r="A92" s="55" t="s">
        <v>34</v>
      </c>
      <c r="B92" s="56">
        <f>SUM(B88:B91)</f>
        <v>0</v>
      </c>
      <c r="C92" s="46">
        <f>SUM(C88:C91)</f>
        <v>0</v>
      </c>
      <c r="D92" s="57">
        <f>B92-C92</f>
        <v>0</v>
      </c>
      <c r="E92" s="50"/>
      <c r="F92" s="9"/>
    </row>
    <row r="93" spans="1:6" ht="15.75" thickTop="1">
      <c r="A93" s="53"/>
      <c r="B93" s="54"/>
      <c r="C93" s="54"/>
      <c r="D93" s="54"/>
      <c r="E93" s="50"/>
      <c r="F93" s="9"/>
    </row>
    <row r="94" spans="2:6" ht="12.75">
      <c r="B94" s="52"/>
      <c r="E94" s="49"/>
      <c r="F94" s="9"/>
    </row>
    <row r="95" spans="1:6" ht="18.75" thickBot="1">
      <c r="A95" s="37" t="s">
        <v>4</v>
      </c>
      <c r="B95" s="38"/>
      <c r="C95" s="38"/>
      <c r="D95" s="36" t="s">
        <v>13</v>
      </c>
      <c r="F95" s="48"/>
    </row>
    <row r="96" spans="1:4" ht="16.5" thickBot="1" thickTop="1">
      <c r="A96" s="15" t="s">
        <v>0</v>
      </c>
      <c r="B96" s="16" t="s">
        <v>1</v>
      </c>
      <c r="C96" s="17" t="s">
        <v>2</v>
      </c>
      <c r="D96" s="18" t="s">
        <v>3</v>
      </c>
    </row>
    <row r="97" spans="1:8" s="44" customFormat="1" ht="17.25" thickTop="1">
      <c r="A97" s="40">
        <v>2005</v>
      </c>
      <c r="B97" s="41">
        <f>SUM(B7)</f>
        <v>33779920.65</v>
      </c>
      <c r="C97" s="41">
        <f>SUM(C7)</f>
        <v>0</v>
      </c>
      <c r="D97" s="41">
        <f>SUM(D7)</f>
        <v>33779920.65</v>
      </c>
      <c r="E97" s="42"/>
      <c r="F97" s="43"/>
      <c r="H97" s="45"/>
    </row>
    <row r="98" spans="1:8" s="44" customFormat="1" ht="16.5">
      <c r="A98" s="40">
        <v>2006</v>
      </c>
      <c r="B98" s="41">
        <f>SUM(B8,B21)</f>
        <v>410038838.24</v>
      </c>
      <c r="C98" s="41">
        <f>SUM(C8,C21)</f>
        <v>27471722.96</v>
      </c>
      <c r="D98" s="41">
        <f aca="true" t="shared" si="2" ref="D98:D104">D97+B98-C98</f>
        <v>416347035.93</v>
      </c>
      <c r="E98" s="42"/>
      <c r="F98" s="43"/>
      <c r="H98" s="45"/>
    </row>
    <row r="99" spans="1:8" s="44" customFormat="1" ht="16.5">
      <c r="A99" s="40">
        <v>2007</v>
      </c>
      <c r="B99" s="41">
        <f>SUM(B9,B22)</f>
        <v>464002009.17</v>
      </c>
      <c r="C99" s="41">
        <f>SUM(C9,C22)</f>
        <v>82736242.35</v>
      </c>
      <c r="D99" s="41">
        <f t="shared" si="2"/>
        <v>797612802.75</v>
      </c>
      <c r="E99" s="42"/>
      <c r="F99" s="43"/>
      <c r="H99" s="45"/>
    </row>
    <row r="100" spans="1:8" s="44" customFormat="1" ht="16.5">
      <c r="A100" s="40">
        <v>2008</v>
      </c>
      <c r="B100" s="41">
        <f>SUM(B10,B23,B36,B66)</f>
        <v>851349769.54</v>
      </c>
      <c r="C100" s="41">
        <f>SUM(C10,C23,C36,C66)</f>
        <v>98148742.67</v>
      </c>
      <c r="D100" s="41">
        <f t="shared" si="2"/>
        <v>1550813829.62</v>
      </c>
      <c r="E100" s="42"/>
      <c r="F100" s="43"/>
      <c r="H100" s="45"/>
    </row>
    <row r="101" spans="1:8" s="44" customFormat="1" ht="16.5">
      <c r="A101" s="40">
        <v>2009</v>
      </c>
      <c r="B101" s="41">
        <f>SUM(B67,B51,B37,B24,B11)</f>
        <v>864361067.34</v>
      </c>
      <c r="C101" s="41">
        <f>SUM(C67,C51,C37,C24,C11)</f>
        <v>245923224.96999997</v>
      </c>
      <c r="D101" s="41">
        <f t="shared" si="2"/>
        <v>2169251671.9900002</v>
      </c>
      <c r="E101" s="42"/>
      <c r="F101" s="43"/>
      <c r="H101" s="45"/>
    </row>
    <row r="102" spans="1:8" s="44" customFormat="1" ht="16.5">
      <c r="A102" s="40">
        <v>2010</v>
      </c>
      <c r="B102" s="41">
        <f>SUM(B68,B51,B38,B25,B12,B80)</f>
        <v>409086652.62</v>
      </c>
      <c r="C102" s="41">
        <f>SUM(C68,C51,C38,C25,C12,C80)</f>
        <v>130430824.80000001</v>
      </c>
      <c r="D102" s="41">
        <f t="shared" si="2"/>
        <v>2447907499.81</v>
      </c>
      <c r="E102" s="42"/>
      <c r="F102" s="43"/>
      <c r="H102" s="45"/>
    </row>
    <row r="103" spans="1:8" s="44" customFormat="1" ht="16.5">
      <c r="A103" s="40">
        <v>2011</v>
      </c>
      <c r="B103" s="41">
        <f>SUM(B69,B52,B39,B26,B13,B81)</f>
        <v>792220756.8399999</v>
      </c>
      <c r="C103" s="41">
        <f>SUM(C69,C52,C39,C26,C13,C81)</f>
        <v>35969938.85</v>
      </c>
      <c r="D103" s="41">
        <f t="shared" si="2"/>
        <v>3204158317.7999997</v>
      </c>
      <c r="E103" s="42"/>
      <c r="F103" s="43"/>
      <c r="H103" s="45"/>
    </row>
    <row r="104" spans="1:8" s="44" customFormat="1" ht="16.5">
      <c r="A104" s="40">
        <v>2012</v>
      </c>
      <c r="B104" s="41">
        <f>SUM(B27,B40,B70,B82)</f>
        <v>738381000</v>
      </c>
      <c r="C104" s="41">
        <f>SUM(C27,C40,C70,C82)</f>
        <v>87871958.1</v>
      </c>
      <c r="D104" s="41">
        <f t="shared" si="2"/>
        <v>3854667359.7</v>
      </c>
      <c r="E104" s="42"/>
      <c r="F104" s="43"/>
      <c r="H104" s="45"/>
    </row>
    <row r="105" spans="1:8" s="44" customFormat="1" ht="17.25" thickBot="1">
      <c r="A105" s="40">
        <v>2013</v>
      </c>
      <c r="B105" s="41">
        <f>SUM(B28,B41,B71,B83)</f>
        <v>605368064.22</v>
      </c>
      <c r="C105" s="41">
        <f>SUM(C28,C41,C71,C83)</f>
        <v>134109758.74</v>
      </c>
      <c r="D105" s="41">
        <f>D104+B105-C105</f>
        <v>4325925665.18</v>
      </c>
      <c r="E105" s="42"/>
      <c r="F105" s="43"/>
      <c r="H105" s="45"/>
    </row>
    <row r="106" spans="1:4" ht="13.5" thickTop="1">
      <c r="A106" s="39"/>
      <c r="B106" s="39"/>
      <c r="C106" s="39"/>
      <c r="D106" s="39"/>
    </row>
    <row r="107" spans="1:4" ht="18.75" thickBot="1">
      <c r="A107" s="31" t="s">
        <v>35</v>
      </c>
      <c r="B107" s="32">
        <f>B14+B29+B42+B55+B72+B84</f>
        <v>5168588078.62</v>
      </c>
      <c r="C107" s="32">
        <f>C14+C29+C42+C55+C72+C84</f>
        <v>842662413.4399999</v>
      </c>
      <c r="D107" s="32">
        <f>B107-C107</f>
        <v>4325925665.18</v>
      </c>
    </row>
    <row r="108" ht="13.5" thickTop="1"/>
    <row r="109" spans="2:3" ht="12.75">
      <c r="B109" s="33"/>
      <c r="C109" s="33"/>
    </row>
    <row r="110" ht="12.75">
      <c r="C110" s="33"/>
    </row>
    <row r="111" ht="12.75">
      <c r="B111" s="52"/>
    </row>
  </sheetData>
  <sheetProtection/>
  <mergeCells count="4">
    <mergeCell ref="A15:D15"/>
    <mergeCell ref="A30:D30"/>
    <mergeCell ref="A43:D43"/>
    <mergeCell ref="A56:D56"/>
  </mergeCells>
  <printOptions/>
  <pageMargins left="0.984251968503937" right="0.984251968503937" top="0.7874015748031497" bottom="0.984251968503937" header="0.5118110236220472" footer="0.5118110236220472"/>
  <pageSetup firstPageNumber="9" useFirstPageNumber="1" horizontalDpi="600" verticalDpi="600" orientation="portrait" paperSize="9" scale="75" r:id="rId1"/>
  <headerFooter scaleWithDoc="0" alignWithMargins="0">
    <oddFooter>&amp;L&amp;"Arial,Kurzíva"Zastupitelstvo Olomouckého kraje 14-2-2014
7. - Rozpočtový výhled Olomouckého kraje na období 2015-2016
Příloha č. 2: Přehled úvěrů OK&amp;R&amp;"Arial,Kurzíva"Strana &amp;P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Vítková Petra</dc:creator>
  <cp:keywords/>
  <dc:description/>
  <cp:lastModifiedBy>Dostálová Edita</cp:lastModifiedBy>
  <cp:lastPrinted>2014-01-24T07:48:07Z</cp:lastPrinted>
  <dcterms:created xsi:type="dcterms:W3CDTF">2007-04-30T12:48:03Z</dcterms:created>
  <dcterms:modified xsi:type="dcterms:W3CDTF">2014-01-24T07:48:20Z</dcterms:modified>
  <cp:category/>
  <cp:version/>
  <cp:contentType/>
  <cp:contentStatus/>
</cp:coreProperties>
</file>