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65" windowWidth="11340" windowHeight="8460" tabRatio="837" activeTab="7"/>
  </bookViews>
  <sheets>
    <sheet name="Souhrn - investice celkem" sheetId="60" r:id="rId1"/>
    <sheet name="sumář investice" sheetId="59" state="hidden" r:id="rId2"/>
    <sheet name="Souhrn - změny" sheetId="58" state="hidden" r:id="rId3"/>
    <sheet name="Souhrn" sheetId="25" r:id="rId4"/>
    <sheet name="Š-INV " sheetId="42" r:id="rId5"/>
    <sheet name="Š-opravy" sheetId="57" r:id="rId6"/>
    <sheet name="Sociální-PD" sheetId="43" r:id="rId7"/>
    <sheet name="Sociální-INV" sheetId="44" r:id="rId8"/>
    <sheet name="Kultura-PD" sheetId="37" r:id="rId9"/>
    <sheet name="Kultura-INV" sheetId="28" r:id="rId10"/>
    <sheet name="Doprava-PD" sheetId="51" r:id="rId11"/>
    <sheet name="Doprava-INV " sheetId="48" r:id="rId12"/>
    <sheet name="Zdr.-PD" sheetId="52" r:id="rId13"/>
    <sheet name="Zdr.-INV" sheetId="54" r:id="rId14"/>
    <sheet name="Zdrav.-nájem " sheetId="47" r:id="rId15"/>
    <sheet name="Velké investiční akce" sheetId="53" r:id="rId16"/>
  </sheets>
  <externalReferences>
    <externalReference r:id="rId17"/>
    <externalReference r:id="rId18"/>
  </externalReferences>
  <definedNames>
    <definedName name="_xlnm._FilterDatabase" localSheetId="11" hidden="1">'Doprava-INV '!#REF!</definedName>
    <definedName name="_xlnm._FilterDatabase" localSheetId="10" hidden="1">'Doprava-PD'!$A$6:$CC$38</definedName>
    <definedName name="_xlnm._FilterDatabase" localSheetId="9" hidden="1">'Kultura-INV'!$A$7:$S$17</definedName>
    <definedName name="_xlnm._FilterDatabase" localSheetId="8" hidden="1">'Kultura-PD'!$A$7:$R$12</definedName>
    <definedName name="_xlnm._FilterDatabase" localSheetId="7" hidden="1">'Sociální-INV'!$A$8:$R$18</definedName>
    <definedName name="_xlnm._FilterDatabase" localSheetId="6" hidden="1">'Sociální-PD'!$A$8:$AI$14</definedName>
    <definedName name="_xlnm._FilterDatabase" localSheetId="4" hidden="1">'Š-INV '!$A$7:$BH$14</definedName>
    <definedName name="_xlnm._FilterDatabase" localSheetId="12" hidden="1">'Zdr.-PD'!$A$8:$R$9</definedName>
    <definedName name="_xlnm.Print_Titles" localSheetId="10">'Doprava-PD'!$6:$6</definedName>
    <definedName name="_xlnm.Print_Titles" localSheetId="9">'Kultura-INV'!$1:$8</definedName>
    <definedName name="_xlnm.Print_Titles" localSheetId="8">'Kultura-PD'!$1:$3</definedName>
    <definedName name="_xlnm.Print_Titles" localSheetId="7">'Sociální-INV'!$1:$8</definedName>
    <definedName name="_xlnm.Print_Titles" localSheetId="6">'Sociální-PD'!$1:$3</definedName>
    <definedName name="_xlnm.Print_Titles" localSheetId="4">'Š-INV '!$1:$8</definedName>
    <definedName name="_xlnm.Print_Titles" localSheetId="12">'Zdr.-PD'!$2:$9</definedName>
    <definedName name="_xlnm.Print_Area" localSheetId="11">'Doprava-INV '!$A$1:$S$18</definedName>
    <definedName name="_xlnm.Print_Area" localSheetId="10">'Doprava-PD'!$A$1:$R$37</definedName>
    <definedName name="_xlnm.Print_Area" localSheetId="9">'Kultura-INV'!$A$1:$R$17</definedName>
    <definedName name="_xlnm.Print_Area" localSheetId="8">'Kultura-PD'!$A$1:$R$12</definedName>
    <definedName name="_xlnm.Print_Area" localSheetId="7">'Sociální-INV'!$A$1:$R$18</definedName>
    <definedName name="_xlnm.Print_Area" localSheetId="6">'Sociální-PD'!$A$1:$R$14</definedName>
    <definedName name="_xlnm.Print_Area" localSheetId="3">Souhrn!$A$1:$H$23</definedName>
    <definedName name="_xlnm.Print_Area" localSheetId="0">'Souhrn - investice celkem'!$A$1:$I$32</definedName>
    <definedName name="_xlnm.Print_Area" localSheetId="2">'Souhrn - změny'!$A$1:$H$44</definedName>
    <definedName name="_xlnm.Print_Area" localSheetId="1">'sumář investice'!$A$1:$H$68</definedName>
    <definedName name="_xlnm.Print_Area" localSheetId="4">'Š-INV '!$A$1:$R$14</definedName>
    <definedName name="_xlnm.Print_Area" localSheetId="5">'Š-opravy'!$A$1:$R$14</definedName>
    <definedName name="_xlnm.Print_Area" localSheetId="15">'Velké investiční akce'!$A$1:$Q$14</definedName>
    <definedName name="_xlnm.Print_Area" localSheetId="13">'Zdr.-INV'!$A$1:$R$11</definedName>
    <definedName name="_xlnm.Print_Area" localSheetId="12">'Zdr.-PD'!$A$1:$R$14</definedName>
    <definedName name="_xlnm.Print_Area" localSheetId="14">'Zdrav.-nájem '!$A$1:$P$12</definedName>
  </definedNames>
  <calcPr calcId="145621"/>
</workbook>
</file>

<file path=xl/calcChain.xml><?xml version="1.0" encoding="utf-8"?>
<calcChain xmlns="http://schemas.openxmlformats.org/spreadsheetml/2006/main">
  <c r="E5" i="60" l="1"/>
  <c r="F5" i="60"/>
  <c r="G5" i="60"/>
  <c r="D5" i="60"/>
  <c r="M9" i="43" l="1"/>
  <c r="F64" i="59" l="1"/>
  <c r="E64" i="59"/>
  <c r="E56" i="59"/>
  <c r="G33" i="58" l="1"/>
  <c r="E33" i="58"/>
  <c r="Q14" i="52" l="1"/>
  <c r="P14" i="52"/>
  <c r="O14" i="52"/>
  <c r="O14" i="53"/>
  <c r="O14" i="43"/>
  <c r="N14" i="43"/>
  <c r="Q14" i="43"/>
  <c r="P14" i="43"/>
  <c r="R14" i="57"/>
  <c r="Q14" i="57"/>
  <c r="P14" i="57"/>
  <c r="O14" i="57"/>
  <c r="N14" i="57"/>
  <c r="O14" i="42"/>
  <c r="P14" i="42"/>
  <c r="Q14" i="42"/>
  <c r="E6" i="25"/>
  <c r="F6" i="25"/>
  <c r="G6" i="25"/>
  <c r="D6" i="25"/>
  <c r="E7" i="25"/>
  <c r="F7" i="25"/>
  <c r="H7" i="25" s="1"/>
  <c r="G7" i="25"/>
  <c r="D7" i="25"/>
  <c r="O18" i="44"/>
  <c r="Q18" i="44"/>
  <c r="P18" i="44"/>
  <c r="H10" i="58"/>
  <c r="F10" i="58"/>
  <c r="G10" i="58"/>
  <c r="E10" i="58"/>
  <c r="G34" i="58"/>
  <c r="E34" i="58"/>
  <c r="D44" i="58" l="1"/>
  <c r="D43" i="58"/>
  <c r="H42" i="58"/>
  <c r="E41" i="58"/>
  <c r="F41" i="58"/>
  <c r="G41" i="58"/>
  <c r="D41" i="58"/>
  <c r="E38" i="58"/>
  <c r="F38" i="58"/>
  <c r="G38" i="58"/>
  <c r="D38" i="58"/>
  <c r="E35" i="58"/>
  <c r="F35" i="58"/>
  <c r="F43" i="58" s="1"/>
  <c r="G35" i="58"/>
  <c r="D35" i="58"/>
  <c r="E32" i="58"/>
  <c r="F32" i="58"/>
  <c r="G32" i="58"/>
  <c r="H32" i="58"/>
  <c r="D32" i="58"/>
  <c r="E29" i="58"/>
  <c r="F29" i="58"/>
  <c r="G29" i="58"/>
  <c r="D29" i="58"/>
  <c r="G43" i="58" l="1"/>
  <c r="E43" i="58"/>
  <c r="F8" i="60"/>
  <c r="I5" i="60"/>
  <c r="I6" i="60"/>
  <c r="I7" i="60"/>
  <c r="D8" i="60"/>
  <c r="D32" i="60" s="1"/>
  <c r="E8" i="60"/>
  <c r="G8" i="60"/>
  <c r="H8" i="60"/>
  <c r="I9" i="60"/>
  <c r="I10" i="60"/>
  <c r="I11" i="60"/>
  <c r="D12" i="60"/>
  <c r="E12" i="60"/>
  <c r="F12" i="60"/>
  <c r="G12" i="60"/>
  <c r="H12" i="60"/>
  <c r="I13" i="60"/>
  <c r="I14" i="60"/>
  <c r="D15" i="60"/>
  <c r="E15" i="60"/>
  <c r="F15" i="60"/>
  <c r="G15" i="60"/>
  <c r="I15" i="60"/>
  <c r="I16" i="60"/>
  <c r="I17" i="60"/>
  <c r="I18" i="60"/>
  <c r="D19" i="60"/>
  <c r="I19" i="60" s="1"/>
  <c r="E19" i="60"/>
  <c r="F19" i="60"/>
  <c r="G19" i="60"/>
  <c r="H19" i="60"/>
  <c r="I20" i="60"/>
  <c r="I21" i="60"/>
  <c r="I22" i="60"/>
  <c r="I23" i="60"/>
  <c r="I24" i="60"/>
  <c r="D25" i="60"/>
  <c r="E25" i="60"/>
  <c r="F25" i="60"/>
  <c r="G25" i="60"/>
  <c r="H25" i="60"/>
  <c r="I25" i="60"/>
  <c r="I26" i="60"/>
  <c r="I27" i="60"/>
  <c r="I28" i="60"/>
  <c r="E29" i="60"/>
  <c r="F29" i="60"/>
  <c r="G29" i="60"/>
  <c r="H29" i="60"/>
  <c r="I29" i="60"/>
  <c r="I30" i="60"/>
  <c r="F31" i="60"/>
  <c r="G31" i="60"/>
  <c r="I31" i="60"/>
  <c r="G32" i="60"/>
  <c r="H32" i="60"/>
  <c r="I12" i="60" l="1"/>
  <c r="F32" i="60"/>
  <c r="E32" i="60"/>
  <c r="I8" i="60"/>
  <c r="H67" i="59"/>
  <c r="E68" i="59"/>
  <c r="E31" i="58"/>
  <c r="G31" i="58"/>
  <c r="E42" i="58"/>
  <c r="D42" i="58"/>
  <c r="H40" i="58"/>
  <c r="H41" i="58" s="1"/>
  <c r="H37" i="58"/>
  <c r="H36" i="58"/>
  <c r="H38" i="58" s="1"/>
  <c r="G37" i="58"/>
  <c r="H34" i="58"/>
  <c r="H33" i="58"/>
  <c r="H31" i="58"/>
  <c r="H30" i="58"/>
  <c r="H65" i="59"/>
  <c r="D68" i="59"/>
  <c r="H66" i="59"/>
  <c r="E49" i="59"/>
  <c r="F49" i="59"/>
  <c r="G49" i="59"/>
  <c r="D49" i="59"/>
  <c r="E44" i="59"/>
  <c r="F44" i="59"/>
  <c r="G44" i="59"/>
  <c r="D44" i="59"/>
  <c r="E40" i="59"/>
  <c r="F40" i="59"/>
  <c r="G40" i="59"/>
  <c r="D40" i="59"/>
  <c r="E36" i="59"/>
  <c r="F36" i="59"/>
  <c r="G36" i="59"/>
  <c r="D36" i="59"/>
  <c r="E31" i="59"/>
  <c r="F31" i="59"/>
  <c r="G31" i="59"/>
  <c r="D31" i="59"/>
  <c r="D53" i="59" s="1"/>
  <c r="H52" i="59"/>
  <c r="H51" i="59"/>
  <c r="H50" i="59"/>
  <c r="H48" i="59"/>
  <c r="H47" i="59"/>
  <c r="H46" i="59"/>
  <c r="H43" i="59"/>
  <c r="H42" i="59"/>
  <c r="H39" i="59"/>
  <c r="H38" i="59"/>
  <c r="H35" i="59"/>
  <c r="H34" i="59"/>
  <c r="H32" i="59"/>
  <c r="H30" i="59"/>
  <c r="F53" i="59"/>
  <c r="H29" i="59"/>
  <c r="G53" i="59"/>
  <c r="H28" i="59"/>
  <c r="H31" i="59" s="1"/>
  <c r="I32" i="60" l="1"/>
  <c r="H35" i="58"/>
  <c r="G68" i="59"/>
  <c r="H33" i="59"/>
  <c r="H36" i="59" s="1"/>
  <c r="H37" i="59"/>
  <c r="H40" i="59" s="1"/>
  <c r="H41" i="59"/>
  <c r="H44" i="59" s="1"/>
  <c r="H45" i="59"/>
  <c r="H49" i="59" s="1"/>
  <c r="E53" i="59" l="1"/>
  <c r="H53" i="59"/>
  <c r="G22" i="59" l="1"/>
  <c r="F22" i="59"/>
  <c r="G20" i="59"/>
  <c r="G19" i="59"/>
  <c r="F19" i="59"/>
  <c r="E19" i="59"/>
  <c r="D19" i="59"/>
  <c r="G18" i="59"/>
  <c r="G21" i="59" s="1"/>
  <c r="F18" i="59"/>
  <c r="F21" i="59" s="1"/>
  <c r="E18" i="59"/>
  <c r="E21" i="59" s="1"/>
  <c r="D18" i="59"/>
  <c r="D21" i="59" s="1"/>
  <c r="G16" i="59"/>
  <c r="D13" i="59"/>
  <c r="F12" i="59"/>
  <c r="D12" i="59"/>
  <c r="D14" i="59" s="1"/>
  <c r="D10" i="59"/>
  <c r="F9" i="59"/>
  <c r="D9" i="59"/>
  <c r="D11" i="59" s="1"/>
  <c r="G7" i="59"/>
  <c r="F7" i="59"/>
  <c r="E7" i="59"/>
  <c r="F6" i="59"/>
  <c r="D6" i="59"/>
  <c r="H28" i="58"/>
  <c r="H27" i="58"/>
  <c r="H29" i="58" s="1"/>
  <c r="H43" i="58" s="1"/>
  <c r="G22" i="25"/>
  <c r="F22" i="25"/>
  <c r="M10" i="53"/>
  <c r="M11" i="53"/>
  <c r="M12" i="53"/>
  <c r="M13" i="53"/>
  <c r="M9" i="53"/>
  <c r="N14" i="53"/>
  <c r="G20" i="25"/>
  <c r="E19" i="25"/>
  <c r="F19" i="25"/>
  <c r="G19" i="25"/>
  <c r="D19" i="25"/>
  <c r="R11" i="54"/>
  <c r="R10" i="54"/>
  <c r="M10" i="54"/>
  <c r="O11" i="54"/>
  <c r="P11" i="54"/>
  <c r="Q11" i="54"/>
  <c r="E18" i="25"/>
  <c r="F18" i="25"/>
  <c r="G18" i="25"/>
  <c r="D18" i="25"/>
  <c r="M13" i="52"/>
  <c r="M12" i="52"/>
  <c r="M11" i="52"/>
  <c r="M10" i="52"/>
  <c r="G16" i="25"/>
  <c r="S13" i="48"/>
  <c r="S12" i="48"/>
  <c r="S11" i="48"/>
  <c r="M18" i="48"/>
  <c r="O18" i="48"/>
  <c r="D16" i="59" s="1"/>
  <c r="P18" i="48"/>
  <c r="E16" i="59" s="1"/>
  <c r="Q18" i="48"/>
  <c r="F16" i="25" s="1"/>
  <c r="R18" i="48"/>
  <c r="K18" i="48"/>
  <c r="N17" i="48"/>
  <c r="S17" i="48" s="1"/>
  <c r="N16" i="48"/>
  <c r="S16" i="48" s="1"/>
  <c r="N15" i="48"/>
  <c r="S15" i="48" s="1"/>
  <c r="N14" i="48"/>
  <c r="S14" i="48" s="1"/>
  <c r="N13" i="48"/>
  <c r="N12" i="48"/>
  <c r="N11" i="48"/>
  <c r="N10" i="48"/>
  <c r="N9" i="48"/>
  <c r="L37" i="51"/>
  <c r="K37" i="51"/>
  <c r="N37" i="51"/>
  <c r="D15" i="59" s="1"/>
  <c r="O37" i="51"/>
  <c r="E15" i="59" s="1"/>
  <c r="P37" i="51"/>
  <c r="F15" i="25" s="1"/>
  <c r="Q37" i="51"/>
  <c r="G15" i="59" s="1"/>
  <c r="G17" i="59" s="1"/>
  <c r="M8" i="51"/>
  <c r="M9" i="51"/>
  <c r="M10" i="51"/>
  <c r="M11" i="51"/>
  <c r="M12" i="51"/>
  <c r="M13" i="51"/>
  <c r="M14" i="51"/>
  <c r="M15" i="51"/>
  <c r="M16" i="51"/>
  <c r="M17" i="51"/>
  <c r="M18" i="51"/>
  <c r="M19" i="51"/>
  <c r="M20" i="51"/>
  <c r="M21" i="51"/>
  <c r="M22" i="51"/>
  <c r="M23" i="51"/>
  <c r="M24" i="51"/>
  <c r="M25" i="51"/>
  <c r="M26" i="51"/>
  <c r="M27" i="51"/>
  <c r="M28" i="51"/>
  <c r="M29" i="51"/>
  <c r="M30" i="51"/>
  <c r="M31" i="51"/>
  <c r="M32" i="51"/>
  <c r="M34" i="51"/>
  <c r="M35" i="51"/>
  <c r="M36" i="51"/>
  <c r="M7" i="51"/>
  <c r="D13" i="25"/>
  <c r="L17" i="28"/>
  <c r="N17" i="28"/>
  <c r="O17" i="28"/>
  <c r="E13" i="59" s="1"/>
  <c r="P17" i="28"/>
  <c r="F13" i="59" s="1"/>
  <c r="Q17" i="28"/>
  <c r="G13" i="59" s="1"/>
  <c r="J17" i="28"/>
  <c r="M16" i="28"/>
  <c r="R16" i="28" s="1"/>
  <c r="M15" i="28"/>
  <c r="R15" i="28" s="1"/>
  <c r="M14" i="28"/>
  <c r="R14" i="28" s="1"/>
  <c r="M13" i="28"/>
  <c r="R13" i="28" s="1"/>
  <c r="M12" i="28"/>
  <c r="R12" i="28" s="1"/>
  <c r="M11" i="28"/>
  <c r="R11" i="28" s="1"/>
  <c r="M10" i="28"/>
  <c r="R10" i="28" s="1"/>
  <c r="M9" i="28"/>
  <c r="E12" i="25"/>
  <c r="F12" i="25"/>
  <c r="D12" i="25"/>
  <c r="N12" i="37"/>
  <c r="O12" i="37"/>
  <c r="E12" i="59" s="1"/>
  <c r="P12" i="37"/>
  <c r="Q12" i="37"/>
  <c r="G12" i="59" s="1"/>
  <c r="R9" i="37"/>
  <c r="M11" i="37"/>
  <c r="R11" i="37" s="1"/>
  <c r="M10" i="37"/>
  <c r="M9" i="37"/>
  <c r="D10" i="25"/>
  <c r="R11" i="44"/>
  <c r="M17" i="44"/>
  <c r="R17" i="44" s="1"/>
  <c r="M16" i="44"/>
  <c r="R16" i="44" s="1"/>
  <c r="M15" i="44"/>
  <c r="R15" i="44" s="1"/>
  <c r="M14" i="44"/>
  <c r="R14" i="44" s="1"/>
  <c r="M13" i="44"/>
  <c r="R13" i="44" s="1"/>
  <c r="M12" i="44"/>
  <c r="R12" i="44" s="1"/>
  <c r="M11" i="44"/>
  <c r="M10" i="44"/>
  <c r="R10" i="44" s="1"/>
  <c r="M9" i="44"/>
  <c r="R9" i="44" s="1"/>
  <c r="E10" i="59"/>
  <c r="F10" i="59"/>
  <c r="G10" i="59"/>
  <c r="N18" i="44"/>
  <c r="L18" i="44"/>
  <c r="J18" i="44"/>
  <c r="F9" i="25"/>
  <c r="D9" i="25"/>
  <c r="R10" i="43"/>
  <c r="M13" i="43"/>
  <c r="R13" i="43" s="1"/>
  <c r="M12" i="43"/>
  <c r="R12" i="43" s="1"/>
  <c r="M11" i="43"/>
  <c r="R11" i="43" s="1"/>
  <c r="M10" i="43"/>
  <c r="R9" i="43"/>
  <c r="R14" i="43" s="1"/>
  <c r="J14" i="43"/>
  <c r="E9" i="59"/>
  <c r="G9" i="59"/>
  <c r="M14" i="57"/>
  <c r="M13" i="57"/>
  <c r="R13" i="57" s="1"/>
  <c r="M12" i="57"/>
  <c r="M11" i="57"/>
  <c r="R11" i="57" s="1"/>
  <c r="M10" i="57"/>
  <c r="R12" i="57"/>
  <c r="R10" i="57"/>
  <c r="R9" i="57"/>
  <c r="M9" i="57"/>
  <c r="M9" i="42"/>
  <c r="R9" i="42" s="1"/>
  <c r="R14" i="42" s="1"/>
  <c r="M10" i="42"/>
  <c r="R10" i="42"/>
  <c r="M11" i="42"/>
  <c r="R11" i="42"/>
  <c r="M12" i="42"/>
  <c r="R12" i="42"/>
  <c r="M13" i="42"/>
  <c r="R13" i="42"/>
  <c r="J14" i="42"/>
  <c r="L14" i="42"/>
  <c r="N14" i="42"/>
  <c r="F21" i="58"/>
  <c r="D21" i="58"/>
  <c r="G20" i="58"/>
  <c r="G18" i="58"/>
  <c r="G21" i="58" s="1"/>
  <c r="D17" i="58"/>
  <c r="G17" i="58"/>
  <c r="F14" i="58"/>
  <c r="D14" i="58"/>
  <c r="D11" i="58"/>
  <c r="G11" i="58"/>
  <c r="F9" i="58"/>
  <c r="G12" i="25" l="1"/>
  <c r="D15" i="25"/>
  <c r="F13" i="25"/>
  <c r="E13" i="25"/>
  <c r="E10" i="25"/>
  <c r="D16" i="25"/>
  <c r="E14" i="59"/>
  <c r="D17" i="59"/>
  <c r="F10" i="25"/>
  <c r="E17" i="59"/>
  <c r="E16" i="25"/>
  <c r="F14" i="59"/>
  <c r="F15" i="59"/>
  <c r="F11" i="59"/>
  <c r="H13" i="59"/>
  <c r="F16" i="59"/>
  <c r="H16" i="59" s="1"/>
  <c r="H21" i="59"/>
  <c r="G13" i="25"/>
  <c r="H13" i="25" s="1"/>
  <c r="G14" i="59"/>
  <c r="H14" i="59" s="1"/>
  <c r="F17" i="59"/>
  <c r="H17" i="59" s="1"/>
  <c r="G6" i="59"/>
  <c r="G8" i="59" s="1"/>
  <c r="M14" i="42"/>
  <c r="E6" i="59"/>
  <c r="E8" i="59" s="1"/>
  <c r="G9" i="25"/>
  <c r="E9" i="25"/>
  <c r="G15" i="25"/>
  <c r="M37" i="51"/>
  <c r="E15" i="25"/>
  <c r="G10" i="25"/>
  <c r="G11" i="59"/>
  <c r="H10" i="59"/>
  <c r="E11" i="59"/>
  <c r="E23" i="59" s="1"/>
  <c r="E58" i="59" s="1"/>
  <c r="F68" i="59"/>
  <c r="H64" i="59"/>
  <c r="H57" i="59"/>
  <c r="G57" i="59"/>
  <c r="H22" i="59"/>
  <c r="F8" i="59"/>
  <c r="H7" i="59"/>
  <c r="D8" i="59"/>
  <c r="D23" i="59" s="1"/>
  <c r="D56" i="59" s="1"/>
  <c r="D58" i="59" s="1"/>
  <c r="H19" i="59"/>
  <c r="F23" i="59"/>
  <c r="F56" i="59" s="1"/>
  <c r="F58" i="59" s="1"/>
  <c r="H12" i="59"/>
  <c r="H18" i="59"/>
  <c r="H63" i="59"/>
  <c r="H9" i="59"/>
  <c r="H15" i="59"/>
  <c r="H20" i="59"/>
  <c r="N18" i="48"/>
  <c r="M17" i="28"/>
  <c r="R9" i="28"/>
  <c r="R17" i="28" s="1"/>
  <c r="G14" i="58"/>
  <c r="M12" i="37"/>
  <c r="R10" i="37"/>
  <c r="R12" i="37" s="1"/>
  <c r="M18" i="44"/>
  <c r="R18" i="44"/>
  <c r="F11" i="58"/>
  <c r="M14" i="43"/>
  <c r="H12" i="58"/>
  <c r="H18" i="58"/>
  <c r="H20" i="58"/>
  <c r="H68" i="59" l="1"/>
  <c r="G23" i="59"/>
  <c r="G56" i="59" s="1"/>
  <c r="G58" i="59" s="1"/>
  <c r="H6" i="59"/>
  <c r="H11" i="59"/>
  <c r="H8" i="59"/>
  <c r="H23" i="59" l="1"/>
  <c r="R25" i="48"/>
  <c r="N18" i="57"/>
  <c r="H56" i="59" l="1"/>
  <c r="H58" i="59" s="1"/>
  <c r="O12" i="47"/>
  <c r="N12" i="47"/>
  <c r="L12" i="47"/>
  <c r="J12" i="47"/>
  <c r="P11" i="47"/>
  <c r="M11" i="47"/>
  <c r="M12" i="47" s="1"/>
  <c r="P11" i="53" l="1"/>
  <c r="Q12" i="53" l="1"/>
  <c r="P10" i="53"/>
  <c r="D21" i="25" l="1"/>
  <c r="H20" i="25"/>
  <c r="D17" i="25"/>
  <c r="F14" i="25"/>
  <c r="D14" i="25"/>
  <c r="D11" i="25"/>
  <c r="F21" i="25" l="1"/>
  <c r="R31" i="51" l="1"/>
  <c r="L14" i="57" l="1"/>
  <c r="J14" i="57"/>
  <c r="H7" i="58" l="1"/>
  <c r="R7" i="51" l="1"/>
  <c r="R8" i="51"/>
  <c r="R12" i="51"/>
  <c r="R14" i="51" l="1"/>
  <c r="E8" i="25" l="1"/>
  <c r="E8" i="58"/>
  <c r="R29" i="51"/>
  <c r="R9" i="51"/>
  <c r="R10" i="51"/>
  <c r="R11" i="51"/>
  <c r="R13" i="51"/>
  <c r="R15" i="51"/>
  <c r="R16" i="51"/>
  <c r="R17" i="51"/>
  <c r="R18" i="51"/>
  <c r="R19" i="51"/>
  <c r="R20" i="51"/>
  <c r="R21" i="51"/>
  <c r="R22" i="51"/>
  <c r="R23" i="51"/>
  <c r="R24" i="51"/>
  <c r="R25" i="51"/>
  <c r="R26" i="51"/>
  <c r="R27" i="51"/>
  <c r="R28" i="51"/>
  <c r="R30" i="51"/>
  <c r="R34" i="51"/>
  <c r="R35" i="51"/>
  <c r="R36" i="51"/>
  <c r="R32" i="51"/>
  <c r="R37" i="51" l="1"/>
  <c r="S18" i="48"/>
  <c r="R12" i="52" l="1"/>
  <c r="R13" i="52"/>
  <c r="R11" i="52"/>
  <c r="R10" i="52"/>
  <c r="F8" i="58" l="1"/>
  <c r="F8" i="25"/>
  <c r="J14" i="53"/>
  <c r="L14" i="53"/>
  <c r="J11" i="54"/>
  <c r="L11" i="54"/>
  <c r="N11" i="54"/>
  <c r="J14" i="52"/>
  <c r="L14" i="52"/>
  <c r="N14" i="52"/>
  <c r="J12" i="37"/>
  <c r="L12" i="37"/>
  <c r="L14" i="43"/>
  <c r="E21" i="58" l="1"/>
  <c r="H21" i="58" s="1"/>
  <c r="H19" i="58"/>
  <c r="E17" i="25"/>
  <c r="E14" i="58"/>
  <c r="H14" i="58" s="1"/>
  <c r="H13" i="58"/>
  <c r="E11" i="25"/>
  <c r="G8" i="25"/>
  <c r="G8" i="58"/>
  <c r="D8" i="25"/>
  <c r="D23" i="25" s="1"/>
  <c r="D6" i="58"/>
  <c r="E21" i="25"/>
  <c r="H19" i="25"/>
  <c r="H18" i="25"/>
  <c r="G21" i="25"/>
  <c r="E14" i="25"/>
  <c r="H12" i="25"/>
  <c r="G14" i="25"/>
  <c r="H9" i="25"/>
  <c r="H15" i="25"/>
  <c r="M11" i="54"/>
  <c r="M14" i="52"/>
  <c r="M14" i="53"/>
  <c r="H14" i="25" l="1"/>
  <c r="F17" i="58"/>
  <c r="F23" i="58" s="1"/>
  <c r="F44" i="58" s="1"/>
  <c r="E17" i="58"/>
  <c r="H15" i="58"/>
  <c r="H21" i="25"/>
  <c r="E23" i="25"/>
  <c r="E11" i="58"/>
  <c r="H9" i="58"/>
  <c r="H8" i="25"/>
  <c r="H6" i="25"/>
  <c r="D8" i="58"/>
  <c r="H6" i="58"/>
  <c r="F11" i="25"/>
  <c r="F17" i="25"/>
  <c r="G11" i="25"/>
  <c r="H11" i="25" l="1"/>
  <c r="H17" i="58"/>
  <c r="G17" i="25"/>
  <c r="H17" i="25" s="1"/>
  <c r="H16" i="58"/>
  <c r="H10" i="25"/>
  <c r="H11" i="58"/>
  <c r="H23" i="58" s="1"/>
  <c r="E23" i="58"/>
  <c r="E44" i="58" s="1"/>
  <c r="D23" i="58"/>
  <c r="H8" i="58"/>
  <c r="F23" i="25"/>
  <c r="H16" i="25"/>
  <c r="G23" i="25" l="1"/>
  <c r="H22" i="25"/>
  <c r="H23" i="25" s="1"/>
  <c r="M33" i="51"/>
  <c r="G23" i="58" l="1"/>
  <c r="G44" i="58" s="1"/>
  <c r="H22" i="58"/>
  <c r="H44" i="58" s="1"/>
</calcChain>
</file>

<file path=xl/sharedStrings.xml><?xml version="1.0" encoding="utf-8"?>
<sst xmlns="http://schemas.openxmlformats.org/spreadsheetml/2006/main" count="1170" uniqueCount="439">
  <si>
    <t>Oblast sociální</t>
  </si>
  <si>
    <t>Poř. číslo</t>
  </si>
  <si>
    <t>Oblast kultury</t>
  </si>
  <si>
    <t>Oblast dopravy</t>
  </si>
  <si>
    <t>z toho spolufinan. PO z IF</t>
  </si>
  <si>
    <t>z toho rozpočet OK</t>
  </si>
  <si>
    <t>Oblast</t>
  </si>
  <si>
    <t>Popis</t>
  </si>
  <si>
    <t>Název akce</t>
  </si>
  <si>
    <t>PR</t>
  </si>
  <si>
    <t>PV</t>
  </si>
  <si>
    <t>OL</t>
  </si>
  <si>
    <t>II/434</t>
  </si>
  <si>
    <t>SU</t>
  </si>
  <si>
    <t>II/449</t>
  </si>
  <si>
    <t>Odbor investic a evropských programů</t>
  </si>
  <si>
    <t>-</t>
  </si>
  <si>
    <t>Celkem</t>
  </si>
  <si>
    <t xml:space="preserve">Správce: </t>
  </si>
  <si>
    <t>Ing. Miroslav Kubín</t>
  </si>
  <si>
    <t>ORJ -  17</t>
  </si>
  <si>
    <t xml:space="preserve">vedoucí odboru </t>
  </si>
  <si>
    <t>ORJ - 17</t>
  </si>
  <si>
    <t>Název investiční akce</t>
  </si>
  <si>
    <t>Popis akce</t>
  </si>
  <si>
    <t>§</t>
  </si>
  <si>
    <t>ORG</t>
  </si>
  <si>
    <t>pol.</t>
  </si>
  <si>
    <t>6121</t>
  </si>
  <si>
    <t xml:space="preserve">S </t>
  </si>
  <si>
    <t>Vypořádání staveb</t>
  </si>
  <si>
    <t>SP</t>
  </si>
  <si>
    <t>Poznámka: S - studie, DÚR - dokumentace pro vydání územního rozhodnutí, ÚR - územní rozhodnutí, DSP - dokumentace pro stavební povolení, SP - stavební povolení, DZS - dokumentace pro zadání stavby</t>
  </si>
  <si>
    <t>Předpoklad financování na rok  2012 a další</t>
  </si>
  <si>
    <t>Číslo silnice</t>
  </si>
  <si>
    <t>II/150</t>
  </si>
  <si>
    <t xml:space="preserve">Ohrozim - obchvat </t>
  </si>
  <si>
    <t>Dub nad Moravou - hranice okresu - rekonstrukce silnice</t>
  </si>
  <si>
    <t>DÚR</t>
  </si>
  <si>
    <t>Kozlovice - obchvat</t>
  </si>
  <si>
    <t>E442, II/433</t>
  </si>
  <si>
    <t>Olomouc- komunikace Pražská-Křelovská</t>
  </si>
  <si>
    <t>DSP,SP</t>
  </si>
  <si>
    <t>DÚR,ÚR,DSP, DZS,SP</t>
  </si>
  <si>
    <t>II/570</t>
  </si>
  <si>
    <t>Hněvotín - rekonstrukce silnice</t>
  </si>
  <si>
    <t xml:space="preserve">DÚR,ÚR </t>
  </si>
  <si>
    <t>III/44436</t>
  </si>
  <si>
    <t>Bělkovice - Lašťany -obchvat</t>
  </si>
  <si>
    <t>v tis. Kč</t>
  </si>
  <si>
    <t>Oblast:</t>
  </si>
  <si>
    <t>Název akce:</t>
  </si>
  <si>
    <t>Popis:</t>
  </si>
  <si>
    <t>Stávající dokumentace</t>
  </si>
  <si>
    <t>K zajištění</t>
  </si>
  <si>
    <t xml:space="preserve">Celkové náklady s DPH            </t>
  </si>
  <si>
    <t>Termín realizace</t>
  </si>
  <si>
    <t xml:space="preserve">Celkem:     </t>
  </si>
  <si>
    <t>realizace</t>
  </si>
  <si>
    <t>PŘEROV</t>
  </si>
  <si>
    <t>Oblast zdravotnictví</t>
  </si>
  <si>
    <t>Poř. číslo.</t>
  </si>
  <si>
    <t>Oblast školství</t>
  </si>
  <si>
    <t>S</t>
  </si>
  <si>
    <t xml:space="preserve">Celkem     </t>
  </si>
  <si>
    <t xml:space="preserve">Celkem    </t>
  </si>
  <si>
    <t xml:space="preserve">Oblast zdravotnictví z nájemného celkem              </t>
  </si>
  <si>
    <t>Poř.číslo</t>
  </si>
  <si>
    <t>Název přílohy</t>
  </si>
  <si>
    <t>Oblast školství - součet</t>
  </si>
  <si>
    <t>Oblast sociální - součet</t>
  </si>
  <si>
    <t>Oblast kultury - součet</t>
  </si>
  <si>
    <t>Oblast zdravotnictví - součet</t>
  </si>
  <si>
    <t>Oblast dopravy - součet</t>
  </si>
  <si>
    <t>JE</t>
  </si>
  <si>
    <t>Návrh na rozpočet OK</t>
  </si>
  <si>
    <t>DSP,DZS,SP</t>
  </si>
  <si>
    <t>č.silnice</t>
  </si>
  <si>
    <t>Domov důchodců Štíty -
Připojení zemního plynu</t>
  </si>
  <si>
    <t>Oblast zdrav. - nájemné SMN a.s.</t>
  </si>
  <si>
    <t>Domov Na zámečku Rokytnice-
Půdní vestavba</t>
  </si>
  <si>
    <t>z toho spolufin. PO z IF</t>
  </si>
  <si>
    <t>OL/ PR</t>
  </si>
  <si>
    <t xml:space="preserve">II/150 </t>
  </si>
  <si>
    <t>Dub nad Mor. - hranice krajů OL/ZL, stavební úpravy</t>
  </si>
  <si>
    <t>splátky</t>
  </si>
  <si>
    <t>Rozpracovaná projektová dokumentace</t>
  </si>
  <si>
    <t>Rozpracované investice</t>
  </si>
  <si>
    <t>Domov seniorů POHODA Chválkovice-
Stravovací provoz</t>
  </si>
  <si>
    <t>Valšovský Žleb - Dlouhá Loučka</t>
  </si>
  <si>
    <t>Uničov - Šternberk</t>
  </si>
  <si>
    <t>Šternberk, Hvězdné údolí, I. Etapa</t>
  </si>
  <si>
    <t>II/444</t>
  </si>
  <si>
    <t>III/44429</t>
  </si>
  <si>
    <t>Rozpracované investiční akce</t>
  </si>
  <si>
    <t>Rekonstrukce stravovacího provozu s technickým vybavením a rekonstrukce skladového zázemí. Stravovací provoz neodpovídá současným potřebám.</t>
  </si>
  <si>
    <t>Vlastivědné muzeum Jesenicka -
Expozice geologie</t>
  </si>
  <si>
    <t>Vlastivědné muzeum Jesenicka -
Rekonstrukce budovy</t>
  </si>
  <si>
    <t>Silnice II.a III.třídy</t>
  </si>
  <si>
    <t xml:space="preserve">Protihluková opatření (dle jednotlivých akcí)                                  </t>
  </si>
  <si>
    <t>studie</t>
  </si>
  <si>
    <t>ÚR, DSP,SP, DZS</t>
  </si>
  <si>
    <t>DSP, SP, DPS</t>
  </si>
  <si>
    <t>SMN a.s. - o.z. Nemocnice Přerov - Rekonstrukce oddělení urologie</t>
  </si>
  <si>
    <t>2009-2013</t>
  </si>
  <si>
    <t>DZS</t>
  </si>
  <si>
    <t>Oblast školství  - rozpracované investice celkem</t>
  </si>
  <si>
    <t>DPS, SP</t>
  </si>
  <si>
    <t>Oblast sociální - rozpracovaná projektová dokumentace celkem</t>
  </si>
  <si>
    <t>Oblast sociální - rozpracované investice celkem</t>
  </si>
  <si>
    <t>Oblast kultury - rozpracovaná projektová dokumentace celkem</t>
  </si>
  <si>
    <t xml:space="preserve">DPS, SP </t>
  </si>
  <si>
    <t>Oblast kultury - rozpracované investice celkem</t>
  </si>
  <si>
    <t>Vybudování tří nových expozic (etnografická, historická a přírodovědná) v hlavní budově VMO. Z důvodu rekonstrukce budovy depozitářů (a přestěhování depozitářů do hlavní budovy) a rekonstrukce topení v hlavní budově VMO byly původní expozice před lety zrušeny.</t>
  </si>
  <si>
    <t>Oblast dopravy - rozpracovaná projektová dokumentace celkem</t>
  </si>
  <si>
    <t>DÚR,ÚR, DSP,DZS</t>
  </si>
  <si>
    <t>DÚR,ÚR</t>
  </si>
  <si>
    <t>Součást tzv. severního spoje - propojení okružní křižovatky u Globusu a silnice II/635, ul. Křelovská. Délka silnice je 340 m.</t>
  </si>
  <si>
    <t>Rekonstrukce silnice v průtahu obcí, v délce cca 1 km.</t>
  </si>
  <si>
    <t>výkupy</t>
  </si>
  <si>
    <t>DZS, realizace</t>
  </si>
  <si>
    <t>Oblast zdravotnictví - rozpracovaná projektová dokumentace celkem</t>
  </si>
  <si>
    <t>Odborný léčebný ústav neurologicko-geriatrický Moravský Beroun -
Úprava oddělení III, pavilon 2 pro oddělení DIOP</t>
  </si>
  <si>
    <t>Oddělení DIOP bude z důvodu rekonstrukce pavilonu 1 přestěhováno do pavilonu 2 a to natrvalo. Je třeba vybudovat rozvod kyslíku pro 5 pokojů oddělení DIOP, vybudovat sesternu a zvětšit pokoje dispozičními úpravami příček.</t>
  </si>
  <si>
    <t>Rekontrukce a modernizace dožité silnice v délce cca 15 km</t>
  </si>
  <si>
    <t>Rekontrukce a modernizace dožité silnice v délce 0,43 km</t>
  </si>
  <si>
    <t>Rekonstrukce silnice II. třídy po nové kanalizaci v celkové délce cca 1,5 km</t>
  </si>
  <si>
    <t>Stavební investice v půdních prostorách - vybudování chybějícího zázemí pro zaměstnance (šatny, sklady, kanceláře)</t>
  </si>
  <si>
    <t>DUR, UR, DSP, SP, DZS, realizace</t>
  </si>
  <si>
    <t>Oblast zdravotnictví - rozpracované investice celkem</t>
  </si>
  <si>
    <t>60003100418</t>
  </si>
  <si>
    <t>60004100534</t>
  </si>
  <si>
    <t>60004100536</t>
  </si>
  <si>
    <t>60004100061</t>
  </si>
  <si>
    <t>60004100130</t>
  </si>
  <si>
    <t>3315</t>
  </si>
  <si>
    <t>2212</t>
  </si>
  <si>
    <t>60004100535</t>
  </si>
  <si>
    <t>Návrh na úvěrový rámec KB</t>
  </si>
  <si>
    <t>Návrh na úvěrový rámec EIB</t>
  </si>
  <si>
    <t xml:space="preserve">Nové Zámky - poskytovatel sociálních služeb - Rekonstrukce objektu Litovel </t>
  </si>
  <si>
    <t xml:space="preserve">Oblast dopravy </t>
  </si>
  <si>
    <t>60002100474</t>
  </si>
  <si>
    <t>4357</t>
  </si>
  <si>
    <t>Domov důchodců Náměšť na Hané – přístavba pavilonu</t>
  </si>
  <si>
    <t>Rekonstrukce stávajícího objektu domova s vybudováním přístavby. Bude řešeno odstranění bariérovosti objektu pro bezproblémový pohyb osob s omezenou schopností pohybu a orientace, vytvoření prostorových kapacit pro zájmovou, relaxační a terapeutickou činnost klientů.</t>
  </si>
  <si>
    <t>PD</t>
  </si>
  <si>
    <t>Rozpracovaná projektová dokumentace OK</t>
  </si>
  <si>
    <t>JE,OL,
SU, PV,
PR</t>
  </si>
  <si>
    <t>60002100352</t>
  </si>
  <si>
    <t>4399</t>
  </si>
  <si>
    <t>5166</t>
  </si>
  <si>
    <t xml:space="preserve">Aktualizace pasportů </t>
  </si>
  <si>
    <t>2011-2012</t>
  </si>
  <si>
    <t>2010-2012</t>
  </si>
  <si>
    <t xml:space="preserve">Domov pro seniory Javorník - evakuační lůžkový výtah </t>
  </si>
  <si>
    <t>Jedná se o zcela nový evakuační výtah v nové výtahové šachtě.</t>
  </si>
  <si>
    <t>DUR, DSP</t>
  </si>
  <si>
    <t>Domov Větrný mlýn Skalička - přístavba lůžkového pavilonu</t>
  </si>
  <si>
    <t>Výstavba nové budovy pro 40 klientek, které budou převedeny ze stávajících nevyhovujících prostor. Jedná se o dvoupodlažní nepodsklepenou budovu s pultovou střechou.</t>
  </si>
  <si>
    <t xml:space="preserve">Nový pavilon areálu Domov seniorů Pohoda, Olomouc - Chválkovice </t>
  </si>
  <si>
    <t>Nový pavilon areálu Domov pro seniory Radkova Lhota</t>
  </si>
  <si>
    <t>Nový pavilon pro poskytování sociální služby Domovy se zvláštním režimem podle §50 zákona o sociálních službách s orientací na klienty postižené demencí pro 80 klientů.</t>
  </si>
  <si>
    <t>DUR, DSP, SP, DPS</t>
  </si>
  <si>
    <t xml:space="preserve">Gymnázium, Olomouc, Čajkovského 9 – Výstavba tělocvičny a sportovního víceúčelového hřiště </t>
  </si>
  <si>
    <t>Vzdělávací centrum pro slabozraké Olomouc - Hejčín</t>
  </si>
  <si>
    <t>Jedná se o vybudování budovy základní školy a speciálního pedagogického centra, školní jídelny, jednoho objektu ubytování, tělocvičny a veškerých inženýrských sítí, v rámci  dislokace základní školy prof. V. Vejdovského v Litovli.</t>
  </si>
  <si>
    <t>Dostavba budovy Slovanského gymnázium Olomouc</t>
  </si>
  <si>
    <t xml:space="preserve">Jedná se o 4 podlažní dostavbu školy, která by řešila stravování studentů a učitelů tří škol v dostupné vzdálenosti (jídelna a výdejna jídla), náhradu stávajícího provizorního pavilonu ve dvoře, nedostatečný počet tříd, hygienických zařízení, bezbariérové úpravy, tělocvičnu a další zázemí gymnázia. </t>
  </si>
  <si>
    <t>60001100604</t>
  </si>
  <si>
    <t>3123</t>
  </si>
  <si>
    <t>Střední odborná škola a Střední odborné učiliště, Uničov, Moravské nám. 681 - 
Dílny pro praktickou výuku</t>
  </si>
  <si>
    <t xml:space="preserve">Výstavba haly pracoviště pro praktické vyučování strojírenských oborů v areálu školy. </t>
  </si>
  <si>
    <t>PD, 
realizace</t>
  </si>
  <si>
    <t>Vynaloženo k 31. 12. 2011</t>
  </si>
  <si>
    <t>Návrh na rok 2012</t>
  </si>
  <si>
    <t>Vynaloženo k 31. 12. 2012</t>
  </si>
  <si>
    <t>Vědecká knihovna v Olomouci - Rekonstrukce skladu Neředín - I.etapa</t>
  </si>
  <si>
    <t xml:space="preserve">Jedná se o objekt č.65 v areálu bývalých kasáren Neředín, který VKOL bude využívat jako skladové prostory. Celkové náklady jsou plánovány ve výši 49 mil.Kč. VKOL tím získá prostory na skladování povinných výtisků monografií i periodik s celorepublikovou působností (povinnost dle § 11 z.č.257/2001 Sb). </t>
  </si>
  <si>
    <t xml:space="preserve">Oblast kultury - rozpracované investice celkem </t>
  </si>
  <si>
    <t>Vlastivědné muzeum Jesenicka - Statické zabezpečení vodní tvrze</t>
  </si>
  <si>
    <t>Jedná se o statické zabezpečení budovy Vodní tvrze z důvodu havarijního stavu budovy.</t>
  </si>
  <si>
    <t>Vlastivědné muzeum Jesenicka - Posilující přípojka elektroinstalace pro venkovní akce</t>
  </si>
  <si>
    <t>Jedná se o přípojku elektroinstalace pro konání venkovních akcí v prostoru nádvoří a před budovou Vodní tvrze.</t>
  </si>
  <si>
    <t>Jedná se o realizaci nové expozice. Současná expozice geologie je zastaralá.</t>
  </si>
  <si>
    <t>Muzeum Komenského v Přerově - Rekonstrukce budovy Horní náměstí 7, Přerov</t>
  </si>
  <si>
    <t xml:space="preserve">Jedná se o celkovou rekonstrukci - výměna oken, dveří, výměna střešní krytiny, elektroinstalace, rozvodu vody, kanalizace a topení, zateplení objektu, stavební úpravy soc.zařízení a suterénu. </t>
  </si>
  <si>
    <t>Vlastivědné muzeum v Olomouci - Tvorba stálých expozic</t>
  </si>
  <si>
    <t xml:space="preserve">Výměna střešní krytiny Pavilonu 2, zateplení střešního pláště včetně vybudování půdní vestavby.  Podkroví bude využíváno pro šatny a sociální  zázemí personálu, pro pokoje lékařů a pro skladování materiálu. OLÚ tak získá prostor pro zvětšení lůžkových oddělení a větší komfort pacientů.  </t>
  </si>
  <si>
    <t>Odborný léčebný ústav neurologicko-geriatrický Moravský Beroun - 
Výtah do zadního schodiště pavilonu 2</t>
  </si>
  <si>
    <t xml:space="preserve">V současné době je v pavilonu 2 jeden výtah s nedostatečnou přepravní kapacitou. Realizací tohoto výtahu bude umožněn přesun imobilních pacientů v zadní části P2. </t>
  </si>
  <si>
    <t>Odborný léčebný ústav neurologicko-geriatrický Moravský Beroun - 
Úpravy ploch kolem pavilonu 2</t>
  </si>
  <si>
    <t>Vybudování jednosměrné komunikace pro vjezd a výjezd před pavilonem 2 a vybudování parkovacích míst za pavilonem 2. Navazuje na sanaci pavilonu 2.</t>
  </si>
  <si>
    <t xml:space="preserve">Odborný léčebný ústav neurologicko-geriatrický Moravský Beroun - 
Vybudování půdní vestavby pavilonu 2 </t>
  </si>
  <si>
    <t xml:space="preserve">Odborný léčebný ústav neurologicko-geriatrický Moravský Beroun - 
Rekonstrukce a dostavba oddělení rehabilitace </t>
  </si>
  <si>
    <t>Celková rekonstrukce prostor oddělení rehabilitace, které jsou zastaralé a nevyhovují platným hygienickým ani provozním požadavkům. Součástí je realizace dostavby oddělení rehabilitace, čímž bude zajištěna požadovaná kapacita pro umístnění vodoléčby s odpočívárnou a příslušným hygienickým zázemím, magnetoterapie, termoterapie a elektroléčby. Tato zařízení jsou v současné době provozovány v nevyhovujících a omezených prostorách. Nad částí střechy dostavby bude dále vybudována evakuační rampa z 2 NP.</t>
  </si>
  <si>
    <t xml:space="preserve">Oblast zdravotnictví - rozpracované investice </t>
  </si>
  <si>
    <t xml:space="preserve">Oblast zdravotnictví - investice hrazené z nájemného            </t>
  </si>
  <si>
    <t>Pokračování v roce 2013 a dalších</t>
  </si>
  <si>
    <t>Oblast dopravy  - rozpracované investice celkem</t>
  </si>
  <si>
    <t>III/44311</t>
  </si>
  <si>
    <t xml:space="preserve">Dolany - průtah II. etapa </t>
  </si>
  <si>
    <t>II. etapa rekonstrukce komunikace III/44311 v průtahu obcí Dolany včetně vybudování okružní křižovatky.</t>
  </si>
  <si>
    <t>DSP, DZS, SP</t>
  </si>
  <si>
    <t>II/446</t>
  </si>
  <si>
    <t>Rekonstrukce silnice po kanalizaci v délce 2,4 km v obci Pňovice a částečně za obcí. Počátek úseku je v obci Pňovice na křižovatce silnic II/446 a II/447, konec řešeného úseku je za obcí Pňovice na křižovatce se silnicí II/447.</t>
  </si>
  <si>
    <t>Valšovský Žleb-Dlouhá Loučka</t>
  </si>
  <si>
    <t xml:space="preserve">Rekonstrukce silnice za obcí Dlouhá Loučka v délce cca 1,5 km včetně opěrné zdi. </t>
  </si>
  <si>
    <t>III/4432</t>
  </si>
  <si>
    <t>Olomouc - Svatý Kopeček - přeložka komunikace</t>
  </si>
  <si>
    <t>Vynaloženo do 31. 12. 2011</t>
  </si>
  <si>
    <t>III/37745,III/37731</t>
  </si>
  <si>
    <t>Brodek u Prostějova - okružní křižovatka</t>
  </si>
  <si>
    <t>Náhrada stávající průsečné křižovatky okružní křižovatkou.</t>
  </si>
  <si>
    <t>DÚR, ÚR, DSP, DZS, SP</t>
  </si>
  <si>
    <t xml:space="preserve">OL </t>
  </si>
  <si>
    <t>III/4353</t>
  </si>
  <si>
    <t>III/4537</t>
  </si>
  <si>
    <t>Bernartice - Buková</t>
  </si>
  <si>
    <t xml:space="preserve">Rekonstrukce opěrných zdí v úseku silnici Buková-Bernartice včetně vytypovaných přilehlých částí komunikace. </t>
  </si>
  <si>
    <t>Mohelnice - křížení s železniční tratí</t>
  </si>
  <si>
    <t>DÚR, ÚR</t>
  </si>
  <si>
    <t>Šumperk - okružní křižovatka</t>
  </si>
  <si>
    <t>S,DÚR</t>
  </si>
  <si>
    <t>ÚR, DSP, DZS, SP</t>
  </si>
  <si>
    <t>II/369</t>
  </si>
  <si>
    <t>Hanušovice – křižovatka I/11</t>
  </si>
  <si>
    <t>III/37354, III/36618</t>
  </si>
  <si>
    <t>Horní Štěpánov</t>
  </si>
  <si>
    <t>Senice - průtah</t>
  </si>
  <si>
    <t>III/44029</t>
  </si>
  <si>
    <t>Drahotuše - průtah</t>
  </si>
  <si>
    <t>III/37354</t>
  </si>
  <si>
    <t>Holubice - Hrochov</t>
  </si>
  <si>
    <t>III/36719</t>
  </si>
  <si>
    <t>Pivín - rekonstrukce silnice</t>
  </si>
  <si>
    <t>Rekonstrukce silnice - úsek 1,025 km</t>
  </si>
  <si>
    <t>III/4359, III/4353</t>
  </si>
  <si>
    <t>Velký Týnec - rekonstrukce silnice, IV. etapa</t>
  </si>
  <si>
    <t>Rekonstrukce silnice v délce 1,200 km.</t>
  </si>
  <si>
    <t>III/43510</t>
  </si>
  <si>
    <t>Blatec - průtah</t>
  </si>
  <si>
    <t>III/4345</t>
  </si>
  <si>
    <t>Klenovice na Hané - Iváň</t>
  </si>
  <si>
    <t>II/439</t>
  </si>
  <si>
    <t>Ústí – průtah a hranice okr. VS</t>
  </si>
  <si>
    <t xml:space="preserve">Ostružná - obchvat, 1. etapa a 2. etapa </t>
  </si>
  <si>
    <t>Obchat v souladu s ÚP. Cena včetně výkupů nutných před vydáním SP.</t>
  </si>
  <si>
    <t>DÚR, ÚR/1et., DSP</t>
  </si>
  <si>
    <t xml:space="preserve">Oblast dopravy - rozpracovaná projektová dokumentace </t>
  </si>
  <si>
    <t xml:space="preserve">DUR, DSP, SP, DPS, </t>
  </si>
  <si>
    <t xml:space="preserve"> realizace</t>
  </si>
  <si>
    <t>DUR, UR, DSP, SP, DZS</t>
  </si>
  <si>
    <t>DSP, DPS</t>
  </si>
  <si>
    <t>DUR, UR, DSP, SP, DPS</t>
  </si>
  <si>
    <t>Oblast kultury - rozpracovaná projektová dokumentace</t>
  </si>
  <si>
    <t xml:space="preserve">
realizace</t>
  </si>
  <si>
    <t>DSP, SP, DPS, realizace</t>
  </si>
  <si>
    <t>Oblast školství  - rozpracované opravy</t>
  </si>
  <si>
    <t>Rozpracované  opravy</t>
  </si>
  <si>
    <t>ZŠ a DD Zábřeh, Sušilova 40 – Oprava střech</t>
  </si>
  <si>
    <t>Jedná se o opravu střech 4 objektů školy, které jsou v havarijním stavu. Na těchto objektech jsou v současné době prováděna energeticky úsporná opatření v rámci Operačního programu životního prostředí. Opravu střech není možno prostřednictvím tohoto dotačního titulu řešit.</t>
  </si>
  <si>
    <t>Celkem rozpracovné opravy</t>
  </si>
  <si>
    <t>Domov důchodců Jesenec - Půdní vestavba</t>
  </si>
  <si>
    <t xml:space="preserve">Realizace půdní vestavby v objektu přístavby hlavní budovy. Současně s půdní vestavbou bude rekonstruováno sociální zařízení pro muže v 1. NP. </t>
  </si>
  <si>
    <t>Vlastivědné muzeum v Olomouci - Interiér nového vstupu hlavní budovy</t>
  </si>
  <si>
    <t>Realizace interiérového vybavení nového vstupu a navazujících prostor do komplexu muzea, který je stavebně řešen v rámci probíhající rekonstrukce elektroinstalace objektu. Předmětem této akce je dodávka typového mobiliáře a atypických solitérních prvků.</t>
  </si>
  <si>
    <t>Rozpracované opravy</t>
  </si>
  <si>
    <t xml:space="preserve">Oblast školství  - rozpracované investice </t>
  </si>
  <si>
    <t>EIB</t>
  </si>
  <si>
    <t>OK</t>
  </si>
  <si>
    <t>Oblast zdravotnictví - rozpracovaná projektová dokumentace</t>
  </si>
  <si>
    <t>a) Návrh rozpracovaných investičních akcí v roce 2012</t>
  </si>
  <si>
    <t xml:space="preserve">Financování investičních akcí </t>
  </si>
  <si>
    <t>Oblast sociální - rozpracovaná projektová dokumentace</t>
  </si>
  <si>
    <t>Velké investiční akce</t>
  </si>
  <si>
    <t>Celkem velké investiční akce</t>
  </si>
  <si>
    <t>Pokračování v roce 2013</t>
  </si>
  <si>
    <t>Pokračování v roce 2014</t>
  </si>
  <si>
    <t>Domov pro seniory Tovačov - Střecha a půdní vestavba</t>
  </si>
  <si>
    <t>2010-2014</t>
  </si>
  <si>
    <t>Velký Týnec – průtah, dokončení I. etapy</t>
  </si>
  <si>
    <t>Dokončení I. etapy kompletní rekonstrukce silnice v délce cca 200 m zahrnující dvě autobusové zastávky a výkup nemovitosti s následnou částečnou demolicí, která tvoří bodovou bezpečnostní závadu v trase komunikace.</t>
  </si>
  <si>
    <t>60004100644</t>
  </si>
  <si>
    <t>2011-2013</t>
  </si>
  <si>
    <t>Pňovice-průtah</t>
  </si>
  <si>
    <t>ÚR, DSP,DZS,SP</t>
  </si>
  <si>
    <t>DÚR, ÚR, DSP, SP, DPS</t>
  </si>
  <si>
    <t>Návrh interiéru</t>
  </si>
  <si>
    <t>Zámek Čechy pod Kosířem - rekonstrukce a využití objektů a revitalizace parku, 1. etapa</t>
  </si>
  <si>
    <t>1. etapa celkové rekonstrukce zámku a parku v souladu s plánovaným využitím (kongresová turistika, výstavní expozice, kulturní akce, společenské události, doprovodné programy atd.) zahrnuje rekonstrukci dílčí části 1. a 2. NP jižního a západního křídla v rozsahu výměny elektroinstalace, instalace zabezpečovacího systému, oprava dřevěných prvků, úprava provozního zázemí a sociálního zařízení pro návštěvníky a zaměstnance, úprava rozvodů vytápění, oprava venkovního vstupního schodiště jižního křídla zámku, zřízení nové venkovní kanalizace, rekonstrukce oranžérie.</t>
  </si>
  <si>
    <t>Rekonstrukce objektu na pobočce v Litovli pro přemístění soc. služby z Bílska do Litovle.</t>
  </si>
  <si>
    <t>60001100608</t>
  </si>
  <si>
    <t>3114</t>
  </si>
  <si>
    <t>Základní škola a Mateřská škola logopedická Olomouc - 
Propojovací teplovody</t>
  </si>
  <si>
    <t>Vybudování propojovacích teplovodů.</t>
  </si>
  <si>
    <t>studie, DSP, DPS</t>
  </si>
  <si>
    <t>DSP, DZS, SP, realizace</t>
  </si>
  <si>
    <t>Sušice - přeložka silnice, rekultivace původního úseku</t>
  </si>
  <si>
    <t>architektonická studie</t>
  </si>
  <si>
    <t>60004100027</t>
  </si>
  <si>
    <t>Čechy, Domaželice, Dřevohostice - obchvat</t>
  </si>
  <si>
    <t>odkup pozemků</t>
  </si>
  <si>
    <t>Úhrada odkupu pozemků akce realizované z ROP.</t>
  </si>
  <si>
    <t>K zajištění v roce 2012</t>
  </si>
  <si>
    <t>II/436</t>
  </si>
  <si>
    <t>DSP, DZS</t>
  </si>
  <si>
    <t>ÚR, SP</t>
  </si>
  <si>
    <t>Vincentinum - poskytovatel soc. služeb Šternberk - Úprava venkovních prostor pro imobilní uživatele</t>
  </si>
  <si>
    <t>DSP, SP, DZS</t>
  </si>
  <si>
    <t>2009-2012</t>
  </si>
  <si>
    <t>II/435</t>
  </si>
  <si>
    <t>Dub - Tovačov, stavební úpravy</t>
  </si>
  <si>
    <t xml:space="preserve">Stavební úpravy silnice od křižovatky s II/150 v obci Dub n.M. po křižovatku s II/433 v Tovačově - délka cca 5,9 km. </t>
  </si>
  <si>
    <t>Čechy-Domaželice-obchvat</t>
  </si>
  <si>
    <t>Pňovice - průtah</t>
  </si>
  <si>
    <t xml:space="preserve"> Ústav sociální péče pro mládež Jeseník - 
Nátěry a venkovní  terasy </t>
  </si>
  <si>
    <t>Nátěry a oprava venkovní terasy. Narušené kovové konstrukce - havarijní stav.</t>
  </si>
  <si>
    <t>60001100613</t>
  </si>
  <si>
    <t>3122</t>
  </si>
  <si>
    <t>5171</t>
  </si>
  <si>
    <t>Střední zdravotnická škola a Vyšší odborná škola zdravotnická Emanuela Pöttinga, Olomouc, Pöttingova 2 - Výměna oken na Domově mládeže a budově školy</t>
  </si>
  <si>
    <t>Přerov - úprava křižovatky silnic</t>
  </si>
  <si>
    <t>Nové řešení stávající průsečné křižovatky na hlavním průtahu městem.</t>
  </si>
  <si>
    <t>60001100624</t>
  </si>
  <si>
    <t>Střední odborná škola gastronomie a potravinářství, Jeseník, U Jatek 8 - Podlaha v tělocvičně</t>
  </si>
  <si>
    <t>Výměna palubové podlahy včetně přípravných a dokončovacích prací.</t>
  </si>
  <si>
    <t>Domov Na zámečku Rokytnice - Půdní vestavba, (I. etapa)</t>
  </si>
  <si>
    <t>Stavební úpravy v půdních prostorách - vybudování chybějícího zázemí pro zaměstnance (šatny, sklady, kanceláře) včetně sanace krovu.</t>
  </si>
  <si>
    <t>Vlastivědné muzeum Jesenicka -
Stálá expozice čarodějnických procesů</t>
  </si>
  <si>
    <t>Jedná se o zpracování projektové dokumentace sanačních opatření předmětného objektu, který je zasažen vysokou vlhkostí jak vlastního zdiva, tak i provozně využívaných prostor v přízemí a suterénu. Současný stav je havarijní a z hlediska hygienických požadavků se jedná o závadné prostředí vyznačující se vysokou vlhkostí s možností vzniku plísní a zasolováním stavebních konstrukcí.</t>
  </si>
  <si>
    <t>Domov "Na zámku" Nezamyslice - Sanace vlhkého zdiva</t>
  </si>
  <si>
    <t>60001100688</t>
  </si>
  <si>
    <t>Spolufinancování PO z IF</t>
  </si>
  <si>
    <t>60001100621</t>
  </si>
  <si>
    <t>Střední škola, Základní škola a Mateřská škola Šumperk, Hanácká 3 - 
Plochá střecha</t>
  </si>
  <si>
    <t>Jedná se o výměnu stávající plechové krytiny na ploché střeše. Společně s výměnou krytiny je nutné vyměnit i případně  poškozenou konstrukci střechy. Součásti opravy je oprava střešní vpusti s napojením na potrubní dešťový svod.</t>
  </si>
  <si>
    <t>60004100037</t>
  </si>
  <si>
    <t>II/448 a II/446</t>
  </si>
  <si>
    <t>Olomouc - okružní křižovatka ulic Dobrovského, Na Střelnici</t>
  </si>
  <si>
    <t>Nové řeření stávající nevyhovující světené křižovatky ulic Dobrovského, Na Střelnici, Zámečnická, Studentská.</t>
  </si>
  <si>
    <t>60001100689</t>
  </si>
  <si>
    <t>ZŠ Vlčice - Oprava střechy tělocvičny</t>
  </si>
  <si>
    <t>Vlastivědné muzeum v Olomouci - Elektroinstalace</t>
  </si>
  <si>
    <t>Rekonstrukce elektroinstalace navazuje na realizovanou rekonstrukci topení v budově VMO. Stávající elektrorozvody jsou technicky a provozně dlouhodobě nevyhovující. Součástí akce bude vybudování nového vchodu do muzea pro veřejnost z náměstí Republiky.</t>
  </si>
  <si>
    <t>DPS</t>
  </si>
  <si>
    <t>DSP, DPS, SP</t>
  </si>
  <si>
    <t>Nový objekt areálu pro 100 klientů v samostatných jednolůžkových a dvoulůžkových pokojích se sociálním zařízením včetně parkoviště a inženýrských sítí. Součástí objektu je zázemí pro zdravotní personál, ošetřovny, kuchyňky, šatny sociální  zařízení a další nezbytné technické zázemí, společenský sál.</t>
  </si>
  <si>
    <t>60001100607</t>
  </si>
  <si>
    <t>Jde o dokončení  rekonstrukce kuchyně, tak aby byly splněny hygienické požadavky. Doporučení hygieny.</t>
  </si>
  <si>
    <t>Gymnázium, Jeseník, Komenského 281 - Výdejna stravy - vzduchotechnika</t>
  </si>
  <si>
    <t>3121</t>
  </si>
  <si>
    <t>60003100417</t>
  </si>
  <si>
    <t xml:space="preserve">Současná expozice geologie obsahuje skvosty z oblasti Jeseníků, nicméně způsob prezentace běžného návštěvníka nezaujme. </t>
  </si>
  <si>
    <t>60001100538</t>
  </si>
  <si>
    <t>Stavební úpravy Střední, Základní a Mateřské školy Prostějov pro potřeby Základní školy a Dětského domova Prostějov v objektu Tetín 5 a 7 Prostějov</t>
  </si>
  <si>
    <t>Stavební úpravy objektu školy SŠ, ZŠ a MŠ, Prostějov pro potřeby ZŠ a DD Prostějov, která se nachází v areálu bývalé nemocnice Prostějov. Stavební úpravy se budou týkat úprav suterénních prostor a dvou nadzemních podlaží, kde dojde hlavně k rekonstrukci sociálního zařízení, učeben a vznikne nová kuchyňka. Současně dojde k vybudování výtahu. Dále se počítá i s rekonstrukcí stávajícího přízemního domku ve dvoře.</t>
  </si>
  <si>
    <t>z toho nájemné</t>
  </si>
  <si>
    <t>přefinancovat z KB</t>
  </si>
  <si>
    <t>KB</t>
  </si>
  <si>
    <t>celkem</t>
  </si>
  <si>
    <t>zapojeno v Kč</t>
  </si>
  <si>
    <t>8123/8223</t>
  </si>
  <si>
    <t>změny</t>
  </si>
  <si>
    <t>z toho  KB</t>
  </si>
  <si>
    <t>z toho EIB</t>
  </si>
  <si>
    <t xml:space="preserve"> z toho spolufinan. PO z IF</t>
  </si>
  <si>
    <t>z toho KB</t>
  </si>
  <si>
    <t>Rozpracované investice (zajišťované OIEP)</t>
  </si>
  <si>
    <t>oblast školství celkem</t>
  </si>
  <si>
    <t>b) Návrh nových investičních akcí v roce 2012</t>
  </si>
  <si>
    <t>Spolufinan. PO z IF:</t>
  </si>
  <si>
    <t>Nová projektová dokumentace</t>
  </si>
  <si>
    <t>Nové investice</t>
  </si>
  <si>
    <t>Nové opravy</t>
  </si>
  <si>
    <t>Nové investice - stavební</t>
  </si>
  <si>
    <t>Nové investice - nestavební</t>
  </si>
  <si>
    <t>Nové investice OIEP</t>
  </si>
  <si>
    <t>Nové investice SSOK</t>
  </si>
  <si>
    <t xml:space="preserve">Nové investice </t>
  </si>
  <si>
    <t>KH - cestovní ruch</t>
  </si>
  <si>
    <t>OIT</t>
  </si>
  <si>
    <t>KŘ</t>
  </si>
  <si>
    <t>CELKEM</t>
  </si>
  <si>
    <t xml:space="preserve"> </t>
  </si>
  <si>
    <t>spoluf. Po z IF</t>
  </si>
  <si>
    <t>z toho investice</t>
  </si>
  <si>
    <t>odvody z IF</t>
  </si>
  <si>
    <t>nájemné</t>
  </si>
  <si>
    <t>rozpočet oK</t>
  </si>
  <si>
    <t>rozpracované investice</t>
  </si>
  <si>
    <t>rozpracované opravy</t>
  </si>
  <si>
    <t>oblast kultury celkem</t>
  </si>
  <si>
    <t>oblast dopravy celkem</t>
  </si>
  <si>
    <t>oblast zdravotnictví celkem</t>
  </si>
  <si>
    <t>rozpracované projektové dokumentace</t>
  </si>
  <si>
    <t>oblast sociální celkem</t>
  </si>
  <si>
    <t>změny celkem</t>
  </si>
  <si>
    <t>nový stav celkem</t>
  </si>
  <si>
    <t>velké investiční akce</t>
  </si>
  <si>
    <t>tis. Kč</t>
  </si>
  <si>
    <t>zůstatek úvěrového rámce Evropské investiční banky</t>
  </si>
  <si>
    <t>zůstatek úvěrového rámce Komerční banky, a.s.</t>
  </si>
  <si>
    <t>OIT - součet</t>
  </si>
  <si>
    <t>Rozpr. investice - hrazené ze strukt.fondů</t>
  </si>
  <si>
    <t xml:space="preserve">OIT </t>
  </si>
  <si>
    <t>z dotací SFŽP, ROP</t>
  </si>
  <si>
    <t>4. Financování investičních akcí  2012</t>
  </si>
  <si>
    <t xml:space="preserve">4. Financování investičních akcí </t>
  </si>
  <si>
    <t>Výstavba nové tělocvičny v areálu školy a sportovního víceúčelového hřiště.</t>
  </si>
  <si>
    <t>Výměna či repase oken traktu C budovy školy.Výměna oken ve dvou patrech budovy domova mládeže byla provedena v roce 2011.</t>
  </si>
  <si>
    <t>Oprava krytiny vč. oplechování a výměna podkrovních oken budovy A, C a vybudování půdní vestavby budovy B, která je navrhována v rámci zvýšení kvality poskytované péče (vybudování jednolůžkových pokojů včetně zázemí.</t>
  </si>
  <si>
    <t>Zajištění aktualizací v projektech pasportizace, zpracovaných v roce 2010.</t>
  </si>
  <si>
    <t>Provedení plynovodního řadu STL plynovodu pro připojení objektu v Jedlí (dosud vytápění Propan-butan).</t>
  </si>
  <si>
    <t xml:space="preserve">Úprava venkovních prostor před únikovou lávkou pro imobilní uživatele, srovnání terénu, vydláždění prostoru vedoucího z budovy do zahrady.           </t>
  </si>
  <si>
    <t>Rekonstrukce a modernizace budovy Vodní tvrze.</t>
  </si>
  <si>
    <t xml:space="preserve">Záměrem expozice bude co nejautentičtěji přiblížit strašlivé čarodějnické procesy s údajnými čarodějnicemi v 17. století na Jesenicku. Na vybudování stálé expozice budou využity prostory sklepení Vodní tvrze. V realizační části je nutno zajistit potřebné opravy, vybudování osvětlení a ozvučení, zhotovení figurín a replik spojených s výtvarným provedením. </t>
  </si>
  <si>
    <t>Nový obchat obcí, Čechy - Domaželice, I. etapa v celkové délce 3,97 km.</t>
  </si>
  <si>
    <t>Obchvat obce Ohrozim v délce 1,58 km.</t>
  </si>
  <si>
    <t>Rekontrukce a modernizace dožité silnice v délce 3,136 km.</t>
  </si>
  <si>
    <t>Nový obchat obce Kozlovice v délce 2,1 km.</t>
  </si>
  <si>
    <t>Přeložka komunikace v délce 1450 m.</t>
  </si>
  <si>
    <t>Řešení nevyhovujícího podjezdu pod železniční tratí.</t>
  </si>
  <si>
    <t>Vybudování okružní křižovatky v místě křížení komunikace II/446 s místní komunikací.</t>
  </si>
  <si>
    <t>Rekonstrukce silnice - vybrané úseky 3,5 km.</t>
  </si>
  <si>
    <t>Rekonstrukce silnice - dokončení ve směru od Konice, úsek 2,7 km.</t>
  </si>
  <si>
    <t>Dokončení rekonstrukce úseku silnice v průtahu obce - recyklace za studena (úsek 1,2km).</t>
  </si>
  <si>
    <t>Rekonstrukce průtahu, dlažba, úsek 2 km.</t>
  </si>
  <si>
    <t>Rekonstrukce silnice - havarijní stavební stav, 7 km.</t>
  </si>
  <si>
    <t>Převedení těžké nákladní dopravy z kamenolomu mimo obec - délka nové komunikace cca 3,265 km.</t>
  </si>
  <si>
    <t>Rekonstrukce průtahu, dlažba, délka 0,8 km.</t>
  </si>
  <si>
    <t>Rekonstrukce vybraných úseků mezi obcemi,recyklace za studena  (úsek 4,27km).</t>
  </si>
  <si>
    <t>Rekonstrukce silnice, délka 4,8 km.</t>
  </si>
  <si>
    <t>Akce dokončena, jedná se o úhradu splátek do roku 2013 (realizace akce proběhla formou PPP).</t>
  </si>
  <si>
    <t>Rekultivace původního úseku silnice v délce 90m v obci Sušice.</t>
  </si>
  <si>
    <t>Výkupy pozemků po dokončení staveb.</t>
  </si>
  <si>
    <t>Realizace protihlukových opatření v obcích dle podmínek KHS (řešení hlukové zátěže ze silnic II. a III. tříd).</t>
  </si>
  <si>
    <t>Vybudování sociálního zázemí pro pacienty na pokojích a úprava příjmové ambulance dle platných norem.</t>
  </si>
  <si>
    <t>studie, DUR, DSP, DPS, 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</si>
</sst>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[Red]0.00"/>
    <numFmt numFmtId="165" formatCode="#,##0.000"/>
  </numFmts>
  <fonts count="61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family val="2"/>
      <charset val="238"/>
    </font>
    <font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sz val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name val="Arial"/>
      <family val="2"/>
      <charset val="238"/>
    </font>
    <font>
      <sz val="24"/>
      <name val="Arial"/>
      <family val="2"/>
      <charset val="238"/>
    </font>
    <font>
      <b/>
      <sz val="10"/>
      <color indexed="10"/>
      <name val="Arial"/>
      <family val="2"/>
      <charset val="238"/>
    </font>
    <font>
      <sz val="9"/>
      <name val="Arial"/>
      <family val="2"/>
      <charset val="238"/>
    </font>
    <font>
      <sz val="8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 CE"/>
      <family val="2"/>
      <charset val="238"/>
    </font>
    <font>
      <sz val="10"/>
      <name val="Arial CE"/>
      <family val="2"/>
      <charset val="238"/>
    </font>
    <font>
      <i/>
      <sz val="7"/>
      <name val="Arial CE"/>
      <family val="2"/>
      <charset val="238"/>
    </font>
    <font>
      <b/>
      <u/>
      <sz val="10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4"/>
      <name val="Arial CE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b/>
      <sz val="18"/>
      <color indexed="10"/>
      <name val="Arial"/>
      <family val="2"/>
      <charset val="238"/>
    </font>
    <font>
      <b/>
      <sz val="12"/>
      <name val="Arial CE"/>
      <family val="2"/>
      <charset val="238"/>
    </font>
    <font>
      <b/>
      <sz val="12"/>
      <color rgb="FFFF0000"/>
      <name val="Arial"/>
      <family val="2"/>
      <charset val="238"/>
    </font>
    <font>
      <i/>
      <sz val="12"/>
      <name val="Arial"/>
      <family val="2"/>
      <charset val="238"/>
    </font>
    <font>
      <b/>
      <sz val="14"/>
      <color rgb="FF00B050"/>
      <name val="Arial"/>
      <family val="2"/>
      <charset val="238"/>
    </font>
    <font>
      <b/>
      <sz val="18"/>
      <name val="Arial"/>
      <family val="2"/>
      <charset val="238"/>
    </font>
    <font>
      <i/>
      <sz val="14"/>
      <name val="Arial"/>
      <family val="2"/>
      <charset val="238"/>
    </font>
    <font>
      <b/>
      <sz val="14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sz val="14"/>
      <name val="Arial CE"/>
      <family val="2"/>
      <charset val="238"/>
    </font>
    <font>
      <sz val="14"/>
      <name val="Arial CE"/>
      <charset val="238"/>
    </font>
    <font>
      <sz val="12"/>
      <color indexed="8"/>
      <name val="Arial"/>
      <family val="2"/>
      <charset val="238"/>
    </font>
    <font>
      <sz val="12"/>
      <color indexed="8"/>
      <name val="Arial CE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57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0" borderId="1" applyNumberFormat="0" applyFill="0" applyAlignment="0" applyProtection="0"/>
    <xf numFmtId="0" fontId="9" fillId="3" borderId="0" applyNumberFormat="0" applyBorder="0" applyAlignment="0" applyProtection="0"/>
    <xf numFmtId="0" fontId="10" fillId="16" borderId="2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1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18" borderId="6" applyNumberFormat="0" applyFont="0" applyAlignment="0" applyProtection="0"/>
    <xf numFmtId="0" fontId="16" fillId="0" borderId="7" applyNumberFormat="0" applyFill="0" applyAlignment="0" applyProtection="0"/>
    <xf numFmtId="0" fontId="17" fillId="4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7" borderId="8" applyNumberFormat="0" applyAlignment="0" applyProtection="0"/>
    <xf numFmtId="0" fontId="20" fillId="19" borderId="8" applyNumberFormat="0" applyAlignment="0" applyProtection="0"/>
    <xf numFmtId="0" fontId="21" fillId="19" borderId="9" applyNumberFormat="0" applyAlignment="0" applyProtection="0"/>
    <xf numFmtId="0" fontId="22" fillId="0" borderId="0" applyNumberFormat="0" applyFill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3" borderId="0" applyNumberFormat="0" applyBorder="0" applyAlignment="0" applyProtection="0"/>
    <xf numFmtId="0" fontId="1" fillId="0" borderId="0"/>
  </cellStyleXfs>
  <cellXfs count="1045">
    <xf numFmtId="0" fontId="0" fillId="0" borderId="0" xfId="0"/>
    <xf numFmtId="0" fontId="1" fillId="0" borderId="0" xfId="0" applyFont="1" applyFill="1"/>
    <xf numFmtId="0" fontId="1" fillId="0" borderId="0" xfId="0" applyFont="1" applyFill="1" applyBorder="1"/>
    <xf numFmtId="0" fontId="4" fillId="0" borderId="0" xfId="0" applyFont="1" applyFill="1"/>
    <xf numFmtId="3" fontId="1" fillId="0" borderId="0" xfId="0" applyNumberFormat="1" applyFont="1" applyFill="1" applyBorder="1" applyAlignment="1">
      <alignment horizontal="right" indent="1"/>
    </xf>
    <xf numFmtId="3" fontId="1" fillId="0" borderId="0" xfId="0" applyNumberFormat="1" applyFont="1" applyFill="1" applyAlignment="1">
      <alignment horizontal="right" indent="1"/>
    </xf>
    <xf numFmtId="2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Alignment="1">
      <alignment horizontal="center"/>
    </xf>
    <xf numFmtId="0" fontId="0" fillId="0" borderId="0" xfId="0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4" fillId="0" borderId="13" xfId="39" applyFont="1" applyFill="1" applyBorder="1" applyAlignment="1">
      <alignment horizontal="left" vertical="center"/>
    </xf>
    <xf numFmtId="49" fontId="30" fillId="0" borderId="13" xfId="39" applyNumberFormat="1" applyFont="1" applyFill="1" applyBorder="1" applyAlignment="1">
      <alignment horizontal="right" vertical="center"/>
    </xf>
    <xf numFmtId="3" fontId="30" fillId="0" borderId="13" xfId="39" applyNumberFormat="1" applyFont="1" applyFill="1" applyBorder="1" applyAlignment="1">
      <alignment horizontal="right" vertical="center"/>
    </xf>
    <xf numFmtId="0" fontId="30" fillId="0" borderId="13" xfId="39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3" fontId="26" fillId="0" borderId="0" xfId="0" applyNumberFormat="1" applyFont="1" applyFill="1" applyBorder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1" fillId="0" borderId="0" xfId="37" applyFill="1"/>
    <xf numFmtId="0" fontId="24" fillId="0" borderId="19" xfId="36" applyFont="1" applyFill="1" applyBorder="1" applyAlignment="1">
      <alignment horizontal="center" vertical="center"/>
    </xf>
    <xf numFmtId="0" fontId="33" fillId="0" borderId="0" xfId="38" applyFont="1" applyFill="1" applyBorder="1" applyAlignment="1">
      <alignment horizontal="left" vertical="center" wrapText="1"/>
    </xf>
    <xf numFmtId="0" fontId="24" fillId="0" borderId="13" xfId="29" applyFont="1" applyFill="1" applyBorder="1" applyAlignment="1">
      <alignment horizontal="left" vertical="center" wrapText="1"/>
    </xf>
    <xf numFmtId="0" fontId="29" fillId="0" borderId="20" xfId="36" applyFont="1" applyFill="1" applyBorder="1" applyAlignment="1">
      <alignment horizontal="left" vertical="center" indent="1"/>
    </xf>
    <xf numFmtId="0" fontId="29" fillId="0" borderId="21" xfId="36" applyFont="1" applyFill="1" applyBorder="1" applyAlignment="1">
      <alignment horizontal="left" vertical="center" indent="1"/>
    </xf>
    <xf numFmtId="0" fontId="38" fillId="0" borderId="17" xfId="0" applyFont="1" applyFill="1" applyBorder="1" applyAlignment="1">
      <alignment horizontal="center" vertical="center" wrapText="1"/>
    </xf>
    <xf numFmtId="0" fontId="25" fillId="0" borderId="11" xfId="36" applyFont="1" applyFill="1" applyBorder="1" applyAlignment="1">
      <alignment horizontal="left" vertical="center" indent="1"/>
    </xf>
    <xf numFmtId="0" fontId="25" fillId="0" borderId="23" xfId="36" applyFont="1" applyFill="1" applyBorder="1" applyAlignment="1">
      <alignment horizontal="left" vertical="center" indent="1"/>
    </xf>
    <xf numFmtId="0" fontId="25" fillId="0" borderId="24" xfId="36" applyFont="1" applyFill="1" applyBorder="1" applyAlignment="1">
      <alignment horizontal="left" vertical="center" indent="1"/>
    </xf>
    <xf numFmtId="0" fontId="25" fillId="0" borderId="12" xfId="36" applyFont="1" applyFill="1" applyBorder="1" applyAlignment="1">
      <alignment horizontal="left" vertical="center" indent="1"/>
    </xf>
    <xf numFmtId="3" fontId="1" fillId="0" borderId="0" xfId="37" applyNumberFormat="1" applyFill="1"/>
    <xf numFmtId="0" fontId="4" fillId="0" borderId="0" xfId="29" applyFont="1" applyFill="1" applyBorder="1" applyAlignment="1">
      <alignment vertical="center"/>
    </xf>
    <xf numFmtId="0" fontId="4" fillId="0" borderId="0" xfId="30" applyFont="1" applyFill="1" applyBorder="1" applyAlignment="1"/>
    <xf numFmtId="0" fontId="4" fillId="0" borderId="31" xfId="30" applyFont="1" applyFill="1" applyBorder="1" applyAlignment="1"/>
    <xf numFmtId="0" fontId="4" fillId="0" borderId="24" xfId="30" applyFont="1" applyFill="1" applyBorder="1" applyAlignment="1"/>
    <xf numFmtId="0" fontId="4" fillId="0" borderId="32" xfId="30" applyFont="1" applyFill="1" applyBorder="1" applyAlignment="1"/>
    <xf numFmtId="0" fontId="4" fillId="0" borderId="12" xfId="30" applyFont="1" applyFill="1" applyBorder="1" applyAlignment="1"/>
    <xf numFmtId="0" fontId="4" fillId="0" borderId="0" xfId="30" applyFont="1" applyFill="1" applyBorder="1" applyAlignment="1">
      <alignment horizontal="right" vertical="center" wrapText="1"/>
    </xf>
    <xf numFmtId="0" fontId="4" fillId="0" borderId="0" xfId="30" applyFont="1" applyFill="1" applyBorder="1" applyAlignment="1">
      <alignment horizontal="center" vertical="center" wrapText="1"/>
    </xf>
    <xf numFmtId="3" fontId="4" fillId="0" borderId="0" xfId="30" applyNumberFormat="1" applyFont="1" applyFill="1" applyBorder="1" applyAlignment="1">
      <alignment horizontal="right" vertical="center" wrapText="1"/>
    </xf>
    <xf numFmtId="0" fontId="4" fillId="0" borderId="0" xfId="30" applyFont="1" applyFill="1" applyBorder="1" applyAlignment="1">
      <alignment horizontal="left" vertical="center" wrapText="1"/>
    </xf>
    <xf numFmtId="0" fontId="31" fillId="0" borderId="0" xfId="30" applyFont="1" applyFill="1" applyBorder="1" applyAlignment="1">
      <alignment wrapText="1"/>
    </xf>
    <xf numFmtId="0" fontId="1" fillId="0" borderId="0" xfId="30" applyFont="1" applyFill="1" applyBorder="1" applyAlignment="1">
      <alignment wrapText="1"/>
    </xf>
    <xf numFmtId="0" fontId="4" fillId="0" borderId="0" xfId="39" applyFont="1" applyFill="1" applyBorder="1" applyAlignment="1">
      <alignment horizontal="right" vertical="center" wrapText="1"/>
    </xf>
    <xf numFmtId="0" fontId="4" fillId="0" borderId="0" xfId="39" applyFont="1" applyFill="1" applyBorder="1" applyAlignment="1">
      <alignment horizontal="center" vertical="center" wrapText="1"/>
    </xf>
    <xf numFmtId="3" fontId="4" fillId="0" borderId="0" xfId="39" applyNumberFormat="1" applyFont="1" applyFill="1" applyBorder="1" applyAlignment="1">
      <alignment horizontal="right" vertical="center" wrapText="1"/>
    </xf>
    <xf numFmtId="0" fontId="4" fillId="0" borderId="0" xfId="39" applyFont="1" applyFill="1" applyBorder="1" applyAlignment="1">
      <alignment horizontal="left" vertical="center" wrapText="1"/>
    </xf>
    <xf numFmtId="0" fontId="31" fillId="0" borderId="0" xfId="39" applyFont="1" applyFill="1" applyBorder="1" applyAlignment="1">
      <alignment wrapText="1"/>
    </xf>
    <xf numFmtId="0" fontId="31" fillId="0" borderId="32" xfId="39" applyFont="1" applyFill="1" applyBorder="1" applyAlignment="1">
      <alignment wrapText="1"/>
    </xf>
    <xf numFmtId="0" fontId="31" fillId="0" borderId="12" xfId="39" applyFont="1" applyFill="1" applyBorder="1" applyAlignment="1">
      <alignment wrapText="1"/>
    </xf>
    <xf numFmtId="0" fontId="4" fillId="0" borderId="12" xfId="30" applyFont="1" applyFill="1" applyBorder="1" applyAlignment="1">
      <alignment wrapText="1"/>
    </xf>
    <xf numFmtId="3" fontId="4" fillId="0" borderId="0" xfId="39" applyNumberFormat="1" applyFont="1" applyFill="1" applyBorder="1" applyAlignment="1">
      <alignment vertical="center" wrapText="1"/>
    </xf>
    <xf numFmtId="165" fontId="4" fillId="0" borderId="0" xfId="30" applyNumberFormat="1" applyFont="1" applyFill="1" applyBorder="1" applyAlignment="1">
      <alignment horizontal="right" vertical="center" wrapText="1"/>
    </xf>
    <xf numFmtId="0" fontId="4" fillId="0" borderId="0" xfId="30" applyNumberFormat="1" applyFont="1" applyFill="1" applyBorder="1" applyAlignment="1">
      <alignment horizontal="center" vertical="center" wrapText="1"/>
    </xf>
    <xf numFmtId="49" fontId="4" fillId="0" borderId="0" xfId="30" applyNumberFormat="1" applyFont="1" applyFill="1" applyBorder="1" applyAlignment="1">
      <alignment horizontal="center" vertical="center" wrapText="1"/>
    </xf>
    <xf numFmtId="0" fontId="23" fillId="0" borderId="26" xfId="30" applyFont="1" applyFill="1" applyBorder="1" applyAlignment="1">
      <alignment horizontal="left" vertical="center" indent="1"/>
    </xf>
    <xf numFmtId="0" fontId="26" fillId="0" borderId="13" xfId="30" applyFont="1" applyFill="1" applyBorder="1" applyAlignment="1">
      <alignment horizontal="left" vertical="center" indent="1"/>
    </xf>
    <xf numFmtId="0" fontId="26" fillId="0" borderId="13" xfId="30" applyFont="1" applyFill="1" applyBorder="1" applyAlignment="1">
      <alignment horizontal="left" vertical="center" wrapText="1"/>
    </xf>
    <xf numFmtId="0" fontId="0" fillId="0" borderId="0" xfId="0" applyFill="1"/>
    <xf numFmtId="0" fontId="26" fillId="0" borderId="17" xfId="30" applyFont="1" applyFill="1" applyBorder="1" applyAlignment="1">
      <alignment horizontal="left" vertical="center" indent="1"/>
    </xf>
    <xf numFmtId="3" fontId="26" fillId="0" borderId="17" xfId="30" applyNumberFormat="1" applyFont="1" applyFill="1" applyBorder="1" applyAlignment="1">
      <alignment horizontal="right" vertical="center" indent="1"/>
    </xf>
    <xf numFmtId="0" fontId="24" fillId="0" borderId="13" xfId="29" applyFont="1" applyFill="1" applyBorder="1" applyAlignment="1">
      <alignment horizontal="center" vertical="center"/>
    </xf>
    <xf numFmtId="0" fontId="5" fillId="0" borderId="13" xfId="29" applyFont="1" applyFill="1" applyBorder="1" applyAlignment="1">
      <alignment horizontal="center" vertical="center"/>
    </xf>
    <xf numFmtId="0" fontId="24" fillId="0" borderId="14" xfId="29" applyFont="1" applyFill="1" applyBorder="1" applyAlignment="1">
      <alignment horizontal="center" vertical="center"/>
    </xf>
    <xf numFmtId="3" fontId="23" fillId="0" borderId="0" xfId="38" applyNumberFormat="1" applyFont="1" applyFill="1" applyBorder="1" applyAlignment="1">
      <alignment horizontal="center" vertical="center" wrapText="1"/>
    </xf>
    <xf numFmtId="3" fontId="5" fillId="0" borderId="0" xfId="38" applyNumberFormat="1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/>
    </xf>
    <xf numFmtId="3" fontId="4" fillId="0" borderId="0" xfId="0" applyNumberFormat="1" applyFont="1" applyFill="1" applyBorder="1" applyAlignment="1">
      <alignment horizontal="center"/>
    </xf>
    <xf numFmtId="3" fontId="5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Fill="1" applyBorder="1" applyAlignment="1">
      <alignment horizontal="left" vertical="center" wrapText="1"/>
    </xf>
    <xf numFmtId="0" fontId="4" fillId="0" borderId="42" xfId="0" applyFont="1" applyFill="1" applyBorder="1"/>
    <xf numFmtId="0" fontId="29" fillId="0" borderId="19" xfId="36" applyFont="1" applyFill="1" applyBorder="1" applyAlignment="1">
      <alignment horizontal="left" vertical="center" indent="1"/>
    </xf>
    <xf numFmtId="0" fontId="25" fillId="0" borderId="43" xfId="36" applyFont="1" applyFill="1" applyBorder="1" applyAlignment="1">
      <alignment horizontal="left" vertical="center" indent="1"/>
    </xf>
    <xf numFmtId="0" fontId="24" fillId="0" borderId="0" xfId="0" applyFont="1" applyFill="1" applyBorder="1" applyAlignment="1">
      <alignment horizontal="left" vertical="center" indent="1"/>
    </xf>
    <xf numFmtId="3" fontId="23" fillId="0" borderId="0" xfId="0" applyNumberFormat="1" applyFont="1" applyFill="1" applyBorder="1" applyAlignment="1">
      <alignment horizontal="right" vertical="center" indent="1"/>
    </xf>
    <xf numFmtId="0" fontId="25" fillId="0" borderId="42" xfId="41" applyFont="1" applyFill="1" applyBorder="1" applyAlignment="1">
      <alignment horizontal="center" vertical="center" wrapText="1"/>
    </xf>
    <xf numFmtId="0" fontId="25" fillId="0" borderId="44" xfId="39" applyFont="1" applyFill="1" applyBorder="1" applyAlignment="1">
      <alignment horizontal="center" vertical="center" wrapText="1"/>
    </xf>
    <xf numFmtId="0" fontId="5" fillId="0" borderId="0" xfId="39" applyFont="1" applyFill="1" applyBorder="1"/>
    <xf numFmtId="0" fontId="25" fillId="0" borderId="27" xfId="36" applyFont="1" applyFill="1" applyBorder="1" applyAlignment="1">
      <alignment horizontal="left" vertical="center" wrapText="1" indent="1"/>
    </xf>
    <xf numFmtId="0" fontId="1" fillId="0" borderId="0" xfId="40" applyFill="1"/>
    <xf numFmtId="0" fontId="28" fillId="0" borderId="0" xfId="31" applyFont="1" applyFill="1"/>
    <xf numFmtId="0" fontId="1" fillId="0" borderId="0" xfId="39" applyFill="1"/>
    <xf numFmtId="0" fontId="4" fillId="0" borderId="0" xfId="41" applyFill="1"/>
    <xf numFmtId="3" fontId="23" fillId="0" borderId="17" xfId="0" applyNumberFormat="1" applyFont="1" applyFill="1" applyBorder="1" applyAlignment="1">
      <alignment horizontal="right" vertical="center" indent="1"/>
    </xf>
    <xf numFmtId="0" fontId="32" fillId="0" borderId="17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vertical="center"/>
    </xf>
    <xf numFmtId="0" fontId="0" fillId="0" borderId="0" xfId="0" applyFill="1" applyBorder="1" applyAlignment="1">
      <alignment vertical="top" wrapText="1"/>
    </xf>
    <xf numFmtId="0" fontId="25" fillId="0" borderId="36" xfId="36" applyFont="1" applyFill="1" applyBorder="1" applyAlignment="1">
      <alignment horizontal="left" vertical="center" wrapText="1" indent="1"/>
    </xf>
    <xf numFmtId="0" fontId="25" fillId="0" borderId="50" xfId="36" applyFont="1" applyFill="1" applyBorder="1" applyAlignment="1">
      <alignment horizontal="left" vertical="center" wrapText="1" indent="1"/>
    </xf>
    <xf numFmtId="0" fontId="23" fillId="0" borderId="33" xfId="0" applyFont="1" applyFill="1" applyBorder="1" applyAlignment="1">
      <alignment vertical="center"/>
    </xf>
    <xf numFmtId="3" fontId="23" fillId="0" borderId="17" xfId="0" applyNumberFormat="1" applyFont="1" applyFill="1" applyBorder="1" applyAlignment="1">
      <alignment horizontal="center" vertical="center"/>
    </xf>
    <xf numFmtId="0" fontId="23" fillId="0" borderId="62" xfId="0" applyFont="1" applyFill="1" applyBorder="1" applyAlignment="1">
      <alignment vertical="center"/>
    </xf>
    <xf numFmtId="0" fontId="23" fillId="0" borderId="28" xfId="0" applyFont="1" applyFill="1" applyBorder="1" applyAlignment="1">
      <alignment vertical="center"/>
    </xf>
    <xf numFmtId="3" fontId="26" fillId="0" borderId="0" xfId="0" applyNumberFormat="1" applyFont="1" applyFill="1" applyBorder="1" applyAlignment="1">
      <alignment horizontal="right" vertical="center" indent="1"/>
    </xf>
    <xf numFmtId="0" fontId="1" fillId="0" borderId="0" xfId="0" applyFont="1" applyFill="1" applyBorder="1" applyAlignment="1">
      <alignment vertical="top" wrapText="1"/>
    </xf>
    <xf numFmtId="0" fontId="5" fillId="0" borderId="0" xfId="0" applyFont="1" applyFill="1"/>
    <xf numFmtId="3" fontId="23" fillId="0" borderId="17" xfId="38" applyNumberFormat="1" applyFont="1" applyFill="1" applyBorder="1" applyAlignment="1">
      <alignment horizontal="right" vertical="center" wrapText="1" indent="1"/>
    </xf>
    <xf numFmtId="3" fontId="49" fillId="0" borderId="17" xfId="0" applyNumberFormat="1" applyFont="1" applyFill="1" applyBorder="1" applyAlignment="1">
      <alignment horizontal="center" vertical="center"/>
    </xf>
    <xf numFmtId="3" fontId="23" fillId="0" borderId="42" xfId="0" applyNumberFormat="1" applyFont="1" applyFill="1" applyBorder="1" applyAlignment="1">
      <alignment horizontal="right" vertical="center" indent="1"/>
    </xf>
    <xf numFmtId="3" fontId="23" fillId="0" borderId="17" xfId="40" applyNumberFormat="1" applyFont="1" applyFill="1" applyBorder="1" applyAlignment="1">
      <alignment horizontal="right" vertical="center" wrapText="1" indent="1"/>
    </xf>
    <xf numFmtId="3" fontId="23" fillId="0" borderId="42" xfId="39" applyNumberFormat="1" applyFont="1" applyFill="1" applyBorder="1" applyAlignment="1">
      <alignment horizontal="right" vertical="center" wrapText="1" indent="1"/>
    </xf>
    <xf numFmtId="0" fontId="23" fillId="0" borderId="29" xfId="0" applyFont="1" applyFill="1" applyBorder="1" applyAlignment="1">
      <alignment horizontal="right" vertical="center" indent="1"/>
    </xf>
    <xf numFmtId="0" fontId="38" fillId="0" borderId="42" xfId="0" applyFont="1" applyFill="1" applyBorder="1" applyAlignment="1">
      <alignment horizontal="center" vertical="center" wrapText="1"/>
    </xf>
    <xf numFmtId="3" fontId="49" fillId="0" borderId="42" xfId="0" applyNumberFormat="1" applyFont="1" applyFill="1" applyBorder="1" applyAlignment="1">
      <alignment horizontal="right" vertical="center" indent="1"/>
    </xf>
    <xf numFmtId="0" fontId="0" fillId="0" borderId="42" xfId="0" applyFill="1" applyBorder="1"/>
    <xf numFmtId="0" fontId="0" fillId="0" borderId="17" xfId="0" applyFill="1" applyBorder="1"/>
    <xf numFmtId="0" fontId="29" fillId="0" borderId="0" xfId="37" applyFont="1" applyFill="1"/>
    <xf numFmtId="3" fontId="29" fillId="0" borderId="0" xfId="37" applyNumberFormat="1" applyFont="1" applyFill="1"/>
    <xf numFmtId="3" fontId="29" fillId="0" borderId="0" xfId="37" applyNumberFormat="1" applyFont="1" applyFill="1" applyBorder="1" applyAlignment="1">
      <alignment horizontal="left" vertical="center"/>
    </xf>
    <xf numFmtId="0" fontId="23" fillId="0" borderId="0" xfId="37" applyFont="1" applyFill="1" applyAlignment="1">
      <alignment horizontal="center"/>
    </xf>
    <xf numFmtId="0" fontId="1" fillId="0" borderId="0" xfId="30" applyFont="1" applyFill="1" applyBorder="1"/>
    <xf numFmtId="0" fontId="1" fillId="0" borderId="29" xfId="30" applyFont="1" applyFill="1" applyBorder="1"/>
    <xf numFmtId="0" fontId="0" fillId="0" borderId="0" xfId="0" applyFill="1" applyAlignment="1">
      <alignment wrapText="1"/>
    </xf>
    <xf numFmtId="0" fontId="0" fillId="0" borderId="0" xfId="0" applyFill="1" applyBorder="1" applyAlignment="1">
      <alignment horizontal="center" vertical="center"/>
    </xf>
    <xf numFmtId="0" fontId="24" fillId="0" borderId="0" xfId="30" applyFont="1" applyFill="1"/>
    <xf numFmtId="0" fontId="26" fillId="0" borderId="0" xfId="30" applyFont="1" applyFill="1"/>
    <xf numFmtId="0" fontId="23" fillId="0" borderId="0" xfId="30" applyFont="1" applyFill="1"/>
    <xf numFmtId="0" fontId="26" fillId="0" borderId="0" xfId="30" applyFont="1" applyFill="1" applyBorder="1"/>
    <xf numFmtId="0" fontId="28" fillId="0" borderId="0" xfId="30" applyFont="1" applyFill="1"/>
    <xf numFmtId="0" fontId="46" fillId="0" borderId="0" xfId="30" applyFont="1" applyFill="1"/>
    <xf numFmtId="0" fontId="28" fillId="0" borderId="0" xfId="30" applyFont="1" applyFill="1" applyBorder="1"/>
    <xf numFmtId="0" fontId="1" fillId="0" borderId="0" xfId="30" applyFont="1" applyFill="1"/>
    <xf numFmtId="0" fontId="1" fillId="0" borderId="0" xfId="30" applyFont="1" applyFill="1" applyAlignment="1">
      <alignment wrapText="1"/>
    </xf>
    <xf numFmtId="0" fontId="1" fillId="0" borderId="0" xfId="30" applyFont="1" applyFill="1" applyBorder="1" applyAlignment="1">
      <alignment horizontal="left" vertical="center" wrapText="1" indent="1"/>
    </xf>
    <xf numFmtId="0" fontId="1" fillId="0" borderId="30" xfId="30" applyFont="1" applyFill="1" applyBorder="1" applyAlignment="1">
      <alignment horizontal="left" vertical="center" wrapText="1" indent="1"/>
    </xf>
    <xf numFmtId="0" fontId="1" fillId="0" borderId="23" xfId="30" applyFont="1" applyFill="1" applyBorder="1" applyAlignment="1">
      <alignment horizontal="left" vertical="center" wrapText="1" indent="1"/>
    </xf>
    <xf numFmtId="0" fontId="1" fillId="0" borderId="12" xfId="30" applyFont="1" applyFill="1" applyBorder="1" applyAlignment="1">
      <alignment horizontal="left" vertical="center" wrapText="1" indent="1"/>
    </xf>
    <xf numFmtId="0" fontId="1" fillId="0" borderId="0" xfId="32" applyFill="1" applyBorder="1" applyAlignment="1">
      <alignment horizontal="left" vertical="center" indent="1"/>
    </xf>
    <xf numFmtId="0" fontId="36" fillId="0" borderId="0" xfId="30" applyFont="1" applyFill="1" applyBorder="1" applyAlignment="1">
      <alignment horizontal="left" vertical="top" indent="1"/>
    </xf>
    <xf numFmtId="0" fontId="1" fillId="0" borderId="0" xfId="30" applyFont="1" applyFill="1" applyBorder="1" applyAlignment="1">
      <alignment horizontal="left" vertical="center" wrapText="1"/>
    </xf>
    <xf numFmtId="0" fontId="1" fillId="0" borderId="0" xfId="30" applyFont="1" applyFill="1" applyAlignment="1">
      <alignment horizontal="left" vertical="center" wrapText="1"/>
    </xf>
    <xf numFmtId="0" fontId="24" fillId="0" borderId="0" xfId="38" applyFont="1" applyFill="1"/>
    <xf numFmtId="0" fontId="4" fillId="0" borderId="0" xfId="38" applyFill="1"/>
    <xf numFmtId="0" fontId="4" fillId="0" borderId="0" xfId="38" applyFill="1" applyAlignment="1"/>
    <xf numFmtId="3" fontId="4" fillId="0" borderId="0" xfId="38" applyNumberFormat="1" applyFill="1"/>
    <xf numFmtId="0" fontId="0" fillId="0" borderId="0" xfId="0" applyFill="1" applyAlignment="1">
      <alignment horizontal="center"/>
    </xf>
    <xf numFmtId="0" fontId="4" fillId="0" borderId="0" xfId="38" applyFill="1" applyAlignment="1">
      <alignment horizontal="center"/>
    </xf>
    <xf numFmtId="3" fontId="28" fillId="0" borderId="0" xfId="30" applyNumberFormat="1" applyFont="1" applyFill="1"/>
    <xf numFmtId="0" fontId="23" fillId="0" borderId="0" xfId="30" applyFont="1" applyFill="1" applyAlignment="1">
      <alignment horizontal="center"/>
    </xf>
    <xf numFmtId="0" fontId="28" fillId="0" borderId="0" xfId="30" applyFont="1" applyFill="1" applyAlignment="1">
      <alignment horizontal="center"/>
    </xf>
    <xf numFmtId="0" fontId="24" fillId="0" borderId="55" xfId="29" applyFont="1" applyFill="1" applyBorder="1" applyAlignment="1">
      <alignment horizontal="left" vertical="center"/>
    </xf>
    <xf numFmtId="0" fontId="24" fillId="0" borderId="55" xfId="29" applyFont="1" applyFill="1" applyBorder="1" applyAlignment="1">
      <alignment horizontal="left" vertical="center" wrapText="1"/>
    </xf>
    <xf numFmtId="0" fontId="24" fillId="0" borderId="55" xfId="29" applyFont="1" applyFill="1" applyBorder="1" applyAlignment="1">
      <alignment horizontal="center" vertical="center"/>
    </xf>
    <xf numFmtId="3" fontId="1" fillId="0" borderId="0" xfId="40" applyNumberFormat="1" applyFill="1"/>
    <xf numFmtId="49" fontId="1" fillId="0" borderId="0" xfId="40" applyNumberFormat="1" applyFill="1"/>
    <xf numFmtId="0" fontId="23" fillId="0" borderId="0" xfId="31" applyFont="1" applyFill="1" applyAlignment="1">
      <alignment horizontal="center"/>
    </xf>
    <xf numFmtId="0" fontId="3" fillId="0" borderId="0" xfId="30" applyFont="1" applyFill="1" applyBorder="1" applyAlignment="1">
      <alignment horizontal="center"/>
    </xf>
    <xf numFmtId="0" fontId="28" fillId="0" borderId="55" xfId="31" applyFont="1" applyFill="1" applyBorder="1"/>
    <xf numFmtId="0" fontId="4" fillId="0" borderId="0" xfId="39" applyFont="1" applyFill="1" applyAlignment="1">
      <alignment vertical="center"/>
    </xf>
    <xf numFmtId="0" fontId="31" fillId="0" borderId="0" xfId="39" applyFont="1" applyFill="1" applyBorder="1"/>
    <xf numFmtId="0" fontId="31" fillId="0" borderId="0" xfId="39" applyFont="1" applyFill="1"/>
    <xf numFmtId="2" fontId="23" fillId="0" borderId="26" xfId="40" applyNumberFormat="1" applyFont="1" applyFill="1" applyBorder="1" applyAlignment="1">
      <alignment horizontal="left" vertical="center" indent="1"/>
    </xf>
    <xf numFmtId="2" fontId="23" fillId="0" borderId="13" xfId="40" applyNumberFormat="1" applyFont="1" applyFill="1" applyBorder="1" applyAlignment="1">
      <alignment horizontal="left" vertical="center" wrapText="1" indent="1"/>
    </xf>
    <xf numFmtId="2" fontId="23" fillId="0" borderId="28" xfId="40" applyNumberFormat="1" applyFont="1" applyFill="1" applyBorder="1" applyAlignment="1">
      <alignment horizontal="left" vertical="center" wrapText="1" indent="1"/>
    </xf>
    <xf numFmtId="2" fontId="23" fillId="0" borderId="17" xfId="40" applyNumberFormat="1" applyFont="1" applyFill="1" applyBorder="1" applyAlignment="1">
      <alignment horizontal="left" vertical="center" wrapText="1" indent="1"/>
    </xf>
    <xf numFmtId="0" fontId="28" fillId="0" borderId="0" xfId="41" applyFont="1" applyFill="1"/>
    <xf numFmtId="0" fontId="1" fillId="0" borderId="29" xfId="39" applyFont="1" applyFill="1" applyBorder="1"/>
    <xf numFmtId="0" fontId="1" fillId="0" borderId="0" xfId="39" applyFont="1" applyFill="1"/>
    <xf numFmtId="49" fontId="1" fillId="0" borderId="0" xfId="39" applyNumberFormat="1" applyFill="1"/>
    <xf numFmtId="4" fontId="5" fillId="0" borderId="0" xfId="39" applyNumberFormat="1" applyFont="1" applyFill="1"/>
    <xf numFmtId="0" fontId="5" fillId="0" borderId="0" xfId="39" applyFont="1" applyFill="1"/>
    <xf numFmtId="4" fontId="1" fillId="0" borderId="0" xfId="39" applyNumberFormat="1" applyFont="1" applyFill="1"/>
    <xf numFmtId="4" fontId="4" fillId="0" borderId="0" xfId="41" applyNumberFormat="1" applyFill="1"/>
    <xf numFmtId="3" fontId="1" fillId="0" borderId="0" xfId="39" applyNumberFormat="1" applyFill="1"/>
    <xf numFmtId="4" fontId="1" fillId="0" borderId="0" xfId="39" applyNumberFormat="1" applyFill="1"/>
    <xf numFmtId="0" fontId="28" fillId="0" borderId="55" xfId="30" applyFont="1" applyFill="1" applyBorder="1"/>
    <xf numFmtId="0" fontId="24" fillId="0" borderId="0" xfId="39" applyFont="1" applyFill="1" applyBorder="1"/>
    <xf numFmtId="0" fontId="1" fillId="0" borderId="0" xfId="39" applyFont="1" applyFill="1" applyBorder="1"/>
    <xf numFmtId="0" fontId="4" fillId="0" borderId="0" xfId="38" applyFont="1" applyFill="1" applyAlignment="1">
      <alignment horizontal="center"/>
    </xf>
    <xf numFmtId="0" fontId="1" fillId="0" borderId="13" xfId="30" applyFont="1" applyFill="1" applyBorder="1"/>
    <xf numFmtId="0" fontId="1" fillId="0" borderId="14" xfId="30" applyFont="1" applyFill="1" applyBorder="1"/>
    <xf numFmtId="0" fontId="24" fillId="0" borderId="65" xfId="29" applyFont="1" applyFill="1" applyBorder="1" applyAlignment="1">
      <alignment horizontal="center" vertical="center"/>
    </xf>
    <xf numFmtId="0" fontId="1" fillId="0" borderId="29" xfId="30" applyFont="1" applyFill="1" applyBorder="1" applyAlignment="1">
      <alignment wrapText="1"/>
    </xf>
    <xf numFmtId="0" fontId="39" fillId="0" borderId="0" xfId="0" applyFont="1" applyFill="1" applyAlignment="1">
      <alignment wrapText="1"/>
    </xf>
    <xf numFmtId="0" fontId="41" fillId="0" borderId="0" xfId="0" applyFont="1" applyFill="1" applyAlignment="1">
      <alignment horizontal="center"/>
    </xf>
    <xf numFmtId="3" fontId="41" fillId="0" borderId="0" xfId="0" applyNumberFormat="1" applyFont="1" applyFill="1" applyAlignment="1">
      <alignment horizontal="right" wrapText="1"/>
    </xf>
    <xf numFmtId="3" fontId="37" fillId="0" borderId="0" xfId="0" applyNumberFormat="1" applyFont="1" applyFill="1" applyAlignment="1">
      <alignment horizontal="center"/>
    </xf>
    <xf numFmtId="0" fontId="40" fillId="0" borderId="0" xfId="0" applyFont="1" applyFill="1" applyAlignment="1">
      <alignment horizontal="center" wrapText="1"/>
    </xf>
    <xf numFmtId="0" fontId="39" fillId="0" borderId="0" xfId="0" applyFont="1" applyFill="1"/>
    <xf numFmtId="3" fontId="39" fillId="0" borderId="0" xfId="0" applyNumberFormat="1" applyFont="1" applyFill="1" applyAlignment="1">
      <alignment horizontal="right" wrapText="1"/>
    </xf>
    <xf numFmtId="0" fontId="37" fillId="0" borderId="0" xfId="0" applyFont="1" applyFill="1" applyAlignment="1">
      <alignment horizontal="center"/>
    </xf>
    <xf numFmtId="0" fontId="40" fillId="0" borderId="0" xfId="0" applyFont="1" applyFill="1" applyAlignment="1">
      <alignment horizontal="center"/>
    </xf>
    <xf numFmtId="0" fontId="42" fillId="0" borderId="0" xfId="0" applyFont="1" applyFill="1" applyAlignment="1">
      <alignment wrapText="1"/>
    </xf>
    <xf numFmtId="0" fontId="0" fillId="0" borderId="0" xfId="0" applyFill="1" applyAlignment="1">
      <alignment horizontal="center" wrapText="1"/>
    </xf>
    <xf numFmtId="0" fontId="42" fillId="0" borderId="0" xfId="0" applyFont="1" applyFill="1" applyAlignment="1"/>
    <xf numFmtId="0" fontId="37" fillId="0" borderId="0" xfId="0" applyFont="1" applyFill="1" applyAlignment="1">
      <alignment wrapText="1"/>
    </xf>
    <xf numFmtId="0" fontId="37" fillId="0" borderId="0" xfId="0" applyFont="1" applyFill="1"/>
    <xf numFmtId="3" fontId="37" fillId="0" borderId="0" xfId="0" applyNumberFormat="1" applyFont="1" applyFill="1" applyAlignment="1">
      <alignment horizontal="right" wrapText="1"/>
    </xf>
    <xf numFmtId="0" fontId="40" fillId="0" borderId="0" xfId="0" applyFont="1" applyFill="1"/>
    <xf numFmtId="0" fontId="0" fillId="0" borderId="0" xfId="0" applyFill="1" applyAlignment="1">
      <alignment horizontal="right" wrapText="1"/>
    </xf>
    <xf numFmtId="3" fontId="4" fillId="0" borderId="0" xfId="38" applyNumberFormat="1" applyFill="1" applyAlignment="1">
      <alignment horizontal="center"/>
    </xf>
    <xf numFmtId="0" fontId="5" fillId="0" borderId="0" xfId="0" applyFont="1" applyFill="1" applyAlignment="1">
      <alignment horizontal="center"/>
    </xf>
    <xf numFmtId="3" fontId="28" fillId="0" borderId="0" xfId="30" applyNumberFormat="1" applyFont="1" applyFill="1" applyAlignment="1">
      <alignment horizontal="center"/>
    </xf>
    <xf numFmtId="3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5" fillId="0" borderId="0" xfId="38" applyFont="1" applyFill="1" applyAlignment="1">
      <alignment horizontal="center"/>
    </xf>
    <xf numFmtId="0" fontId="4" fillId="0" borderId="0" xfId="30" applyFont="1" applyFill="1" applyAlignment="1">
      <alignment horizontal="center"/>
    </xf>
    <xf numFmtId="0" fontId="46" fillId="0" borderId="0" xfId="30" applyFont="1" applyFill="1" applyAlignment="1">
      <alignment horizontal="center"/>
    </xf>
    <xf numFmtId="0" fontId="33" fillId="0" borderId="0" xfId="0" applyFont="1" applyFill="1" applyBorder="1"/>
    <xf numFmtId="3" fontId="33" fillId="0" borderId="0" xfId="0" applyNumberFormat="1" applyFont="1" applyFill="1" applyBorder="1" applyAlignment="1">
      <alignment horizontal="center"/>
    </xf>
    <xf numFmtId="3" fontId="46" fillId="0" borderId="0" xfId="0" applyNumberFormat="1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3" fontId="0" fillId="0" borderId="0" xfId="0" applyNumberForma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38" applyFill="1" applyAlignment="1">
      <alignment wrapText="1"/>
    </xf>
    <xf numFmtId="0" fontId="23" fillId="0" borderId="0" xfId="30" applyFont="1" applyFill="1" applyAlignment="1">
      <alignment horizontal="center" wrapText="1"/>
    </xf>
    <xf numFmtId="0" fontId="28" fillId="0" borderId="0" xfId="30" applyFont="1" applyFill="1" applyAlignment="1">
      <alignment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wrapText="1"/>
    </xf>
    <xf numFmtId="3" fontId="5" fillId="0" borderId="0" xfId="0" applyNumberFormat="1" applyFont="1" applyFill="1" applyAlignment="1">
      <alignment horizontal="center"/>
    </xf>
    <xf numFmtId="0" fontId="28" fillId="0" borderId="0" xfId="30" applyFont="1" applyFill="1" applyAlignment="1">
      <alignment horizontal="right"/>
    </xf>
    <xf numFmtId="3" fontId="3" fillId="0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top" wrapText="1"/>
    </xf>
    <xf numFmtId="3" fontId="26" fillId="0" borderId="0" xfId="0" applyNumberFormat="1" applyFont="1" applyFill="1" applyBorder="1" applyAlignment="1">
      <alignment horizontal="right" vertical="center" wrapText="1" indent="1"/>
    </xf>
    <xf numFmtId="0" fontId="4" fillId="0" borderId="11" xfId="0" applyFont="1" applyFill="1" applyBorder="1" applyAlignment="1">
      <alignment horizontal="center" vertical="center" wrapText="1"/>
    </xf>
    <xf numFmtId="0" fontId="24" fillId="0" borderId="0" xfId="29" applyFont="1" applyFill="1" applyBorder="1" applyAlignment="1">
      <alignment horizontal="center" vertical="center"/>
    </xf>
    <xf numFmtId="0" fontId="25" fillId="0" borderId="17" xfId="41" applyFont="1" applyFill="1" applyBorder="1" applyAlignment="1">
      <alignment horizontal="center" vertical="center" wrapText="1"/>
    </xf>
    <xf numFmtId="0" fontId="25" fillId="0" borderId="28" xfId="39" applyFont="1" applyFill="1" applyBorder="1" applyAlignment="1">
      <alignment horizontal="center" vertical="center" wrapText="1"/>
    </xf>
    <xf numFmtId="3" fontId="23" fillId="0" borderId="17" xfId="39" applyNumberFormat="1" applyFont="1" applyFill="1" applyBorder="1" applyAlignment="1">
      <alignment horizontal="right" vertical="center" wrapText="1" indent="1"/>
    </xf>
    <xf numFmtId="0" fontId="4" fillId="0" borderId="0" xfId="30" applyFont="1" applyFill="1" applyBorder="1" applyAlignment="1">
      <alignment wrapText="1"/>
    </xf>
    <xf numFmtId="3" fontId="23" fillId="0" borderId="0" xfId="30" applyNumberFormat="1" applyFont="1" applyFill="1" applyBorder="1" applyAlignment="1">
      <alignment horizontal="right" vertical="center" indent="1"/>
    </xf>
    <xf numFmtId="0" fontId="4" fillId="0" borderId="18" xfId="0" applyFont="1" applyFill="1" applyBorder="1" applyAlignment="1">
      <alignment horizontal="center" vertical="center"/>
    </xf>
    <xf numFmtId="0" fontId="25" fillId="0" borderId="0" xfId="36" applyFont="1" applyFill="1" applyBorder="1" applyAlignment="1">
      <alignment horizontal="left" vertical="center" indent="1"/>
    </xf>
    <xf numFmtId="3" fontId="4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vertical="center"/>
    </xf>
    <xf numFmtId="1" fontId="0" fillId="0" borderId="0" xfId="0" applyNumberFormat="1" applyFill="1" applyAlignment="1">
      <alignment horizontal="center"/>
    </xf>
    <xf numFmtId="1" fontId="1" fillId="0" borderId="0" xfId="0" applyNumberFormat="1" applyFont="1" applyFill="1"/>
    <xf numFmtId="3" fontId="1" fillId="0" borderId="0" xfId="0" applyNumberFormat="1" applyFont="1" applyFill="1"/>
    <xf numFmtId="0" fontId="25" fillId="0" borderId="34" xfId="36" applyFont="1" applyFill="1" applyBorder="1" applyAlignment="1">
      <alignment horizontal="left" vertical="center" wrapText="1" indent="1"/>
    </xf>
    <xf numFmtId="3" fontId="0" fillId="0" borderId="0" xfId="0" applyNumberFormat="1" applyFill="1"/>
    <xf numFmtId="3" fontId="1" fillId="0" borderId="0" xfId="30" applyNumberFormat="1" applyFont="1" applyFill="1" applyBorder="1"/>
    <xf numFmtId="3" fontId="3" fillId="0" borderId="12" xfId="0" applyNumberFormat="1" applyFont="1" applyFill="1" applyBorder="1" applyAlignment="1">
      <alignment horizontal="center" vertical="center" wrapText="1"/>
    </xf>
    <xf numFmtId="0" fontId="1" fillId="0" borderId="0" xfId="30" applyFont="1" applyFill="1" applyBorder="1" applyAlignment="1"/>
    <xf numFmtId="0" fontId="1" fillId="0" borderId="31" xfId="30" applyFont="1" applyFill="1" applyBorder="1" applyAlignment="1"/>
    <xf numFmtId="0" fontId="1" fillId="0" borderId="24" xfId="30" applyFont="1" applyFill="1" applyBorder="1" applyAlignment="1"/>
    <xf numFmtId="0" fontId="25" fillId="0" borderId="39" xfId="36" applyFont="1" applyFill="1" applyBorder="1" applyAlignment="1">
      <alignment horizontal="left" vertical="center" wrapText="1" indent="1"/>
    </xf>
    <xf numFmtId="0" fontId="25" fillId="0" borderId="38" xfId="36" applyFont="1" applyFill="1" applyBorder="1" applyAlignment="1">
      <alignment horizontal="left" vertical="center" wrapText="1" indent="1"/>
    </xf>
    <xf numFmtId="0" fontId="25" fillId="0" borderId="60" xfId="36" applyFont="1" applyFill="1" applyBorder="1" applyAlignment="1">
      <alignment vertical="center" wrapText="1"/>
    </xf>
    <xf numFmtId="0" fontId="25" fillId="0" borderId="66" xfId="36" applyFont="1" applyFill="1" applyBorder="1" applyAlignment="1">
      <alignment vertical="center" wrapText="1"/>
    </xf>
    <xf numFmtId="0" fontId="25" fillId="0" borderId="51" xfId="36" applyFont="1" applyFill="1" applyBorder="1" applyAlignment="1">
      <alignment vertical="center" wrapText="1"/>
    </xf>
    <xf numFmtId="0" fontId="25" fillId="0" borderId="52" xfId="36" applyFont="1" applyFill="1" applyBorder="1" applyAlignment="1">
      <alignment vertical="center" wrapText="1"/>
    </xf>
    <xf numFmtId="0" fontId="25" fillId="0" borderId="53" xfId="36" applyFont="1" applyFill="1" applyBorder="1" applyAlignment="1">
      <alignment vertical="center" wrapText="1"/>
    </xf>
    <xf numFmtId="3" fontId="24" fillId="0" borderId="10" xfId="37" applyNumberFormat="1" applyFont="1" applyFill="1" applyBorder="1" applyAlignment="1">
      <alignment vertical="center"/>
    </xf>
    <xf numFmtId="3" fontId="25" fillId="0" borderId="75" xfId="36" applyNumberFormat="1" applyFont="1" applyFill="1" applyBorder="1" applyAlignment="1">
      <alignment vertical="center" wrapText="1"/>
    </xf>
    <xf numFmtId="3" fontId="25" fillId="0" borderId="75" xfId="37" applyNumberFormat="1" applyFont="1" applyFill="1" applyBorder="1" applyAlignment="1">
      <alignment vertical="center"/>
    </xf>
    <xf numFmtId="3" fontId="25" fillId="0" borderId="60" xfId="37" applyNumberFormat="1" applyFont="1" applyFill="1" applyBorder="1" applyAlignment="1">
      <alignment vertical="center"/>
    </xf>
    <xf numFmtId="3" fontId="25" fillId="0" borderId="60" xfId="36" applyNumberFormat="1" applyFont="1" applyFill="1" applyBorder="1" applyAlignment="1">
      <alignment vertical="center" wrapText="1"/>
    </xf>
    <xf numFmtId="3" fontId="25" fillId="0" borderId="15" xfId="37" applyNumberFormat="1" applyFont="1" applyFill="1" applyBorder="1" applyAlignment="1">
      <alignment vertical="center"/>
    </xf>
    <xf numFmtId="3" fontId="25" fillId="0" borderId="67" xfId="37" applyNumberFormat="1" applyFont="1" applyFill="1" applyBorder="1" applyAlignment="1">
      <alignment vertical="center"/>
    </xf>
    <xf numFmtId="3" fontId="25" fillId="0" borderId="66" xfId="37" applyNumberFormat="1" applyFont="1" applyFill="1" applyBorder="1" applyAlignment="1">
      <alignment vertical="center"/>
    </xf>
    <xf numFmtId="3" fontId="25" fillId="0" borderId="74" xfId="37" applyNumberFormat="1" applyFont="1" applyFill="1" applyBorder="1" applyAlignment="1">
      <alignment vertical="center"/>
    </xf>
    <xf numFmtId="3" fontId="25" fillId="0" borderId="66" xfId="36" applyNumberFormat="1" applyFont="1" applyFill="1" applyBorder="1" applyAlignment="1">
      <alignment vertical="center" wrapText="1"/>
    </xf>
    <xf numFmtId="3" fontId="24" fillId="24" borderId="10" xfId="36" applyNumberFormat="1" applyFont="1" applyFill="1" applyBorder="1" applyAlignment="1">
      <alignment vertical="center"/>
    </xf>
    <xf numFmtId="3" fontId="24" fillId="24" borderId="10" xfId="37" applyNumberFormat="1" applyFont="1" applyFill="1" applyBorder="1" applyAlignment="1">
      <alignment vertical="center"/>
    </xf>
    <xf numFmtId="3" fontId="25" fillId="0" borderId="51" xfId="36" applyNumberFormat="1" applyFont="1" applyFill="1" applyBorder="1" applyAlignment="1">
      <alignment vertical="center" wrapText="1"/>
    </xf>
    <xf numFmtId="3" fontId="25" fillId="0" borderId="51" xfId="37" applyNumberFormat="1" applyFont="1" applyFill="1" applyBorder="1" applyAlignment="1">
      <alignment vertical="center"/>
    </xf>
    <xf numFmtId="3" fontId="25" fillId="0" borderId="77" xfId="36" applyNumberFormat="1" applyFont="1" applyFill="1" applyBorder="1" applyAlignment="1">
      <alignment vertical="center" wrapText="1"/>
    </xf>
    <xf numFmtId="3" fontId="25" fillId="0" borderId="53" xfId="37" applyNumberFormat="1" applyFont="1" applyFill="1" applyBorder="1" applyAlignment="1">
      <alignment vertical="center"/>
    </xf>
    <xf numFmtId="3" fontId="25" fillId="0" borderId="10" xfId="36" applyNumberFormat="1" applyFont="1" applyFill="1" applyBorder="1" applyAlignment="1">
      <alignment vertical="center" wrapText="1"/>
    </xf>
    <xf numFmtId="3" fontId="25" fillId="0" borderId="74" xfId="36" applyNumberFormat="1" applyFont="1" applyFill="1" applyBorder="1" applyAlignment="1">
      <alignment horizontal="right" vertical="center" wrapText="1"/>
    </xf>
    <xf numFmtId="3" fontId="24" fillId="24" borderId="10" xfId="36" applyNumberFormat="1" applyFont="1" applyFill="1" applyBorder="1" applyAlignment="1">
      <alignment vertical="center" wrapText="1"/>
    </xf>
    <xf numFmtId="0" fontId="1" fillId="0" borderId="0" xfId="37" applyFill="1" applyBorder="1"/>
    <xf numFmtId="0" fontId="29" fillId="0" borderId="0" xfId="37" applyFont="1" applyFill="1" applyBorder="1" applyAlignment="1">
      <alignment horizontal="left" vertical="center"/>
    </xf>
    <xf numFmtId="0" fontId="1" fillId="0" borderId="0" xfId="39" applyFont="1" applyFill="1" applyAlignment="1">
      <alignment vertical="center"/>
    </xf>
    <xf numFmtId="0" fontId="3" fillId="0" borderId="13" xfId="0" applyFont="1" applyFill="1" applyBorder="1" applyAlignment="1">
      <alignment horizontal="right" vertical="center" indent="1"/>
    </xf>
    <xf numFmtId="0" fontId="1" fillId="0" borderId="13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right" vertical="center" indent="1"/>
    </xf>
    <xf numFmtId="0" fontId="3" fillId="0" borderId="14" xfId="0" applyFont="1" applyFill="1" applyBorder="1" applyAlignment="1">
      <alignment horizontal="right" vertical="center" indent="1"/>
    </xf>
    <xf numFmtId="0" fontId="25" fillId="0" borderId="57" xfId="36" applyFont="1" applyFill="1" applyBorder="1" applyAlignment="1">
      <alignment horizontal="left" vertical="center" wrapText="1" indent="1"/>
    </xf>
    <xf numFmtId="0" fontId="25" fillId="0" borderId="76" xfId="36" applyFont="1" applyFill="1" applyBorder="1" applyAlignment="1">
      <alignment vertical="center" wrapText="1"/>
    </xf>
    <xf numFmtId="3" fontId="25" fillId="0" borderId="76" xfId="36" applyNumberFormat="1" applyFont="1" applyFill="1" applyBorder="1" applyAlignment="1">
      <alignment vertical="center" wrapText="1"/>
    </xf>
    <xf numFmtId="3" fontId="25" fillId="0" borderId="76" xfId="37" applyNumberFormat="1" applyFont="1" applyFill="1" applyBorder="1" applyAlignment="1">
      <alignment vertical="center"/>
    </xf>
    <xf numFmtId="0" fontId="24" fillId="0" borderId="13" xfId="29" applyFont="1" applyFill="1" applyBorder="1" applyAlignment="1">
      <alignment horizontal="left" vertical="center"/>
    </xf>
    <xf numFmtId="0" fontId="0" fillId="0" borderId="13" xfId="0" applyFill="1" applyBorder="1" applyAlignment="1"/>
    <xf numFmtId="0" fontId="24" fillId="0" borderId="26" xfId="29" applyFont="1" applyFill="1" applyBorder="1" applyAlignment="1">
      <alignment horizontal="left" vertical="center" indent="1"/>
    </xf>
    <xf numFmtId="0" fontId="24" fillId="0" borderId="47" xfId="29" applyFont="1" applyFill="1" applyBorder="1" applyAlignment="1">
      <alignment horizontal="left" vertical="center" indent="1"/>
    </xf>
    <xf numFmtId="0" fontId="5" fillId="0" borderId="14" xfId="39" applyFont="1" applyFill="1" applyBorder="1" applyAlignment="1">
      <alignment vertical="center"/>
    </xf>
    <xf numFmtId="0" fontId="1" fillId="0" borderId="11" xfId="0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3" fontId="3" fillId="0" borderId="0" xfId="37" applyNumberFormat="1" applyFont="1" applyFill="1"/>
    <xf numFmtId="0" fontId="3" fillId="0" borderId="0" xfId="37" applyFont="1" applyFill="1"/>
    <xf numFmtId="3" fontId="50" fillId="0" borderId="0" xfId="37" applyNumberFormat="1" applyFont="1" applyFill="1"/>
    <xf numFmtId="0" fontId="50" fillId="0" borderId="0" xfId="37" applyFont="1" applyFill="1"/>
    <xf numFmtId="0" fontId="29" fillId="0" borderId="26" xfId="36" applyFont="1" applyFill="1" applyBorder="1" applyAlignment="1">
      <alignment horizontal="left" vertical="center" indent="1"/>
    </xf>
    <xf numFmtId="0" fontId="29" fillId="0" borderId="0" xfId="37" applyFont="1" applyFill="1" applyBorder="1" applyAlignment="1">
      <alignment horizontal="left" vertical="center"/>
    </xf>
    <xf numFmtId="0" fontId="4" fillId="0" borderId="19" xfId="32" applyFont="1" applyFill="1" applyBorder="1" applyAlignment="1">
      <alignment horizontal="center" vertical="center" wrapText="1"/>
    </xf>
    <xf numFmtId="0" fontId="23" fillId="0" borderId="10" xfId="34" applyFont="1" applyFill="1" applyBorder="1" applyAlignment="1">
      <alignment horizontal="center" vertical="center" wrapText="1"/>
    </xf>
    <xf numFmtId="3" fontId="25" fillId="0" borderId="52" xfId="36" applyNumberFormat="1" applyFont="1" applyFill="1" applyBorder="1" applyAlignment="1">
      <alignment vertical="center" wrapText="1"/>
    </xf>
    <xf numFmtId="3" fontId="25" fillId="0" borderId="53" xfId="36" applyNumberFormat="1" applyFont="1" applyFill="1" applyBorder="1" applyAlignment="1">
      <alignment vertical="center" wrapText="1"/>
    </xf>
    <xf numFmtId="0" fontId="23" fillId="0" borderId="0" xfId="37" applyFont="1" applyFill="1"/>
    <xf numFmtId="0" fontId="51" fillId="0" borderId="0" xfId="37" applyFont="1" applyFill="1"/>
    <xf numFmtId="0" fontId="24" fillId="0" borderId="26" xfId="36" applyFont="1" applyFill="1" applyBorder="1" applyAlignment="1">
      <alignment horizontal="center" vertical="center" wrapText="1"/>
    </xf>
    <xf numFmtId="0" fontId="24" fillId="0" borderId="10" xfId="34" applyFont="1" applyFill="1" applyBorder="1" applyAlignment="1">
      <alignment horizontal="center" vertical="center" wrapText="1"/>
    </xf>
    <xf numFmtId="3" fontId="24" fillId="0" borderId="26" xfId="36" applyNumberFormat="1" applyFont="1" applyFill="1" applyBorder="1" applyAlignment="1">
      <alignment horizontal="center" vertical="center" wrapText="1"/>
    </xf>
    <xf numFmtId="0" fontId="24" fillId="0" borderId="10" xfId="32" applyFont="1" applyFill="1" applyBorder="1" applyAlignment="1">
      <alignment horizontal="center" vertical="center" wrapText="1"/>
    </xf>
    <xf numFmtId="3" fontId="25" fillId="0" borderId="75" xfId="37" applyNumberFormat="1" applyFont="1" applyFill="1" applyBorder="1" applyAlignment="1">
      <alignment horizontal="right" vertical="center" indent="1"/>
    </xf>
    <xf numFmtId="3" fontId="25" fillId="0" borderId="60" xfId="37" applyNumberFormat="1" applyFont="1" applyFill="1" applyBorder="1" applyAlignment="1">
      <alignment horizontal="right" vertical="center" indent="1"/>
    </xf>
    <xf numFmtId="0" fontId="25" fillId="0" borderId="40" xfId="36" applyFont="1" applyFill="1" applyBorder="1" applyAlignment="1">
      <alignment horizontal="left" vertical="center" wrapText="1" indent="1"/>
    </xf>
    <xf numFmtId="3" fontId="25" fillId="0" borderId="52" xfId="37" applyNumberFormat="1" applyFont="1" applyFill="1" applyBorder="1" applyAlignment="1">
      <alignment horizontal="right" vertical="center" indent="1"/>
    </xf>
    <xf numFmtId="3" fontId="25" fillId="0" borderId="74" xfId="37" applyNumberFormat="1" applyFont="1" applyFill="1" applyBorder="1" applyAlignment="1">
      <alignment horizontal="right" vertical="center" indent="1"/>
    </xf>
    <xf numFmtId="3" fontId="25" fillId="0" borderId="66" xfId="37" applyNumberFormat="1" applyFont="1" applyFill="1" applyBorder="1" applyAlignment="1">
      <alignment horizontal="right" vertical="center" indent="1"/>
    </xf>
    <xf numFmtId="3" fontId="24" fillId="24" borderId="10" xfId="37" applyNumberFormat="1" applyFont="1" applyFill="1" applyBorder="1" applyAlignment="1">
      <alignment horizontal="right" vertical="center" indent="1"/>
    </xf>
    <xf numFmtId="3" fontId="25" fillId="0" borderId="51" xfId="37" applyNumberFormat="1" applyFont="1" applyFill="1" applyBorder="1" applyAlignment="1">
      <alignment horizontal="right" vertical="center" indent="1"/>
    </xf>
    <xf numFmtId="0" fontId="24" fillId="0" borderId="18" xfId="36" applyFont="1" applyFill="1" applyBorder="1" applyAlignment="1">
      <alignment horizontal="center" vertical="center"/>
    </xf>
    <xf numFmtId="0" fontId="24" fillId="0" borderId="22" xfId="36" applyFont="1" applyFill="1" applyBorder="1" applyAlignment="1">
      <alignment horizontal="center" vertical="center"/>
    </xf>
    <xf numFmtId="0" fontId="25" fillId="0" borderId="42" xfId="36" applyFont="1" applyFill="1" applyBorder="1" applyAlignment="1">
      <alignment horizontal="left" vertical="center" indent="1"/>
    </xf>
    <xf numFmtId="0" fontId="25" fillId="0" borderId="44" xfId="36" applyFont="1" applyFill="1" applyBorder="1" applyAlignment="1">
      <alignment horizontal="left" vertical="center" wrapText="1" indent="1"/>
    </xf>
    <xf numFmtId="3" fontId="25" fillId="0" borderId="64" xfId="37" applyNumberFormat="1" applyFont="1" applyFill="1" applyBorder="1" applyAlignment="1">
      <alignment horizontal="right" vertical="center" indent="1"/>
    </xf>
    <xf numFmtId="3" fontId="24" fillId="24" borderId="33" xfId="37" applyNumberFormat="1" applyFont="1" applyFill="1" applyBorder="1" applyAlignment="1">
      <alignment horizontal="right" vertical="center" indent="1"/>
    </xf>
    <xf numFmtId="0" fontId="25" fillId="0" borderId="25" xfId="36" applyFont="1" applyFill="1" applyBorder="1" applyAlignment="1">
      <alignment horizontal="left" vertical="center" indent="1"/>
    </xf>
    <xf numFmtId="0" fontId="25" fillId="0" borderId="68" xfId="36" applyFont="1" applyFill="1" applyBorder="1" applyAlignment="1">
      <alignment horizontal="left" vertical="center" wrapText="1" indent="1"/>
    </xf>
    <xf numFmtId="0" fontId="25" fillId="0" borderId="45" xfId="36" applyFont="1" applyFill="1" applyBorder="1" applyAlignment="1">
      <alignment horizontal="left" vertical="center" wrapText="1" indent="1"/>
    </xf>
    <xf numFmtId="0" fontId="1" fillId="0" borderId="13" xfId="37" applyFill="1" applyBorder="1"/>
    <xf numFmtId="0" fontId="24" fillId="0" borderId="13" xfId="36" applyFont="1" applyFill="1" applyBorder="1" applyAlignment="1">
      <alignment horizontal="left" vertical="center" wrapText="1" indent="1"/>
    </xf>
    <xf numFmtId="3" fontId="24" fillId="0" borderId="10" xfId="37" applyNumberFormat="1" applyFont="1" applyFill="1" applyBorder="1" applyAlignment="1">
      <alignment horizontal="right" vertical="center" indent="1"/>
    </xf>
    <xf numFmtId="0" fontId="24" fillId="0" borderId="13" xfId="36" applyFont="1" applyFill="1" applyBorder="1" applyAlignment="1">
      <alignment horizontal="left" vertical="center" indent="1"/>
    </xf>
    <xf numFmtId="0" fontId="3" fillId="0" borderId="0" xfId="37" applyFont="1" applyFill="1" applyBorder="1"/>
    <xf numFmtId="0" fontId="24" fillId="0" borderId="0" xfId="37" applyFont="1" applyFill="1"/>
    <xf numFmtId="3" fontId="25" fillId="0" borderId="12" xfId="37" applyNumberFormat="1" applyFont="1" applyFill="1" applyBorder="1" applyAlignment="1">
      <alignment horizontal="right"/>
    </xf>
    <xf numFmtId="0" fontId="25" fillId="0" borderId="32" xfId="37" applyFont="1" applyFill="1" applyBorder="1"/>
    <xf numFmtId="3" fontId="25" fillId="0" borderId="32" xfId="37" applyNumberFormat="1" applyFont="1" applyFill="1" applyBorder="1" applyAlignment="1">
      <alignment horizontal="right"/>
    </xf>
    <xf numFmtId="0" fontId="52" fillId="0" borderId="60" xfId="37" applyFont="1" applyFill="1" applyBorder="1" applyAlignment="1">
      <alignment horizontal="right"/>
    </xf>
    <xf numFmtId="0" fontId="52" fillId="0" borderId="74" xfId="37" applyFont="1" applyFill="1" applyBorder="1" applyAlignment="1">
      <alignment horizontal="right"/>
    </xf>
    <xf numFmtId="3" fontId="25" fillId="0" borderId="30" xfId="37" applyNumberFormat="1" applyFont="1" applyFill="1" applyBorder="1" applyAlignment="1">
      <alignment horizontal="right"/>
    </xf>
    <xf numFmtId="3" fontId="25" fillId="0" borderId="23" xfId="37" applyNumberFormat="1" applyFont="1" applyFill="1" applyBorder="1" applyAlignment="1">
      <alignment horizontal="right"/>
    </xf>
    <xf numFmtId="0" fontId="52" fillId="0" borderId="10" xfId="37" applyFont="1" applyFill="1" applyBorder="1" applyAlignment="1">
      <alignment horizontal="right"/>
    </xf>
    <xf numFmtId="3" fontId="52" fillId="0" borderId="62" xfId="37" applyNumberFormat="1" applyFont="1" applyFill="1" applyBorder="1" applyAlignment="1">
      <alignment horizontal="right"/>
    </xf>
    <xf numFmtId="3" fontId="52" fillId="0" borderId="17" xfId="37" applyNumberFormat="1" applyFont="1" applyFill="1" applyBorder="1" applyAlignment="1">
      <alignment horizontal="right"/>
    </xf>
    <xf numFmtId="0" fontId="52" fillId="0" borderId="75" xfId="37" applyFont="1" applyFill="1" applyBorder="1" applyAlignment="1">
      <alignment horizontal="right"/>
    </xf>
    <xf numFmtId="0" fontId="25" fillId="0" borderId="37" xfId="37" applyFont="1" applyFill="1" applyBorder="1"/>
    <xf numFmtId="3" fontId="25" fillId="0" borderId="11" xfId="37" applyNumberFormat="1" applyFont="1" applyFill="1" applyBorder="1" applyAlignment="1">
      <alignment horizontal="right"/>
    </xf>
    <xf numFmtId="0" fontId="52" fillId="0" borderId="62" xfId="37" applyFont="1" applyFill="1" applyBorder="1" applyAlignment="1">
      <alignment horizontal="right"/>
    </xf>
    <xf numFmtId="3" fontId="52" fillId="0" borderId="17" xfId="37" applyNumberFormat="1" applyFont="1" applyFill="1" applyBorder="1" applyAlignment="1">
      <alignment horizontal="center" vertical="center"/>
    </xf>
    <xf numFmtId="0" fontId="52" fillId="0" borderId="17" xfId="37" applyFont="1" applyFill="1" applyBorder="1" applyAlignment="1">
      <alignment horizontal="center"/>
    </xf>
    <xf numFmtId="0" fontId="52" fillId="0" borderId="28" xfId="37" applyFont="1" applyFill="1" applyBorder="1" applyAlignment="1">
      <alignment horizontal="center"/>
    </xf>
    <xf numFmtId="3" fontId="25" fillId="0" borderId="36" xfId="37" applyNumberFormat="1" applyFont="1" applyFill="1" applyBorder="1" applyAlignment="1">
      <alignment horizontal="right"/>
    </xf>
    <xf numFmtId="3" fontId="25" fillId="0" borderId="38" xfId="37" applyNumberFormat="1" applyFont="1" applyFill="1" applyBorder="1" applyAlignment="1">
      <alignment horizontal="right"/>
    </xf>
    <xf numFmtId="3" fontId="25" fillId="0" borderId="40" xfId="37" applyNumberFormat="1" applyFont="1" applyFill="1" applyBorder="1" applyAlignment="1">
      <alignment horizontal="right"/>
    </xf>
    <xf numFmtId="3" fontId="52" fillId="0" borderId="28" xfId="37" applyNumberFormat="1" applyFont="1" applyFill="1" applyBorder="1" applyAlignment="1">
      <alignment horizontal="right"/>
    </xf>
    <xf numFmtId="0" fontId="52" fillId="0" borderId="10" xfId="37" applyFont="1" applyFill="1" applyBorder="1"/>
    <xf numFmtId="3" fontId="52" fillId="0" borderId="75" xfId="37" applyNumberFormat="1" applyFont="1" applyFill="1" applyBorder="1"/>
    <xf numFmtId="3" fontId="52" fillId="0" borderId="60" xfId="37" applyNumberFormat="1" applyFont="1" applyFill="1" applyBorder="1"/>
    <xf numFmtId="3" fontId="52" fillId="0" borderId="74" xfId="37" applyNumberFormat="1" applyFont="1" applyFill="1" applyBorder="1"/>
    <xf numFmtId="3" fontId="52" fillId="0" borderId="10" xfId="37" applyNumberFormat="1" applyFont="1" applyFill="1" applyBorder="1" applyAlignment="1">
      <alignment horizontal="right"/>
    </xf>
    <xf numFmtId="0" fontId="24" fillId="0" borderId="24" xfId="37" applyFont="1" applyFill="1" applyBorder="1"/>
    <xf numFmtId="0" fontId="24" fillId="0" borderId="34" xfId="37" applyFont="1" applyFill="1" applyBorder="1"/>
    <xf numFmtId="3" fontId="3" fillId="0" borderId="25" xfId="37" applyNumberFormat="1" applyFont="1" applyFill="1" applyBorder="1"/>
    <xf numFmtId="3" fontId="3" fillId="0" borderId="45" xfId="37" applyNumberFormat="1" applyFont="1" applyFill="1" applyBorder="1"/>
    <xf numFmtId="0" fontId="24" fillId="0" borderId="31" xfId="37" applyFont="1" applyFill="1" applyBorder="1"/>
    <xf numFmtId="3" fontId="3" fillId="0" borderId="84" xfId="37" applyNumberFormat="1" applyFont="1" applyFill="1" applyBorder="1"/>
    <xf numFmtId="0" fontId="24" fillId="0" borderId="51" xfId="37" applyFont="1" applyFill="1" applyBorder="1"/>
    <xf numFmtId="0" fontId="3" fillId="0" borderId="52" xfId="37" applyFont="1" applyFill="1" applyBorder="1"/>
    <xf numFmtId="0" fontId="3" fillId="0" borderId="75" xfId="37" applyFont="1" applyFill="1" applyBorder="1"/>
    <xf numFmtId="0" fontId="3" fillId="0" borderId="37" xfId="37" applyFont="1" applyFill="1" applyBorder="1"/>
    <xf numFmtId="0" fontId="3" fillId="0" borderId="11" xfId="37" applyFont="1" applyFill="1" applyBorder="1"/>
    <xf numFmtId="3" fontId="3" fillId="0" borderId="11" xfId="37" applyNumberFormat="1" applyFont="1" applyFill="1" applyBorder="1"/>
    <xf numFmtId="3" fontId="3" fillId="0" borderId="61" xfId="37" applyNumberFormat="1" applyFont="1" applyFill="1" applyBorder="1"/>
    <xf numFmtId="0" fontId="24" fillId="0" borderId="52" xfId="37" applyFont="1" applyFill="1" applyBorder="1"/>
    <xf numFmtId="3" fontId="24" fillId="0" borderId="84" xfId="37" applyNumberFormat="1" applyFont="1" applyFill="1" applyBorder="1"/>
    <xf numFmtId="3" fontId="24" fillId="0" borderId="25" xfId="37" applyNumberFormat="1" applyFont="1" applyFill="1" applyBorder="1"/>
    <xf numFmtId="3" fontId="24" fillId="0" borderId="45" xfId="37" applyNumberFormat="1" applyFont="1" applyFill="1" applyBorder="1"/>
    <xf numFmtId="3" fontId="54" fillId="0" borderId="0" xfId="37" applyNumberFormat="1" applyFont="1" applyFill="1"/>
    <xf numFmtId="0" fontId="25" fillId="0" borderId="0" xfId="37" applyFont="1" applyFill="1"/>
    <xf numFmtId="3" fontId="25" fillId="0" borderId="0" xfId="37" applyNumberFormat="1" applyFont="1" applyFill="1"/>
    <xf numFmtId="0" fontId="54" fillId="0" borderId="0" xfId="37" applyFont="1" applyFill="1"/>
    <xf numFmtId="3" fontId="24" fillId="0" borderId="79" xfId="37" applyNumberFormat="1" applyFont="1" applyFill="1" applyBorder="1"/>
    <xf numFmtId="0" fontId="29" fillId="0" borderId="85" xfId="37" applyFont="1" applyFill="1" applyBorder="1"/>
    <xf numFmtId="3" fontId="29" fillId="0" borderId="85" xfId="37" applyNumberFormat="1" applyFont="1" applyFill="1" applyBorder="1"/>
    <xf numFmtId="0" fontId="29" fillId="0" borderId="86" xfId="37" applyFont="1" applyFill="1" applyBorder="1"/>
    <xf numFmtId="3" fontId="29" fillId="0" borderId="86" xfId="37" applyNumberFormat="1" applyFont="1" applyFill="1" applyBorder="1"/>
    <xf numFmtId="3" fontId="24" fillId="0" borderId="69" xfId="37" applyNumberFormat="1" applyFont="1" applyFill="1" applyBorder="1"/>
    <xf numFmtId="0" fontId="29" fillId="24" borderId="26" xfId="36" applyFont="1" applyFill="1" applyBorder="1" applyAlignment="1">
      <alignment horizontal="left" vertical="center" indent="1"/>
    </xf>
    <xf numFmtId="0" fontId="29" fillId="24" borderId="13" xfId="36" applyFont="1" applyFill="1" applyBorder="1" applyAlignment="1">
      <alignment horizontal="left" vertical="center" indent="1"/>
    </xf>
    <xf numFmtId="0" fontId="29" fillId="0" borderId="0" xfId="37" applyFont="1" applyFill="1" applyBorder="1" applyAlignment="1">
      <alignment horizontal="left" vertical="center"/>
    </xf>
    <xf numFmtId="3" fontId="25" fillId="0" borderId="64" xfId="37" applyNumberFormat="1" applyFont="1" applyFill="1" applyBorder="1" applyAlignment="1">
      <alignment vertical="center"/>
    </xf>
    <xf numFmtId="3" fontId="25" fillId="0" borderId="64" xfId="36" applyNumberFormat="1" applyFont="1" applyFill="1" applyBorder="1" applyAlignment="1">
      <alignment vertical="center" wrapText="1"/>
    </xf>
    <xf numFmtId="3" fontId="24" fillId="0" borderId="64" xfId="36" applyNumberFormat="1" applyFont="1" applyFill="1" applyBorder="1" applyAlignment="1">
      <alignment vertical="center" wrapText="1"/>
    </xf>
    <xf numFmtId="0" fontId="24" fillId="0" borderId="20" xfId="36" applyFont="1" applyFill="1" applyBorder="1" applyAlignment="1">
      <alignment horizontal="center" vertical="center"/>
    </xf>
    <xf numFmtId="3" fontId="24" fillId="0" borderId="51" xfId="36" applyNumberFormat="1" applyFont="1" applyFill="1" applyBorder="1" applyAlignment="1">
      <alignment vertical="center" wrapText="1"/>
    </xf>
    <xf numFmtId="0" fontId="25" fillId="0" borderId="75" xfId="36" applyFont="1" applyFill="1" applyBorder="1" applyAlignment="1">
      <alignment vertical="center" wrapText="1"/>
    </xf>
    <xf numFmtId="3" fontId="24" fillId="24" borderId="64" xfId="36" applyNumberFormat="1" applyFont="1" applyFill="1" applyBorder="1" applyAlignment="1">
      <alignment vertical="center"/>
    </xf>
    <xf numFmtId="3" fontId="25" fillId="0" borderId="67" xfId="36" applyNumberFormat="1" applyFont="1" applyFill="1" applyBorder="1" applyAlignment="1">
      <alignment vertical="center" wrapText="1"/>
    </xf>
    <xf numFmtId="3" fontId="25" fillId="0" borderId="54" xfId="36" applyNumberFormat="1" applyFont="1" applyFill="1" applyBorder="1" applyAlignment="1">
      <alignment vertical="center" wrapText="1"/>
    </xf>
    <xf numFmtId="3" fontId="24" fillId="24" borderId="16" xfId="36" applyNumberFormat="1" applyFont="1" applyFill="1" applyBorder="1" applyAlignment="1">
      <alignment vertical="center"/>
    </xf>
    <xf numFmtId="3" fontId="25" fillId="0" borderId="66" xfId="36" applyNumberFormat="1" applyFont="1" applyFill="1" applyBorder="1" applyAlignment="1">
      <alignment horizontal="right" vertical="center" wrapText="1"/>
    </xf>
    <xf numFmtId="3" fontId="25" fillId="0" borderId="60" xfId="36" applyNumberFormat="1" applyFont="1" applyFill="1" applyBorder="1" applyAlignment="1">
      <alignment horizontal="right" vertical="center" wrapText="1"/>
    </xf>
    <xf numFmtId="0" fontId="25" fillId="0" borderId="39" xfId="36" applyFont="1" applyFill="1" applyBorder="1" applyAlignment="1">
      <alignment horizontal="left" vertical="center" indent="1"/>
    </xf>
    <xf numFmtId="0" fontId="25" fillId="0" borderId="79" xfId="36" applyFont="1" applyFill="1" applyBorder="1" applyAlignment="1">
      <alignment horizontal="left" vertical="center" indent="1"/>
    </xf>
    <xf numFmtId="0" fontId="3" fillId="0" borderId="15" xfId="0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23" fillId="0" borderId="11" xfId="0" applyFont="1" applyFill="1" applyBorder="1" applyAlignment="1" applyProtection="1">
      <alignment vertical="center" wrapText="1"/>
      <protection locked="0"/>
    </xf>
    <xf numFmtId="0" fontId="23" fillId="0" borderId="12" xfId="0" applyFont="1" applyFill="1" applyBorder="1" applyAlignment="1" applyProtection="1">
      <alignment vertical="center" wrapText="1"/>
      <protection locked="0"/>
    </xf>
    <xf numFmtId="0" fontId="23" fillId="0" borderId="41" xfId="0" applyFont="1" applyFill="1" applyBorder="1" applyAlignment="1" applyProtection="1">
      <alignment vertical="center" wrapText="1"/>
      <protection locked="0"/>
    </xf>
    <xf numFmtId="0" fontId="23" fillId="0" borderId="12" xfId="0" applyFont="1" applyFill="1" applyBorder="1" applyAlignment="1" applyProtection="1">
      <alignment horizontal="left" vertical="center" wrapText="1" indent="1"/>
      <protection locked="0"/>
    </xf>
    <xf numFmtId="0" fontId="23" fillId="0" borderId="23" xfId="39" applyFont="1" applyFill="1" applyBorder="1" applyAlignment="1" applyProtection="1">
      <alignment horizontal="left" vertical="center" wrapText="1"/>
      <protection locked="0"/>
    </xf>
    <xf numFmtId="0" fontId="23" fillId="0" borderId="12" xfId="38" applyFont="1" applyFill="1" applyBorder="1" applyAlignment="1" applyProtection="1">
      <alignment horizontal="left" vertical="center" wrapText="1"/>
      <protection locked="0"/>
    </xf>
    <xf numFmtId="0" fontId="23" fillId="0" borderId="11" xfId="0" applyFont="1" applyFill="1" applyBorder="1" applyAlignment="1" applyProtection="1">
      <alignment horizontal="left" vertical="center" wrapText="1"/>
      <protection locked="0"/>
    </xf>
    <xf numFmtId="0" fontId="23" fillId="0" borderId="12" xfId="0" applyFont="1" applyFill="1" applyBorder="1" applyAlignment="1" applyProtection="1">
      <alignment horizontal="left" vertical="center" wrapText="1"/>
      <protection locked="0"/>
    </xf>
    <xf numFmtId="0" fontId="23" fillId="0" borderId="23" xfId="38" applyFont="1" applyFill="1" applyBorder="1" applyAlignment="1" applyProtection="1">
      <alignment horizontal="left" vertical="center" wrapText="1"/>
      <protection locked="0"/>
    </xf>
    <xf numFmtId="0" fontId="43" fillId="0" borderId="37" xfId="0" applyFont="1" applyFill="1" applyBorder="1" applyAlignment="1" applyProtection="1">
      <alignment vertical="center" wrapText="1"/>
      <protection locked="0"/>
    </xf>
    <xf numFmtId="0" fontId="43" fillId="0" borderId="11" xfId="0" applyFont="1" applyFill="1" applyBorder="1" applyAlignment="1" applyProtection="1">
      <alignment vertical="center" wrapText="1"/>
      <protection locked="0"/>
    </xf>
    <xf numFmtId="0" fontId="43" fillId="0" borderId="23" xfId="0" applyFont="1" applyFill="1" applyBorder="1" applyAlignment="1" applyProtection="1">
      <alignment vertical="center" wrapText="1"/>
      <protection locked="0"/>
    </xf>
    <xf numFmtId="0" fontId="43" fillId="0" borderId="25" xfId="0" applyFont="1" applyFill="1" applyBorder="1" applyAlignment="1" applyProtection="1">
      <alignment vertical="center" wrapText="1"/>
      <protection locked="0"/>
    </xf>
    <xf numFmtId="0" fontId="23" fillId="0" borderId="11" xfId="30" applyFont="1" applyFill="1" applyBorder="1" applyAlignment="1" applyProtection="1">
      <alignment vertical="center" wrapText="1"/>
      <protection locked="0"/>
    </xf>
    <xf numFmtId="0" fontId="23" fillId="0" borderId="38" xfId="30" applyFont="1" applyFill="1" applyBorder="1" applyAlignment="1" applyProtection="1">
      <alignment vertical="center" wrapText="1"/>
      <protection locked="0"/>
    </xf>
    <xf numFmtId="0" fontId="23" fillId="0" borderId="39" xfId="30" applyFont="1" applyFill="1" applyBorder="1" applyAlignment="1" applyProtection="1">
      <alignment vertical="center" wrapText="1"/>
      <protection locked="0"/>
    </xf>
    <xf numFmtId="0" fontId="23" fillId="0" borderId="23" xfId="30" applyFont="1" applyFill="1" applyBorder="1" applyAlignment="1" applyProtection="1">
      <alignment horizontal="left" vertical="center" wrapText="1"/>
      <protection locked="0"/>
    </xf>
    <xf numFmtId="0" fontId="23" fillId="0" borderId="12" xfId="30" applyFont="1" applyFill="1" applyBorder="1" applyAlignment="1" applyProtection="1">
      <alignment horizontal="left" vertical="center" wrapText="1"/>
      <protection locked="0"/>
    </xf>
    <xf numFmtId="0" fontId="23" fillId="0" borderId="12" xfId="0" applyFont="1" applyFill="1" applyBorder="1" applyAlignment="1" applyProtection="1">
      <alignment vertical="center" wrapText="1" shrinkToFit="1"/>
      <protection locked="0"/>
    </xf>
    <xf numFmtId="0" fontId="23" fillId="0" borderId="12" xfId="30" applyFont="1" applyFill="1" applyBorder="1" applyAlignment="1" applyProtection="1">
      <alignment vertical="center" wrapText="1"/>
      <protection locked="0"/>
    </xf>
    <xf numFmtId="0" fontId="23" fillId="0" borderId="11" xfId="30" applyFont="1" applyFill="1" applyBorder="1" applyAlignment="1" applyProtection="1">
      <alignment horizontal="left" vertical="center" wrapText="1"/>
      <protection locked="0"/>
    </xf>
    <xf numFmtId="0" fontId="23" fillId="0" borderId="23" xfId="0" applyFont="1" applyFill="1" applyBorder="1" applyAlignment="1" applyProtection="1">
      <alignment horizontal="left" vertical="center" wrapText="1"/>
      <protection locked="0"/>
    </xf>
    <xf numFmtId="0" fontId="23" fillId="0" borderId="11" xfId="0" applyFont="1" applyFill="1" applyBorder="1" applyAlignment="1" applyProtection="1">
      <alignment vertical="center" wrapText="1" shrinkToFit="1"/>
      <protection locked="0"/>
    </xf>
    <xf numFmtId="0" fontId="23" fillId="0" borderId="25" xfId="0" applyFont="1" applyFill="1" applyBorder="1" applyAlignment="1" applyProtection="1">
      <alignment vertical="center" wrapText="1" shrinkToFit="1"/>
      <protection locked="0"/>
    </xf>
    <xf numFmtId="0" fontId="23" fillId="0" borderId="11" xfId="39" applyFont="1" applyFill="1" applyBorder="1" applyAlignment="1" applyProtection="1">
      <alignment horizontal="left" vertical="center" wrapText="1"/>
      <protection locked="0"/>
    </xf>
    <xf numFmtId="0" fontId="23" fillId="0" borderId="12" xfId="39" applyFont="1" applyFill="1" applyBorder="1" applyAlignment="1" applyProtection="1">
      <alignment horizontal="left" vertical="center" wrapText="1"/>
      <protection locked="0"/>
    </xf>
    <xf numFmtId="0" fontId="23" fillId="0" borderId="12" xfId="40" applyFont="1" applyFill="1" applyBorder="1" applyAlignment="1" applyProtection="1">
      <alignment horizontal="left" vertical="center" wrapText="1"/>
      <protection locked="0"/>
    </xf>
    <xf numFmtId="0" fontId="24" fillId="0" borderId="14" xfId="0" applyFont="1" applyFill="1" applyBorder="1" applyAlignment="1">
      <alignment horizontal="left" vertical="center" indent="1"/>
    </xf>
    <xf numFmtId="0" fontId="23" fillId="0" borderId="17" xfId="38" applyFont="1" applyFill="1" applyBorder="1" applyAlignment="1">
      <alignment horizontal="left" vertical="center" indent="1"/>
    </xf>
    <xf numFmtId="0" fontId="24" fillId="0" borderId="26" xfId="29" applyFont="1" applyFill="1" applyBorder="1" applyAlignment="1">
      <alignment horizontal="left" vertical="center"/>
    </xf>
    <xf numFmtId="0" fontId="24" fillId="0" borderId="13" xfId="29" applyFont="1" applyFill="1" applyBorder="1" applyAlignment="1">
      <alignment horizontal="left" vertical="center"/>
    </xf>
    <xf numFmtId="0" fontId="24" fillId="0" borderId="26" xfId="29" applyFont="1" applyFill="1" applyBorder="1" applyAlignment="1">
      <alignment horizontal="left" vertical="center" indent="1"/>
    </xf>
    <xf numFmtId="0" fontId="24" fillId="0" borderId="47" xfId="29" applyFont="1" applyFill="1" applyBorder="1" applyAlignment="1">
      <alignment horizontal="left" vertical="center" indent="1"/>
    </xf>
    <xf numFmtId="3" fontId="3" fillId="0" borderId="11" xfId="0" applyNumberFormat="1" applyFont="1" applyFill="1" applyBorder="1" applyAlignment="1">
      <alignment horizontal="right" vertical="center" wrapText="1" indent="1"/>
    </xf>
    <xf numFmtId="0" fontId="3" fillId="0" borderId="12" xfId="0" applyFont="1" applyFill="1" applyBorder="1" applyAlignment="1" applyProtection="1">
      <alignment horizontal="left" vertical="center" wrapText="1" indent="1"/>
      <protection locked="0"/>
    </xf>
    <xf numFmtId="0" fontId="3" fillId="0" borderId="18" xfId="0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23" fillId="0" borderId="11" xfId="0" applyFont="1" applyFill="1" applyBorder="1" applyAlignment="1" applyProtection="1">
      <alignment horizontal="left" vertical="center" wrapText="1" indent="1"/>
      <protection locked="0"/>
    </xf>
    <xf numFmtId="0" fontId="3" fillId="0" borderId="11" xfId="0" applyFont="1" applyFill="1" applyBorder="1" applyAlignment="1" applyProtection="1">
      <alignment horizontal="left" vertical="center" wrapText="1" indent="1"/>
      <protection locked="0"/>
    </xf>
    <xf numFmtId="0" fontId="43" fillId="0" borderId="12" xfId="0" applyFont="1" applyFill="1" applyBorder="1" applyAlignment="1" applyProtection="1">
      <alignment vertical="center" wrapText="1"/>
      <protection locked="0"/>
    </xf>
    <xf numFmtId="0" fontId="23" fillId="0" borderId="12" xfId="33" applyFont="1" applyFill="1" applyBorder="1" applyAlignment="1" applyProtection="1">
      <alignment horizontal="left" vertical="center" wrapText="1"/>
      <protection locked="0"/>
    </xf>
    <xf numFmtId="0" fontId="23" fillId="0" borderId="24" xfId="30" applyFont="1" applyFill="1" applyBorder="1" applyAlignment="1" applyProtection="1">
      <alignment vertical="center" wrapText="1"/>
      <protection locked="0"/>
    </xf>
    <xf numFmtId="0" fontId="23" fillId="0" borderId="55" xfId="0" applyFont="1" applyFill="1" applyBorder="1" applyAlignment="1" applyProtection="1">
      <alignment vertical="center"/>
      <protection locked="0"/>
    </xf>
    <xf numFmtId="0" fontId="3" fillId="0" borderId="12" xfId="39" applyFont="1" applyFill="1" applyBorder="1" applyAlignment="1">
      <alignment horizontal="center" vertical="center" wrapText="1"/>
    </xf>
    <xf numFmtId="0" fontId="55" fillId="0" borderId="0" xfId="37" applyFont="1" applyFill="1"/>
    <xf numFmtId="0" fontId="56" fillId="0" borderId="0" xfId="37" applyFont="1" applyFill="1"/>
    <xf numFmtId="3" fontId="55" fillId="0" borderId="0" xfId="37" applyNumberFormat="1" applyFont="1" applyFill="1"/>
    <xf numFmtId="0" fontId="23" fillId="0" borderId="16" xfId="34" applyFont="1" applyFill="1" applyBorder="1" applyAlignment="1">
      <alignment horizontal="center" vertical="center" wrapText="1"/>
    </xf>
    <xf numFmtId="0" fontId="3" fillId="0" borderId="11" xfId="0" applyFont="1" applyFill="1" applyBorder="1" applyAlignment="1" applyProtection="1">
      <alignment horizontal="left" vertical="center" wrapText="1"/>
      <protection locked="0"/>
    </xf>
    <xf numFmtId="0" fontId="3" fillId="0" borderId="12" xfId="0" applyFont="1" applyFill="1" applyBorder="1" applyAlignment="1" applyProtection="1">
      <alignment horizontal="left" vertical="center" wrapText="1"/>
      <protection locked="0"/>
    </xf>
    <xf numFmtId="164" fontId="3" fillId="0" borderId="41" xfId="32" applyNumberFormat="1" applyFont="1" applyFill="1" applyBorder="1" applyAlignment="1" applyProtection="1">
      <alignment horizontal="left" vertical="center" wrapText="1"/>
      <protection locked="0"/>
    </xf>
    <xf numFmtId="0" fontId="3" fillId="0" borderId="41" xfId="32" applyFont="1" applyFill="1" applyBorder="1" applyAlignment="1">
      <alignment horizontal="center" vertical="center" wrapText="1"/>
    </xf>
    <xf numFmtId="0" fontId="3" fillId="0" borderId="0" xfId="32" applyFont="1" applyFill="1" applyBorder="1" applyAlignment="1">
      <alignment horizontal="left" vertical="center" indent="1"/>
    </xf>
    <xf numFmtId="0" fontId="23" fillId="0" borderId="33" xfId="34" applyFont="1" applyFill="1" applyBorder="1" applyAlignment="1">
      <alignment horizontal="center" vertical="center" wrapText="1"/>
    </xf>
    <xf numFmtId="0" fontId="23" fillId="0" borderId="17" xfId="34" applyFont="1" applyFill="1" applyBorder="1" applyAlignment="1">
      <alignment horizontal="center" vertical="center" wrapText="1"/>
    </xf>
    <xf numFmtId="0" fontId="23" fillId="0" borderId="14" xfId="34" applyFont="1" applyFill="1" applyBorder="1" applyAlignment="1">
      <alignment horizontal="center" vertical="center" wrapText="1"/>
    </xf>
    <xf numFmtId="0" fontId="3" fillId="0" borderId="0" xfId="32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164" fontId="3" fillId="0" borderId="41" xfId="32" applyNumberFormat="1" applyFont="1" applyFill="1" applyBorder="1" applyAlignment="1">
      <alignment horizontal="center" vertical="center" wrapText="1"/>
    </xf>
    <xf numFmtId="3" fontId="25" fillId="0" borderId="11" xfId="0" applyNumberFormat="1" applyFont="1" applyFill="1" applyBorder="1" applyAlignment="1">
      <alignment horizontal="right" vertical="center" wrapText="1" indent="1"/>
    </xf>
    <xf numFmtId="0" fontId="25" fillId="0" borderId="11" xfId="0" applyNumberFormat="1" applyFont="1" applyFill="1" applyBorder="1" applyAlignment="1">
      <alignment horizontal="center" vertical="center" wrapText="1"/>
    </xf>
    <xf numFmtId="3" fontId="25" fillId="0" borderId="36" xfId="0" applyNumberFormat="1" applyFont="1" applyFill="1" applyBorder="1" applyAlignment="1">
      <alignment horizontal="right" vertical="center" wrapText="1" indent="1"/>
    </xf>
    <xf numFmtId="3" fontId="24" fillId="0" borderId="51" xfId="0" applyNumberFormat="1" applyFont="1" applyFill="1" applyBorder="1" applyAlignment="1">
      <alignment horizontal="right" vertical="center" wrapText="1" indent="1"/>
    </xf>
    <xf numFmtId="3" fontId="25" fillId="0" borderId="46" xfId="0" applyNumberFormat="1" applyFont="1" applyFill="1" applyBorder="1" applyAlignment="1">
      <alignment horizontal="right" vertical="center" wrapText="1" indent="1"/>
    </xf>
    <xf numFmtId="3" fontId="25" fillId="0" borderId="24" xfId="0" applyNumberFormat="1" applyFont="1" applyFill="1" applyBorder="1" applyAlignment="1">
      <alignment horizontal="right" vertical="center" wrapText="1" indent="1"/>
    </xf>
    <xf numFmtId="3" fontId="25" fillId="0" borderId="71" xfId="0" applyNumberFormat="1" applyFont="1" applyFill="1" applyBorder="1" applyAlignment="1">
      <alignment horizontal="right" vertical="center" wrapText="1" indent="1"/>
    </xf>
    <xf numFmtId="3" fontId="25" fillId="0" borderId="51" xfId="0" applyNumberFormat="1" applyFont="1" applyFill="1" applyBorder="1" applyAlignment="1">
      <alignment horizontal="right" vertical="center" wrapText="1" indent="1"/>
    </xf>
    <xf numFmtId="3" fontId="24" fillId="0" borderId="75" xfId="0" applyNumberFormat="1" applyFont="1" applyFill="1" applyBorder="1" applyAlignment="1">
      <alignment horizontal="right" vertical="center" wrapText="1" indent="1"/>
    </xf>
    <xf numFmtId="3" fontId="25" fillId="0" borderId="18" xfId="0" applyNumberFormat="1" applyFont="1" applyFill="1" applyBorder="1" applyAlignment="1">
      <alignment horizontal="right" vertical="center" wrapText="1" indent="1"/>
    </xf>
    <xf numFmtId="3" fontId="25" fillId="0" borderId="79" xfId="0" applyNumberFormat="1" applyFont="1" applyFill="1" applyBorder="1" applyAlignment="1">
      <alignment horizontal="right" vertical="center" wrapText="1" indent="1"/>
    </xf>
    <xf numFmtId="3" fontId="25" fillId="0" borderId="75" xfId="0" applyNumberFormat="1" applyFont="1" applyFill="1" applyBorder="1" applyAlignment="1">
      <alignment horizontal="right" vertical="center" wrapText="1" indent="1"/>
    </xf>
    <xf numFmtId="3" fontId="24" fillId="0" borderId="60" xfId="0" applyNumberFormat="1" applyFont="1" applyFill="1" applyBorder="1" applyAlignment="1">
      <alignment horizontal="right" vertical="center" wrapText="1" indent="1"/>
    </xf>
    <xf numFmtId="3" fontId="25" fillId="0" borderId="15" xfId="0" applyNumberFormat="1" applyFont="1" applyFill="1" applyBorder="1" applyAlignment="1">
      <alignment horizontal="right" vertical="center" wrapText="1" indent="1"/>
    </xf>
    <xf numFmtId="3" fontId="25" fillId="0" borderId="12" xfId="0" applyNumberFormat="1" applyFont="1" applyFill="1" applyBorder="1" applyAlignment="1">
      <alignment horizontal="right" vertical="center" wrapText="1" indent="1"/>
    </xf>
    <xf numFmtId="3" fontId="25" fillId="0" borderId="69" xfId="0" applyNumberFormat="1" applyFont="1" applyFill="1" applyBorder="1" applyAlignment="1">
      <alignment horizontal="right" vertical="center" wrapText="1" indent="1"/>
    </xf>
    <xf numFmtId="0" fontId="25" fillId="0" borderId="12" xfId="0" applyNumberFormat="1" applyFont="1" applyFill="1" applyBorder="1" applyAlignment="1">
      <alignment horizontal="center" vertical="center" wrapText="1"/>
    </xf>
    <xf numFmtId="3" fontId="25" fillId="0" borderId="38" xfId="0" applyNumberFormat="1" applyFont="1" applyFill="1" applyBorder="1" applyAlignment="1">
      <alignment horizontal="right" vertical="center" wrapText="1" indent="1"/>
    </xf>
    <xf numFmtId="3" fontId="25" fillId="0" borderId="60" xfId="0" applyNumberFormat="1" applyFont="1" applyFill="1" applyBorder="1" applyAlignment="1">
      <alignment horizontal="right" vertical="center" wrapText="1" indent="1"/>
    </xf>
    <xf numFmtId="3" fontId="25" fillId="0" borderId="41" xfId="0" applyNumberFormat="1" applyFont="1" applyFill="1" applyBorder="1" applyAlignment="1">
      <alignment horizontal="right" vertical="center" wrapText="1" indent="1"/>
    </xf>
    <xf numFmtId="3" fontId="25" fillId="0" borderId="41" xfId="32" applyNumberFormat="1" applyFont="1" applyFill="1" applyBorder="1" applyAlignment="1">
      <alignment horizontal="center" vertical="center" wrapText="1"/>
    </xf>
    <xf numFmtId="3" fontId="25" fillId="0" borderId="83" xfId="32" applyNumberFormat="1" applyFont="1" applyFill="1" applyBorder="1" applyAlignment="1">
      <alignment horizontal="center" vertical="center" wrapText="1"/>
    </xf>
    <xf numFmtId="3" fontId="24" fillId="0" borderId="47" xfId="0" applyNumberFormat="1" applyFont="1" applyFill="1" applyBorder="1" applyAlignment="1">
      <alignment horizontal="right" vertical="center" wrapText="1" indent="1"/>
    </xf>
    <xf numFmtId="3" fontId="25" fillId="0" borderId="19" xfId="0" applyNumberFormat="1" applyFont="1" applyFill="1" applyBorder="1" applyAlignment="1">
      <alignment horizontal="right" vertical="center" indent="1"/>
    </xf>
    <xf numFmtId="3" fontId="25" fillId="0" borderId="41" xfId="0" applyNumberFormat="1" applyFont="1" applyFill="1" applyBorder="1" applyAlignment="1">
      <alignment horizontal="right" vertical="center" indent="1"/>
    </xf>
    <xf numFmtId="3" fontId="25" fillId="0" borderId="67" xfId="0" applyNumberFormat="1" applyFont="1" applyFill="1" applyBorder="1" applyAlignment="1">
      <alignment horizontal="right" vertical="center" indent="1"/>
    </xf>
    <xf numFmtId="3" fontId="25" fillId="0" borderId="66" xfId="0" applyNumberFormat="1" applyFont="1" applyFill="1" applyBorder="1" applyAlignment="1">
      <alignment horizontal="right" vertical="center" wrapText="1" indent="1"/>
    </xf>
    <xf numFmtId="3" fontId="24" fillId="0" borderId="17" xfId="0" applyNumberFormat="1" applyFont="1" applyFill="1" applyBorder="1" applyAlignment="1">
      <alignment horizontal="right" vertical="center" indent="1"/>
    </xf>
    <xf numFmtId="3" fontId="24" fillId="0" borderId="56" xfId="0" applyNumberFormat="1" applyFont="1" applyFill="1" applyBorder="1" applyAlignment="1">
      <alignment horizontal="right" vertical="center" indent="1"/>
    </xf>
    <xf numFmtId="3" fontId="24" fillId="0" borderId="65" xfId="0" applyNumberFormat="1" applyFont="1" applyFill="1" applyBorder="1" applyAlignment="1">
      <alignment horizontal="right" vertical="center" indent="1"/>
    </xf>
    <xf numFmtId="3" fontId="24" fillId="0" borderId="26" xfId="0" applyNumberFormat="1" applyFont="1" applyFill="1" applyBorder="1" applyAlignment="1">
      <alignment horizontal="right" vertical="center" indent="1"/>
    </xf>
    <xf numFmtId="3" fontId="24" fillId="0" borderId="14" xfId="0" applyNumberFormat="1" applyFont="1" applyFill="1" applyBorder="1" applyAlignment="1">
      <alignment horizontal="right" vertical="center" indent="1"/>
    </xf>
    <xf numFmtId="3" fontId="24" fillId="0" borderId="10" xfId="0" applyNumberFormat="1" applyFont="1" applyFill="1" applyBorder="1" applyAlignment="1">
      <alignment horizontal="right" vertical="center" indent="1"/>
    </xf>
    <xf numFmtId="0" fontId="23" fillId="0" borderId="21" xfId="34" applyFont="1" applyFill="1" applyBorder="1" applyAlignment="1">
      <alignment horizontal="center" vertical="center" wrapText="1"/>
    </xf>
    <xf numFmtId="0" fontId="23" fillId="0" borderId="43" xfId="34" applyFont="1" applyFill="1" applyBorder="1" applyAlignment="1">
      <alignment horizontal="center" vertical="center" wrapText="1"/>
    </xf>
    <xf numFmtId="0" fontId="23" fillId="0" borderId="80" xfId="34" applyFont="1" applyFill="1" applyBorder="1" applyAlignment="1">
      <alignment horizontal="center" vertical="center" wrapText="1"/>
    </xf>
    <xf numFmtId="3" fontId="24" fillId="0" borderId="63" xfId="0" applyNumberFormat="1" applyFont="1" applyFill="1" applyBorder="1" applyAlignment="1">
      <alignment horizontal="right" vertical="center" wrapText="1" indent="1"/>
    </xf>
    <xf numFmtId="3" fontId="24" fillId="0" borderId="34" xfId="0" applyNumberFormat="1" applyFont="1" applyFill="1" applyBorder="1" applyAlignment="1">
      <alignment horizontal="right" vertical="center" wrapText="1" indent="1"/>
    </xf>
    <xf numFmtId="3" fontId="25" fillId="0" borderId="53" xfId="0" applyNumberFormat="1" applyFont="1" applyFill="1" applyBorder="1" applyAlignment="1">
      <alignment horizontal="right" vertical="center" wrapText="1" indent="1"/>
    </xf>
    <xf numFmtId="0" fontId="25" fillId="0" borderId="36" xfId="0" applyNumberFormat="1" applyFont="1" applyFill="1" applyBorder="1" applyAlignment="1">
      <alignment horizontal="right" vertical="center" wrapText="1" indent="1"/>
    </xf>
    <xf numFmtId="3" fontId="24" fillId="0" borderId="70" xfId="0" applyNumberFormat="1" applyFont="1" applyFill="1" applyBorder="1" applyAlignment="1">
      <alignment horizontal="right" vertical="center" wrapText="1" indent="1"/>
    </xf>
    <xf numFmtId="3" fontId="24" fillId="0" borderId="27" xfId="0" applyNumberFormat="1" applyFont="1" applyFill="1" applyBorder="1" applyAlignment="1">
      <alignment horizontal="right" vertical="center" wrapText="1" indent="1"/>
    </xf>
    <xf numFmtId="3" fontId="24" fillId="0" borderId="54" xfId="0" applyNumberFormat="1" applyFont="1" applyFill="1" applyBorder="1" applyAlignment="1">
      <alignment horizontal="right" vertical="center" wrapText="1" indent="1"/>
    </xf>
    <xf numFmtId="3" fontId="24" fillId="0" borderId="58" xfId="0" applyNumberFormat="1" applyFont="1" applyFill="1" applyBorder="1" applyAlignment="1">
      <alignment horizontal="right" vertical="center" wrapText="1" indent="1"/>
    </xf>
    <xf numFmtId="3" fontId="25" fillId="0" borderId="54" xfId="0" applyNumberFormat="1" applyFont="1" applyFill="1" applyBorder="1" applyAlignment="1">
      <alignment horizontal="right" vertical="center" wrapText="1" indent="1"/>
    </xf>
    <xf numFmtId="3" fontId="25" fillId="0" borderId="35" xfId="0" applyNumberFormat="1" applyFont="1" applyFill="1" applyBorder="1" applyAlignment="1">
      <alignment horizontal="right" vertical="center" wrapText="1" indent="1"/>
    </xf>
    <xf numFmtId="3" fontId="25" fillId="0" borderId="25" xfId="0" applyNumberFormat="1" applyFont="1" applyFill="1" applyBorder="1" applyAlignment="1">
      <alignment horizontal="right" vertical="center" wrapText="1" indent="1"/>
    </xf>
    <xf numFmtId="3" fontId="24" fillId="0" borderId="45" xfId="0" applyNumberFormat="1" applyFont="1" applyFill="1" applyBorder="1" applyAlignment="1">
      <alignment horizontal="right" vertical="center" wrapText="1" indent="1"/>
    </xf>
    <xf numFmtId="3" fontId="25" fillId="0" borderId="65" xfId="0" applyNumberFormat="1" applyFont="1" applyFill="1" applyBorder="1" applyAlignment="1">
      <alignment horizontal="right" vertical="center" wrapText="1" indent="1"/>
    </xf>
    <xf numFmtId="3" fontId="24" fillId="0" borderId="47" xfId="0" applyNumberFormat="1" applyFont="1" applyFill="1" applyBorder="1" applyAlignment="1">
      <alignment horizontal="right" vertical="center" indent="1"/>
    </xf>
    <xf numFmtId="3" fontId="24" fillId="0" borderId="33" xfId="0" applyNumberFormat="1" applyFont="1" applyFill="1" applyBorder="1" applyAlignment="1">
      <alignment horizontal="right" vertical="center" indent="1"/>
    </xf>
    <xf numFmtId="0" fontId="3" fillId="0" borderId="11" xfId="0" applyFont="1" applyFill="1" applyBorder="1" applyAlignment="1" applyProtection="1">
      <alignment vertical="center" wrapText="1"/>
      <protection locked="0"/>
    </xf>
    <xf numFmtId="0" fontId="3" fillId="0" borderId="23" xfId="39" applyFont="1" applyFill="1" applyBorder="1" applyAlignment="1" applyProtection="1">
      <alignment horizontal="left" vertical="center" wrapText="1"/>
      <protection locked="0"/>
    </xf>
    <xf numFmtId="0" fontId="3" fillId="0" borderId="12" xfId="39" applyFont="1" applyFill="1" applyBorder="1" applyAlignment="1" applyProtection="1">
      <alignment horizontal="left" vertical="center" wrapText="1"/>
      <protection locked="0"/>
    </xf>
    <xf numFmtId="0" fontId="3" fillId="0" borderId="12" xfId="0" applyFont="1" applyFill="1" applyBorder="1" applyAlignment="1" applyProtection="1">
      <alignment vertical="center" wrapText="1"/>
      <protection locked="0"/>
    </xf>
    <xf numFmtId="0" fontId="3" fillId="0" borderId="44" xfId="0" applyFont="1" applyFill="1" applyBorder="1" applyAlignment="1" applyProtection="1">
      <alignment vertical="center" wrapText="1"/>
      <protection locked="0"/>
    </xf>
    <xf numFmtId="0" fontId="23" fillId="0" borderId="0" xfId="32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top" wrapText="1"/>
    </xf>
    <xf numFmtId="0" fontId="3" fillId="0" borderId="0" xfId="0" applyFont="1" applyFill="1"/>
    <xf numFmtId="0" fontId="3" fillId="0" borderId="18" xfId="0" applyFont="1" applyFill="1" applyBorder="1" applyAlignment="1">
      <alignment horizontal="center" vertical="center" wrapText="1"/>
    </xf>
    <xf numFmtId="0" fontId="3" fillId="0" borderId="48" xfId="39" applyFont="1" applyFill="1" applyBorder="1" applyAlignment="1">
      <alignment horizontal="center" vertical="center" wrapText="1"/>
    </xf>
    <xf numFmtId="0" fontId="3" fillId="0" borderId="23" xfId="39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49" fontId="3" fillId="0" borderId="25" xfId="0" applyNumberFormat="1" applyFont="1" applyFill="1" applyBorder="1" applyAlignment="1">
      <alignment horizontal="center" vertical="center" wrapText="1"/>
    </xf>
    <xf numFmtId="49" fontId="3" fillId="0" borderId="42" xfId="0" applyNumberFormat="1" applyFont="1" applyFill="1" applyBorder="1" applyAlignment="1">
      <alignment horizontal="center" vertical="center" wrapText="1"/>
    </xf>
    <xf numFmtId="3" fontId="25" fillId="0" borderId="11" xfId="39" applyNumberFormat="1" applyFont="1" applyFill="1" applyBorder="1" applyAlignment="1">
      <alignment horizontal="right" vertical="center" indent="1"/>
    </xf>
    <xf numFmtId="3" fontId="25" fillId="0" borderId="23" xfId="39" applyNumberFormat="1" applyFont="1" applyFill="1" applyBorder="1" applyAlignment="1">
      <alignment horizontal="right" vertical="center" indent="1"/>
    </xf>
    <xf numFmtId="3" fontId="25" fillId="0" borderId="12" xfId="39" applyNumberFormat="1" applyFont="1" applyFill="1" applyBorder="1" applyAlignment="1">
      <alignment horizontal="right" vertical="center" indent="1"/>
    </xf>
    <xf numFmtId="3" fontId="25" fillId="0" borderId="42" xfId="39" applyNumberFormat="1" applyFont="1" applyFill="1" applyBorder="1" applyAlignment="1">
      <alignment horizontal="right" vertical="center" inden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1" xfId="39" applyNumberFormat="1" applyFont="1" applyFill="1" applyBorder="1" applyAlignment="1">
      <alignment horizontal="center" vertical="center"/>
    </xf>
    <xf numFmtId="49" fontId="3" fillId="0" borderId="23" xfId="39" applyNumberFormat="1" applyFont="1" applyFill="1" applyBorder="1" applyAlignment="1">
      <alignment horizontal="center" vertical="center"/>
    </xf>
    <xf numFmtId="49" fontId="3" fillId="0" borderId="12" xfId="39" applyNumberFormat="1" applyFont="1" applyFill="1" applyBorder="1" applyAlignment="1">
      <alignment horizontal="center" vertical="center"/>
    </xf>
    <xf numFmtId="0" fontId="3" fillId="0" borderId="12" xfId="39" applyNumberFormat="1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 wrapText="1"/>
    </xf>
    <xf numFmtId="0" fontId="3" fillId="0" borderId="42" xfId="39" applyFont="1" applyFill="1" applyBorder="1" applyAlignment="1">
      <alignment horizontal="center" vertical="center" wrapText="1"/>
    </xf>
    <xf numFmtId="0" fontId="3" fillId="0" borderId="42" xfId="39" applyNumberFormat="1" applyFont="1" applyFill="1" applyBorder="1" applyAlignment="1">
      <alignment horizontal="center" vertical="center"/>
    </xf>
    <xf numFmtId="3" fontId="24" fillId="0" borderId="17" xfId="0" applyNumberFormat="1" applyFont="1" applyFill="1" applyBorder="1" applyAlignment="1">
      <alignment horizontal="center" vertical="center"/>
    </xf>
    <xf numFmtId="3" fontId="24" fillId="0" borderId="55" xfId="0" applyNumberFormat="1" applyFont="1" applyFill="1" applyBorder="1" applyAlignment="1">
      <alignment horizontal="right" vertical="center" indent="1"/>
    </xf>
    <xf numFmtId="3" fontId="24" fillId="0" borderId="28" xfId="0" applyNumberFormat="1" applyFont="1" applyFill="1" applyBorder="1" applyAlignment="1">
      <alignment horizontal="right" vertical="center" indent="1"/>
    </xf>
    <xf numFmtId="3" fontId="24" fillId="0" borderId="77" xfId="0" applyNumberFormat="1" applyFont="1" applyFill="1" applyBorder="1" applyAlignment="1">
      <alignment horizontal="right" vertical="center" wrapText="1" indent="1"/>
    </xf>
    <xf numFmtId="3" fontId="25" fillId="0" borderId="40" xfId="39" applyNumberFormat="1" applyFont="1" applyFill="1" applyBorder="1" applyAlignment="1">
      <alignment horizontal="right" vertical="center" indent="1"/>
    </xf>
    <xf numFmtId="3" fontId="24" fillId="0" borderId="82" xfId="39" applyNumberFormat="1" applyFont="1" applyFill="1" applyBorder="1" applyAlignment="1">
      <alignment horizontal="right" vertical="center" indent="1"/>
    </xf>
    <xf numFmtId="0" fontId="25" fillId="0" borderId="15" xfId="0" applyFont="1" applyFill="1" applyBorder="1" applyAlignment="1">
      <alignment horizontal="right" vertical="center" wrapText="1" indent="1"/>
    </xf>
    <xf numFmtId="0" fontId="25" fillId="0" borderId="12" xfId="0" applyFont="1" applyFill="1" applyBorder="1" applyAlignment="1">
      <alignment horizontal="right" vertical="center" wrapText="1" indent="1"/>
    </xf>
    <xf numFmtId="3" fontId="24" fillId="0" borderId="27" xfId="39" applyNumberFormat="1" applyFont="1" applyFill="1" applyBorder="1" applyAlignment="1">
      <alignment horizontal="right" vertical="center" indent="1"/>
    </xf>
    <xf numFmtId="3" fontId="24" fillId="0" borderId="76" xfId="39" applyNumberFormat="1" applyFont="1" applyFill="1" applyBorder="1" applyAlignment="1">
      <alignment horizontal="right" vertical="center" indent="1"/>
    </xf>
    <xf numFmtId="3" fontId="25" fillId="0" borderId="27" xfId="39" applyNumberFormat="1" applyFont="1" applyFill="1" applyBorder="1" applyAlignment="1">
      <alignment horizontal="right" vertical="center" indent="1"/>
    </xf>
    <xf numFmtId="3" fontId="25" fillId="0" borderId="39" xfId="39" applyNumberFormat="1" applyFont="1" applyFill="1" applyBorder="1" applyAlignment="1">
      <alignment horizontal="right" vertical="center" indent="1"/>
    </xf>
    <xf numFmtId="3" fontId="24" fillId="0" borderId="54" xfId="39" applyNumberFormat="1" applyFont="1" applyFill="1" applyBorder="1" applyAlignment="1">
      <alignment horizontal="right" vertical="center" indent="1"/>
    </xf>
    <xf numFmtId="0" fontId="25" fillId="0" borderId="68" xfId="0" applyNumberFormat="1" applyFont="1" applyFill="1" applyBorder="1" applyAlignment="1">
      <alignment horizontal="right" vertical="center" wrapText="1" indent="1"/>
    </xf>
    <xf numFmtId="3" fontId="24" fillId="0" borderId="59" xfId="0" applyNumberFormat="1" applyFont="1" applyFill="1" applyBorder="1" applyAlignment="1">
      <alignment horizontal="right" vertical="center" wrapText="1" indent="1"/>
    </xf>
    <xf numFmtId="3" fontId="24" fillId="0" borderId="65" xfId="0" applyNumberFormat="1" applyFont="1" applyFill="1" applyBorder="1" applyAlignment="1">
      <alignment horizontal="right" vertical="center" wrapText="1" indent="1"/>
    </xf>
    <xf numFmtId="0" fontId="3" fillId="0" borderId="46" xfId="38" applyFont="1" applyFill="1" applyBorder="1" applyAlignment="1">
      <alignment horizontal="center" vertical="center"/>
    </xf>
    <xf numFmtId="0" fontId="3" fillId="0" borderId="24" xfId="38" applyFont="1" applyFill="1" applyBorder="1" applyAlignment="1">
      <alignment horizontal="center" vertical="center"/>
    </xf>
    <xf numFmtId="0" fontId="3" fillId="0" borderId="15" xfId="38" applyFont="1" applyFill="1" applyBorder="1" applyAlignment="1">
      <alignment horizontal="center" vertical="center"/>
    </xf>
    <xf numFmtId="0" fontId="3" fillId="0" borderId="12" xfId="38" applyFont="1" applyFill="1" applyBorder="1" applyAlignment="1">
      <alignment horizontal="center" vertical="center"/>
    </xf>
    <xf numFmtId="0" fontId="3" fillId="0" borderId="18" xfId="38" applyFont="1" applyFill="1" applyBorder="1" applyAlignment="1">
      <alignment horizontal="center" vertical="center"/>
    </xf>
    <xf numFmtId="0" fontId="3" fillId="0" borderId="11" xfId="38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41" xfId="38" applyFont="1" applyFill="1" applyBorder="1" applyAlignment="1">
      <alignment horizontal="center" vertical="center"/>
    </xf>
    <xf numFmtId="0" fontId="3" fillId="0" borderId="19" xfId="38" applyFont="1" applyFill="1" applyBorder="1" applyAlignment="1">
      <alignment horizontal="center" vertical="center"/>
    </xf>
    <xf numFmtId="0" fontId="3" fillId="0" borderId="23" xfId="39" applyFont="1" applyFill="1" applyBorder="1" applyAlignment="1">
      <alignment horizontal="center" vertical="center"/>
    </xf>
    <xf numFmtId="0" fontId="3" fillId="0" borderId="11" xfId="39" applyFont="1" applyFill="1" applyBorder="1" applyAlignment="1" applyProtection="1">
      <alignment horizontal="left" vertical="center" wrapText="1"/>
      <protection locked="0"/>
    </xf>
    <xf numFmtId="0" fontId="3" fillId="0" borderId="12" xfId="38" applyFont="1" applyFill="1" applyBorder="1" applyAlignment="1" applyProtection="1">
      <alignment horizontal="left" vertical="center" wrapText="1"/>
      <protection locked="0"/>
    </xf>
    <xf numFmtId="0" fontId="3" fillId="0" borderId="11" xfId="38" applyFont="1" applyFill="1" applyBorder="1" applyAlignment="1" applyProtection="1">
      <alignment horizontal="left" vertical="center" wrapText="1"/>
      <protection locked="0"/>
    </xf>
    <xf numFmtId="0" fontId="3" fillId="0" borderId="23" xfId="38" applyFont="1" applyFill="1" applyBorder="1" applyAlignment="1" applyProtection="1">
      <alignment horizontal="left" vertical="center" wrapText="1"/>
      <protection locked="0"/>
    </xf>
    <xf numFmtId="0" fontId="3" fillId="0" borderId="24" xfId="38" applyFont="1" applyFill="1" applyBorder="1" applyAlignment="1">
      <alignment horizontal="center" vertical="center" wrapText="1"/>
    </xf>
    <xf numFmtId="0" fontId="3" fillId="0" borderId="12" xfId="38" applyFont="1" applyFill="1" applyBorder="1" applyAlignment="1">
      <alignment horizontal="center" vertical="center" wrapText="1"/>
    </xf>
    <xf numFmtId="0" fontId="3" fillId="0" borderId="11" xfId="38" applyFont="1" applyFill="1" applyBorder="1" applyAlignment="1">
      <alignment horizontal="center" vertical="center" wrapText="1"/>
    </xf>
    <xf numFmtId="3" fontId="3" fillId="0" borderId="11" xfId="38" applyNumberFormat="1" applyFont="1" applyFill="1" applyBorder="1" applyAlignment="1">
      <alignment horizontal="center" vertical="center" wrapText="1"/>
    </xf>
    <xf numFmtId="0" fontId="3" fillId="0" borderId="41" xfId="38" applyFont="1" applyFill="1" applyBorder="1" applyAlignment="1">
      <alignment horizontal="center" vertical="center" wrapText="1"/>
    </xf>
    <xf numFmtId="0" fontId="3" fillId="0" borderId="23" xfId="38" applyFont="1" applyFill="1" applyBorder="1" applyAlignment="1">
      <alignment horizontal="center" vertical="center" wrapText="1"/>
    </xf>
    <xf numFmtId="3" fontId="25" fillId="0" borderId="24" xfId="38" applyNumberFormat="1" applyFont="1" applyFill="1" applyBorder="1" applyAlignment="1">
      <alignment horizontal="right" vertical="center" wrapText="1" indent="1"/>
    </xf>
    <xf numFmtId="3" fontId="25" fillId="0" borderId="12" xfId="38" applyNumberFormat="1" applyFont="1" applyFill="1" applyBorder="1" applyAlignment="1">
      <alignment horizontal="right" vertical="center" wrapText="1" indent="1"/>
    </xf>
    <xf numFmtId="3" fontId="25" fillId="0" borderId="41" xfId="39" applyNumberFormat="1" applyFont="1" applyFill="1" applyBorder="1" applyAlignment="1">
      <alignment horizontal="right" vertical="center" indent="1"/>
    </xf>
    <xf numFmtId="3" fontId="25" fillId="0" borderId="23" xfId="38" applyNumberFormat="1" applyFont="1" applyFill="1" applyBorder="1" applyAlignment="1">
      <alignment horizontal="right" vertical="center" wrapText="1" indent="1"/>
    </xf>
    <xf numFmtId="3" fontId="24" fillId="0" borderId="17" xfId="38" applyNumberFormat="1" applyFont="1" applyFill="1" applyBorder="1" applyAlignment="1">
      <alignment horizontal="right" vertical="center" wrapText="1" indent="1"/>
    </xf>
    <xf numFmtId="0" fontId="3" fillId="0" borderId="24" xfId="32" applyNumberFormat="1" applyFont="1" applyFill="1" applyBorder="1" applyAlignment="1">
      <alignment horizontal="center" vertical="center" wrapText="1"/>
    </xf>
    <xf numFmtId="0" fontId="3" fillId="0" borderId="12" xfId="32" applyNumberFormat="1" applyFont="1" applyFill="1" applyBorder="1" applyAlignment="1">
      <alignment horizontal="center" vertical="center" wrapText="1"/>
    </xf>
    <xf numFmtId="0" fontId="3" fillId="0" borderId="11" xfId="38" applyFont="1" applyFill="1" applyBorder="1" applyAlignment="1">
      <alignment horizontal="right" vertical="center" wrapText="1" indent="1"/>
    </xf>
    <xf numFmtId="0" fontId="3" fillId="0" borderId="12" xfId="38" applyFont="1" applyFill="1" applyBorder="1" applyAlignment="1">
      <alignment horizontal="right" vertical="center" wrapText="1" indent="1"/>
    </xf>
    <xf numFmtId="0" fontId="3" fillId="0" borderId="41" xfId="38" applyFont="1" applyFill="1" applyBorder="1" applyAlignment="1">
      <alignment horizontal="right" vertical="center" wrapText="1" indent="1"/>
    </xf>
    <xf numFmtId="0" fontId="3" fillId="0" borderId="23" xfId="32" applyNumberFormat="1" applyFont="1" applyFill="1" applyBorder="1" applyAlignment="1">
      <alignment horizontal="center" vertical="center" wrapText="1"/>
    </xf>
    <xf numFmtId="0" fontId="25" fillId="0" borderId="0" xfId="38" applyFont="1" applyFill="1" applyAlignment="1">
      <alignment horizontal="center"/>
    </xf>
    <xf numFmtId="0" fontId="3" fillId="0" borderId="0" xfId="30" applyFont="1" applyFill="1"/>
    <xf numFmtId="3" fontId="25" fillId="0" borderId="50" xfId="38" applyNumberFormat="1" applyFont="1" applyFill="1" applyBorder="1" applyAlignment="1">
      <alignment horizontal="right" vertical="center" wrapText="1" indent="1"/>
    </xf>
    <xf numFmtId="3" fontId="24" fillId="0" borderId="63" xfId="38" applyNumberFormat="1" applyFont="1" applyFill="1" applyBorder="1" applyAlignment="1">
      <alignment horizontal="right" vertical="center" wrapText="1" indent="1"/>
    </xf>
    <xf numFmtId="3" fontId="25" fillId="0" borderId="46" xfId="38" applyNumberFormat="1" applyFont="1" applyFill="1" applyBorder="1" applyAlignment="1">
      <alignment horizontal="right" vertical="center" wrapText="1" indent="1"/>
    </xf>
    <xf numFmtId="3" fontId="24" fillId="0" borderId="34" xfId="38" applyNumberFormat="1" applyFont="1" applyFill="1" applyBorder="1" applyAlignment="1">
      <alignment horizontal="right" vertical="center" wrapText="1" indent="1"/>
    </xf>
    <xf numFmtId="3" fontId="25" fillId="0" borderId="53" xfId="32" applyNumberFormat="1" applyFont="1" applyFill="1" applyBorder="1" applyAlignment="1">
      <alignment horizontal="right" vertical="center" wrapText="1" indent="1"/>
    </xf>
    <xf numFmtId="3" fontId="25" fillId="0" borderId="38" xfId="38" applyNumberFormat="1" applyFont="1" applyFill="1" applyBorder="1" applyAlignment="1">
      <alignment horizontal="right" vertical="center" wrapText="1" indent="1"/>
    </xf>
    <xf numFmtId="3" fontId="24" fillId="0" borderId="58" xfId="38" applyNumberFormat="1" applyFont="1" applyFill="1" applyBorder="1" applyAlignment="1">
      <alignment horizontal="right" vertical="center" wrapText="1" indent="1"/>
    </xf>
    <xf numFmtId="3" fontId="25" fillId="0" borderId="15" xfId="38" applyNumberFormat="1" applyFont="1" applyFill="1" applyBorder="1" applyAlignment="1">
      <alignment horizontal="right" vertical="center" wrapText="1" indent="1"/>
    </xf>
    <xf numFmtId="3" fontId="24" fillId="0" borderId="27" xfId="38" applyNumberFormat="1" applyFont="1" applyFill="1" applyBorder="1" applyAlignment="1">
      <alignment horizontal="right" vertical="center" wrapText="1" indent="1"/>
    </xf>
    <xf numFmtId="3" fontId="25" fillId="0" borderId="54" xfId="32" applyNumberFormat="1" applyFont="1" applyFill="1" applyBorder="1" applyAlignment="1">
      <alignment horizontal="right" vertical="center" wrapText="1" indent="1"/>
    </xf>
    <xf numFmtId="3" fontId="25" fillId="0" borderId="36" xfId="38" applyNumberFormat="1" applyFont="1" applyFill="1" applyBorder="1" applyAlignment="1">
      <alignment horizontal="right" vertical="center" wrapText="1" indent="1"/>
    </xf>
    <xf numFmtId="3" fontId="24" fillId="0" borderId="70" xfId="39" applyNumberFormat="1" applyFont="1" applyFill="1" applyBorder="1" applyAlignment="1">
      <alignment horizontal="right" vertical="center" indent="1"/>
    </xf>
    <xf numFmtId="3" fontId="25" fillId="0" borderId="18" xfId="38" applyNumberFormat="1" applyFont="1" applyFill="1" applyBorder="1" applyAlignment="1">
      <alignment horizontal="right" vertical="center" wrapText="1" indent="1"/>
    </xf>
    <xf numFmtId="3" fontId="24" fillId="0" borderId="11" xfId="38" applyNumberFormat="1" applyFont="1" applyFill="1" applyBorder="1" applyAlignment="1">
      <alignment horizontal="right" vertical="center" wrapText="1" indent="1"/>
    </xf>
    <xf numFmtId="3" fontId="25" fillId="0" borderId="11" xfId="38" applyNumberFormat="1" applyFont="1" applyFill="1" applyBorder="1" applyAlignment="1">
      <alignment horizontal="right" vertical="center" wrapText="1" indent="1"/>
    </xf>
    <xf numFmtId="3" fontId="24" fillId="0" borderId="61" xfId="38" applyNumberFormat="1" applyFont="1" applyFill="1" applyBorder="1" applyAlignment="1">
      <alignment horizontal="right" vertical="center" wrapText="1" indent="1"/>
    </xf>
    <xf numFmtId="3" fontId="25" fillId="0" borderId="77" xfId="38" applyNumberFormat="1" applyFont="1" applyFill="1" applyBorder="1" applyAlignment="1">
      <alignment horizontal="right" vertical="center" wrapText="1" indent="1"/>
    </xf>
    <xf numFmtId="3" fontId="24" fillId="0" borderId="12" xfId="38" applyNumberFormat="1" applyFont="1" applyFill="1" applyBorder="1" applyAlignment="1">
      <alignment horizontal="right" vertical="center" wrapText="1" indent="1"/>
    </xf>
    <xf numFmtId="3" fontId="24" fillId="0" borderId="58" xfId="39" applyNumberFormat="1" applyFont="1" applyFill="1" applyBorder="1" applyAlignment="1">
      <alignment horizontal="right" vertical="center" indent="1"/>
    </xf>
    <xf numFmtId="3" fontId="25" fillId="0" borderId="54" xfId="38" applyNumberFormat="1" applyFont="1" applyFill="1" applyBorder="1" applyAlignment="1">
      <alignment horizontal="right" vertical="center" wrapText="1" indent="1"/>
    </xf>
    <xf numFmtId="3" fontId="25" fillId="0" borderId="39" xfId="38" applyNumberFormat="1" applyFont="1" applyFill="1" applyBorder="1" applyAlignment="1">
      <alignment horizontal="right" vertical="center" wrapText="1" indent="1"/>
    </xf>
    <xf numFmtId="3" fontId="25" fillId="0" borderId="40" xfId="38" applyNumberFormat="1" applyFont="1" applyFill="1" applyBorder="1" applyAlignment="1">
      <alignment horizontal="right" vertical="center" wrapText="1" indent="1"/>
    </xf>
    <xf numFmtId="3" fontId="25" fillId="0" borderId="35" xfId="38" applyNumberFormat="1" applyFont="1" applyFill="1" applyBorder="1" applyAlignment="1">
      <alignment horizontal="right" vertical="center" wrapText="1" indent="1"/>
    </xf>
    <xf numFmtId="3" fontId="25" fillId="0" borderId="25" xfId="38" applyNumberFormat="1" applyFont="1" applyFill="1" applyBorder="1" applyAlignment="1">
      <alignment horizontal="right" vertical="center" wrapText="1" indent="1"/>
    </xf>
    <xf numFmtId="3" fontId="24" fillId="0" borderId="45" xfId="38" applyNumberFormat="1" applyFont="1" applyFill="1" applyBorder="1" applyAlignment="1">
      <alignment horizontal="right" vertical="center" wrapText="1" indent="1"/>
    </xf>
    <xf numFmtId="3" fontId="25" fillId="0" borderId="76" xfId="38" applyNumberFormat="1" applyFont="1" applyFill="1" applyBorder="1" applyAlignment="1">
      <alignment horizontal="right" vertical="center" wrapText="1" indent="1"/>
    </xf>
    <xf numFmtId="3" fontId="24" fillId="0" borderId="28" xfId="38" applyNumberFormat="1" applyFont="1" applyFill="1" applyBorder="1" applyAlignment="1">
      <alignment horizontal="right" vertical="center" wrapText="1" indent="1"/>
    </xf>
    <xf numFmtId="3" fontId="24" fillId="0" borderId="26" xfId="38" applyNumberFormat="1" applyFont="1" applyFill="1" applyBorder="1" applyAlignment="1">
      <alignment horizontal="right" vertical="center" wrapText="1" indent="1"/>
    </xf>
    <xf numFmtId="3" fontId="24" fillId="0" borderId="33" xfId="38" applyNumberFormat="1" applyFont="1" applyFill="1" applyBorder="1" applyAlignment="1">
      <alignment horizontal="right" vertical="center" wrapText="1" indent="1"/>
    </xf>
    <xf numFmtId="3" fontId="24" fillId="0" borderId="14" xfId="38" applyNumberFormat="1" applyFont="1" applyFill="1" applyBorder="1" applyAlignment="1">
      <alignment horizontal="right" vertical="center" wrapText="1" indent="1"/>
    </xf>
    <xf numFmtId="0" fontId="25" fillId="0" borderId="0" xfId="30" applyFont="1" applyFill="1" applyAlignment="1">
      <alignment horizontal="center"/>
    </xf>
    <xf numFmtId="0" fontId="3" fillId="0" borderId="15" xfId="0" applyFont="1" applyFill="1" applyBorder="1" applyAlignment="1">
      <alignment horizontal="center" vertical="center" wrapText="1"/>
    </xf>
    <xf numFmtId="49" fontId="3" fillId="0" borderId="37" xfId="0" applyNumberFormat="1" applyFont="1" applyFill="1" applyBorder="1" applyAlignment="1">
      <alignment horizontal="center" vertical="center" wrapText="1"/>
    </xf>
    <xf numFmtId="0" fontId="44" fillId="0" borderId="12" xfId="0" applyFont="1" applyFill="1" applyBorder="1" applyAlignment="1">
      <alignment horizontal="center" vertical="center" wrapText="1"/>
    </xf>
    <xf numFmtId="0" fontId="44" fillId="0" borderId="36" xfId="0" applyFont="1" applyFill="1" applyBorder="1" applyAlignment="1" applyProtection="1">
      <alignment horizontal="justify" vertical="center" wrapText="1"/>
      <protection locked="0"/>
    </xf>
    <xf numFmtId="0" fontId="44" fillId="0" borderId="12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Border="1" applyAlignment="1">
      <alignment vertical="center"/>
    </xf>
    <xf numFmtId="3" fontId="57" fillId="0" borderId="23" xfId="0" applyNumberFormat="1" applyFont="1" applyFill="1" applyBorder="1" applyAlignment="1">
      <alignment horizontal="right" vertical="center" indent="1"/>
    </xf>
    <xf numFmtId="3" fontId="58" fillId="0" borderId="53" xfId="0" applyNumberFormat="1" applyFont="1" applyFill="1" applyBorder="1" applyAlignment="1">
      <alignment horizontal="right" vertical="center" indent="1"/>
    </xf>
    <xf numFmtId="3" fontId="45" fillId="0" borderId="77" xfId="0" applyNumberFormat="1" applyFont="1" applyFill="1" applyBorder="1" applyAlignment="1">
      <alignment horizontal="right" vertical="center" indent="1"/>
    </xf>
    <xf numFmtId="3" fontId="57" fillId="0" borderId="38" xfId="0" applyNumberFormat="1" applyFont="1" applyFill="1" applyBorder="1" applyAlignment="1">
      <alignment horizontal="right" vertical="center" indent="1"/>
    </xf>
    <xf numFmtId="3" fontId="57" fillId="0" borderId="35" xfId="0" applyNumberFormat="1" applyFont="1" applyFill="1" applyBorder="1" applyAlignment="1">
      <alignment horizontal="right" vertical="center" indent="1"/>
    </xf>
    <xf numFmtId="3" fontId="57" fillId="0" borderId="25" xfId="0" applyNumberFormat="1" applyFont="1" applyFill="1" applyBorder="1" applyAlignment="1">
      <alignment horizontal="right" vertical="center" indent="1"/>
    </xf>
    <xf numFmtId="3" fontId="45" fillId="0" borderId="81" xfId="0" applyNumberFormat="1" applyFont="1" applyFill="1" applyBorder="1" applyAlignment="1">
      <alignment horizontal="right" vertical="center" indent="1"/>
    </xf>
    <xf numFmtId="0" fontId="44" fillId="0" borderId="18" xfId="0" applyFont="1" applyFill="1" applyBorder="1" applyAlignment="1">
      <alignment horizontal="center" vertical="center" wrapText="1"/>
    </xf>
    <xf numFmtId="0" fontId="44" fillId="0" borderId="11" xfId="0" applyFont="1" applyFill="1" applyBorder="1" applyAlignment="1">
      <alignment horizontal="center" vertical="center" wrapText="1"/>
    </xf>
    <xf numFmtId="0" fontId="44" fillId="0" borderId="15" xfId="0" applyFont="1" applyFill="1" applyBorder="1" applyAlignment="1">
      <alignment horizontal="center" vertical="center" wrapText="1"/>
    </xf>
    <xf numFmtId="0" fontId="44" fillId="0" borderId="48" xfId="0" applyFont="1" applyFill="1" applyBorder="1" applyAlignment="1">
      <alignment horizontal="center" vertical="center" wrapText="1"/>
    </xf>
    <xf numFmtId="0" fontId="44" fillId="0" borderId="23" xfId="0" applyFont="1" applyFill="1" applyBorder="1" applyAlignment="1">
      <alignment horizontal="center" vertical="center" wrapText="1"/>
    </xf>
    <xf numFmtId="0" fontId="44" fillId="0" borderId="35" xfId="0" applyFont="1" applyFill="1" applyBorder="1" applyAlignment="1">
      <alignment horizontal="center" vertical="center" wrapText="1"/>
    </xf>
    <xf numFmtId="0" fontId="44" fillId="0" borderId="25" xfId="0" applyFont="1" applyFill="1" applyBorder="1" applyAlignment="1">
      <alignment horizontal="center" vertical="center" wrapText="1"/>
    </xf>
    <xf numFmtId="0" fontId="44" fillId="0" borderId="11" xfId="0" applyFont="1" applyFill="1" applyBorder="1" applyAlignment="1" applyProtection="1">
      <alignment vertical="center" wrapText="1"/>
      <protection locked="0"/>
    </xf>
    <xf numFmtId="0" fontId="44" fillId="0" borderId="12" xfId="0" applyFont="1" applyFill="1" applyBorder="1" applyAlignment="1" applyProtection="1">
      <alignment vertical="center" wrapText="1"/>
      <protection locked="0"/>
    </xf>
    <xf numFmtId="0" fontId="44" fillId="0" borderId="23" xfId="0" applyFont="1" applyFill="1" applyBorder="1" applyAlignment="1" applyProtection="1">
      <alignment horizontal="justify" vertical="center" wrapText="1"/>
      <protection locked="0"/>
    </xf>
    <xf numFmtId="0" fontId="44" fillId="0" borderId="25" xfId="0" applyFont="1" applyFill="1" applyBorder="1" applyAlignment="1" applyProtection="1">
      <alignment horizontal="justify" vertical="center" wrapText="1"/>
      <protection locked="0"/>
    </xf>
    <xf numFmtId="0" fontId="3" fillId="0" borderId="12" xfId="0" applyFont="1" applyFill="1" applyBorder="1" applyAlignment="1">
      <alignment horizontal="center" vertical="center" textRotation="90" wrapText="1"/>
    </xf>
    <xf numFmtId="0" fontId="3" fillId="0" borderId="23" xfId="0" applyFont="1" applyFill="1" applyBorder="1" applyAlignment="1">
      <alignment horizontal="center" vertical="center"/>
    </xf>
    <xf numFmtId="3" fontId="25" fillId="0" borderId="11" xfId="0" applyNumberFormat="1" applyFont="1" applyFill="1" applyBorder="1" applyAlignment="1">
      <alignment horizontal="right" vertical="center" indent="1"/>
    </xf>
    <xf numFmtId="3" fontId="25" fillId="0" borderId="12" xfId="0" applyNumberFormat="1" applyFont="1" applyFill="1" applyBorder="1" applyAlignment="1">
      <alignment horizontal="right" vertical="center" indent="1"/>
    </xf>
    <xf numFmtId="3" fontId="25" fillId="0" borderId="23" xfId="0" applyNumberFormat="1" applyFont="1" applyFill="1" applyBorder="1" applyAlignment="1">
      <alignment horizontal="right" vertical="center" indent="1"/>
    </xf>
    <xf numFmtId="3" fontId="25" fillId="0" borderId="25" xfId="0" applyNumberFormat="1" applyFont="1" applyFill="1" applyBorder="1" applyAlignment="1">
      <alignment horizontal="right" vertical="center" indent="1"/>
    </xf>
    <xf numFmtId="3" fontId="45" fillId="0" borderId="42" xfId="0" applyNumberFormat="1" applyFont="1" applyFill="1" applyBorder="1" applyAlignment="1">
      <alignment horizontal="right" vertical="center" indent="1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25" xfId="0" applyNumberFormat="1" applyFont="1" applyFill="1" applyBorder="1" applyAlignment="1">
      <alignment horizontal="center" vertical="center"/>
    </xf>
    <xf numFmtId="3" fontId="57" fillId="0" borderId="36" xfId="0" applyNumberFormat="1" applyFont="1" applyFill="1" applyBorder="1" applyAlignment="1">
      <alignment horizontal="right" vertical="center" indent="1"/>
    </xf>
    <xf numFmtId="3" fontId="24" fillId="0" borderId="70" xfId="0" applyNumberFormat="1" applyFont="1" applyFill="1" applyBorder="1" applyAlignment="1">
      <alignment horizontal="right" vertical="center" indent="1"/>
    </xf>
    <xf numFmtId="3" fontId="57" fillId="0" borderId="46" xfId="0" applyNumberFormat="1" applyFont="1" applyFill="1" applyBorder="1" applyAlignment="1">
      <alignment horizontal="right" vertical="center" indent="1"/>
    </xf>
    <xf numFmtId="3" fontId="57" fillId="0" borderId="24" xfId="0" applyNumberFormat="1" applyFont="1" applyFill="1" applyBorder="1" applyAlignment="1">
      <alignment horizontal="right" vertical="center" indent="1"/>
    </xf>
    <xf numFmtId="3" fontId="45" fillId="0" borderId="53" xfId="0" applyNumberFormat="1" applyFont="1" applyFill="1" applyBorder="1" applyAlignment="1">
      <alignment horizontal="right" vertical="center" indent="1"/>
    </xf>
    <xf numFmtId="3" fontId="25" fillId="0" borderId="51" xfId="0" applyNumberFormat="1" applyFont="1" applyFill="1" applyBorder="1" applyAlignment="1">
      <alignment horizontal="right" vertical="center" indent="1"/>
    </xf>
    <xf numFmtId="3" fontId="24" fillId="0" borderId="58" xfId="0" applyNumberFormat="1" applyFont="1" applyFill="1" applyBorder="1" applyAlignment="1">
      <alignment horizontal="right" vertical="center" indent="1"/>
    </xf>
    <xf numFmtId="3" fontId="57" fillId="0" borderId="15" xfId="0" applyNumberFormat="1" applyFont="1" applyFill="1" applyBorder="1" applyAlignment="1">
      <alignment horizontal="right" vertical="center" indent="1"/>
    </xf>
    <xf numFmtId="3" fontId="57" fillId="0" borderId="12" xfId="0" applyNumberFormat="1" applyFont="1" applyFill="1" applyBorder="1" applyAlignment="1">
      <alignment horizontal="right" vertical="center" indent="1"/>
    </xf>
    <xf numFmtId="3" fontId="45" fillId="0" borderId="54" xfId="0" applyNumberFormat="1" applyFont="1" applyFill="1" applyBorder="1" applyAlignment="1">
      <alignment horizontal="right" vertical="center" indent="1"/>
    </xf>
    <xf numFmtId="3" fontId="25" fillId="0" borderId="60" xfId="0" applyNumberFormat="1" applyFont="1" applyFill="1" applyBorder="1" applyAlignment="1">
      <alignment horizontal="right" vertical="center" indent="1"/>
    </xf>
    <xf numFmtId="3" fontId="25" fillId="0" borderId="27" xfId="0" applyNumberFormat="1" applyFont="1" applyFill="1" applyBorder="1" applyAlignment="1">
      <alignment horizontal="right" vertical="center" indent="1"/>
    </xf>
    <xf numFmtId="3" fontId="24" fillId="0" borderId="69" xfId="0" applyNumberFormat="1" applyFont="1" applyFill="1" applyBorder="1" applyAlignment="1">
      <alignment horizontal="right" vertical="center" indent="1"/>
    </xf>
    <xf numFmtId="3" fontId="57" fillId="0" borderId="61" xfId="0" applyNumberFormat="1" applyFont="1" applyFill="1" applyBorder="1" applyAlignment="1">
      <alignment horizontal="right" vertical="center" indent="1"/>
    </xf>
    <xf numFmtId="3" fontId="24" fillId="0" borderId="79" xfId="0" applyNumberFormat="1" applyFont="1" applyFill="1" applyBorder="1" applyAlignment="1">
      <alignment horizontal="right" vertical="center" indent="1"/>
    </xf>
    <xf numFmtId="3" fontId="57" fillId="0" borderId="18" xfId="0" applyNumberFormat="1" applyFont="1" applyFill="1" applyBorder="1" applyAlignment="1">
      <alignment horizontal="right" vertical="center" indent="1"/>
    </xf>
    <xf numFmtId="3" fontId="57" fillId="0" borderId="11" xfId="0" applyNumberFormat="1" applyFont="1" applyFill="1" applyBorder="1" applyAlignment="1">
      <alignment horizontal="right" vertical="center" indent="1"/>
    </xf>
    <xf numFmtId="3" fontId="25" fillId="0" borderId="75" xfId="0" applyNumberFormat="1" applyFont="1" applyFill="1" applyBorder="1" applyAlignment="1">
      <alignment horizontal="right" vertical="center" indent="1"/>
    </xf>
    <xf numFmtId="3" fontId="25" fillId="0" borderId="57" xfId="0" applyNumberFormat="1" applyFont="1" applyFill="1" applyBorder="1" applyAlignment="1">
      <alignment horizontal="right" vertical="center" indent="1"/>
    </xf>
    <xf numFmtId="3" fontId="24" fillId="0" borderId="72" xfId="0" applyNumberFormat="1" applyFont="1" applyFill="1" applyBorder="1" applyAlignment="1">
      <alignment horizontal="right" vertical="center" indent="1"/>
    </xf>
    <xf numFmtId="3" fontId="45" fillId="0" borderId="76" xfId="0" applyNumberFormat="1" applyFont="1" applyFill="1" applyBorder="1" applyAlignment="1">
      <alignment horizontal="right" vertical="center" indent="1"/>
    </xf>
    <xf numFmtId="3" fontId="57" fillId="0" borderId="45" xfId="0" applyNumberFormat="1" applyFont="1" applyFill="1" applyBorder="1" applyAlignment="1">
      <alignment horizontal="right" vertical="center" indent="1"/>
    </xf>
    <xf numFmtId="3" fontId="24" fillId="0" borderId="73" xfId="0" applyNumberFormat="1" applyFont="1" applyFill="1" applyBorder="1" applyAlignment="1">
      <alignment horizontal="right" vertical="center" indent="1"/>
    </xf>
    <xf numFmtId="3" fontId="25" fillId="0" borderId="52" xfId="0" applyNumberFormat="1" applyFont="1" applyFill="1" applyBorder="1" applyAlignment="1">
      <alignment horizontal="right" vertical="center" indent="1"/>
    </xf>
    <xf numFmtId="3" fontId="45" fillId="0" borderId="44" xfId="0" applyNumberFormat="1" applyFont="1" applyFill="1" applyBorder="1" applyAlignment="1">
      <alignment horizontal="right" vertical="center" indent="1"/>
    </xf>
    <xf numFmtId="3" fontId="45" fillId="0" borderId="10" xfId="0" applyNumberFormat="1" applyFont="1" applyFill="1" applyBorder="1" applyAlignment="1">
      <alignment horizontal="right" vertical="center" indent="1"/>
    </xf>
    <xf numFmtId="3" fontId="45" fillId="0" borderId="33" xfId="0" applyNumberFormat="1" applyFont="1" applyFill="1" applyBorder="1" applyAlignment="1">
      <alignment horizontal="right" vertical="center" indent="1"/>
    </xf>
    <xf numFmtId="3" fontId="45" fillId="0" borderId="17" xfId="0" applyNumberFormat="1" applyFont="1" applyFill="1" applyBorder="1" applyAlignment="1">
      <alignment horizontal="right" vertical="center" indent="1"/>
    </xf>
    <xf numFmtId="3" fontId="45" fillId="0" borderId="56" xfId="0" applyNumberFormat="1" applyFont="1" applyFill="1" applyBorder="1" applyAlignment="1">
      <alignment horizontal="right" vertical="center" indent="1"/>
    </xf>
    <xf numFmtId="3" fontId="45" fillId="0" borderId="49" xfId="0" applyNumberFormat="1" applyFont="1" applyFill="1" applyBorder="1" applyAlignment="1">
      <alignment horizontal="right" vertical="center" indent="1"/>
    </xf>
    <xf numFmtId="0" fontId="23" fillId="0" borderId="10" xfId="30" applyFont="1" applyFill="1" applyBorder="1" applyAlignment="1">
      <alignment horizontal="center" vertical="center" textRotation="90" wrapText="1"/>
    </xf>
    <xf numFmtId="0" fontId="23" fillId="0" borderId="10" xfId="30" applyFont="1" applyFill="1" applyBorder="1" applyAlignment="1">
      <alignment horizontal="center" vertical="center" wrapText="1"/>
    </xf>
    <xf numFmtId="164" fontId="23" fillId="0" borderId="10" xfId="30" applyNumberFormat="1" applyFont="1" applyFill="1" applyBorder="1" applyAlignment="1">
      <alignment horizontal="center" vertical="center" wrapText="1"/>
    </xf>
    <xf numFmtId="164" fontId="23" fillId="0" borderId="10" xfId="30" applyNumberFormat="1" applyFont="1" applyFill="1" applyBorder="1" applyAlignment="1">
      <alignment horizontal="center" vertical="center" textRotation="90" wrapText="1"/>
    </xf>
    <xf numFmtId="164" fontId="23" fillId="0" borderId="17" xfId="32" applyNumberFormat="1" applyFont="1" applyFill="1" applyBorder="1" applyAlignment="1">
      <alignment horizontal="center" vertical="center" wrapText="1"/>
    </xf>
    <xf numFmtId="3" fontId="23" fillId="0" borderId="17" xfId="32" applyNumberFormat="1" applyFont="1" applyFill="1" applyBorder="1" applyAlignment="1">
      <alignment horizontal="center" vertical="center" wrapText="1"/>
    </xf>
    <xf numFmtId="3" fontId="23" fillId="0" borderId="28" xfId="32" applyNumberFormat="1" applyFont="1" applyFill="1" applyBorder="1" applyAlignment="1">
      <alignment horizontal="center" vertical="center" wrapText="1"/>
    </xf>
    <xf numFmtId="0" fontId="3" fillId="0" borderId="0" xfId="30" applyFont="1" applyFill="1" applyBorder="1" applyAlignment="1"/>
    <xf numFmtId="0" fontId="3" fillId="0" borderId="30" xfId="30" applyFont="1" applyFill="1" applyBorder="1" applyAlignment="1"/>
    <xf numFmtId="0" fontId="3" fillId="0" borderId="23" xfId="30" applyFont="1" applyFill="1" applyBorder="1" applyAlignment="1"/>
    <xf numFmtId="0" fontId="3" fillId="0" borderId="18" xfId="30" applyFont="1" applyFill="1" applyBorder="1" applyAlignment="1">
      <alignment horizontal="center" vertical="center" wrapText="1"/>
    </xf>
    <xf numFmtId="0" fontId="3" fillId="0" borderId="11" xfId="30" applyFont="1" applyFill="1" applyBorder="1" applyAlignment="1">
      <alignment horizontal="center" vertical="center" wrapText="1"/>
    </xf>
    <xf numFmtId="0" fontId="3" fillId="0" borderId="15" xfId="30" applyFont="1" applyFill="1" applyBorder="1" applyAlignment="1">
      <alignment horizontal="center" vertical="center" wrapText="1"/>
    </xf>
    <xf numFmtId="0" fontId="3" fillId="0" borderId="12" xfId="30" applyFont="1" applyFill="1" applyBorder="1" applyAlignment="1">
      <alignment horizontal="center" vertical="center" wrapText="1"/>
    </xf>
    <xf numFmtId="0" fontId="23" fillId="0" borderId="15" xfId="30" applyFont="1" applyFill="1" applyBorder="1" applyAlignment="1">
      <alignment horizontal="center" vertical="center" wrapText="1"/>
    </xf>
    <xf numFmtId="0" fontId="3" fillId="0" borderId="23" xfId="30" applyFont="1" applyFill="1" applyBorder="1" applyAlignment="1">
      <alignment horizontal="center" vertical="center"/>
    </xf>
    <xf numFmtId="0" fontId="3" fillId="0" borderId="23" xfId="30" applyFont="1" applyFill="1" applyBorder="1" applyAlignment="1">
      <alignment horizontal="center" vertical="center" wrapText="1"/>
    </xf>
    <xf numFmtId="0" fontId="23" fillId="0" borderId="18" xfId="30" applyFont="1" applyFill="1" applyBorder="1" applyAlignment="1">
      <alignment horizontal="center" vertical="center" wrapText="1"/>
    </xf>
    <xf numFmtId="0" fontId="3" fillId="0" borderId="12" xfId="33" applyFont="1" applyFill="1" applyBorder="1" applyAlignment="1">
      <alignment horizontal="center" vertical="center" wrapText="1"/>
    </xf>
    <xf numFmtId="49" fontId="3" fillId="0" borderId="12" xfId="29" applyNumberFormat="1" applyFont="1" applyFill="1" applyBorder="1" applyAlignment="1">
      <alignment horizontal="center" vertical="center" wrapText="1"/>
    </xf>
    <xf numFmtId="0" fontId="3" fillId="0" borderId="12" xfId="30" applyFont="1" applyFill="1" applyBorder="1" applyAlignment="1">
      <alignment horizontal="center" vertical="center"/>
    </xf>
    <xf numFmtId="0" fontId="3" fillId="0" borderId="11" xfId="30" applyFont="1" applyFill="1" applyBorder="1" applyAlignment="1">
      <alignment horizontal="center" vertical="center"/>
    </xf>
    <xf numFmtId="0" fontId="3" fillId="0" borderId="48" xfId="30" applyFont="1" applyFill="1" applyBorder="1" applyAlignment="1">
      <alignment horizontal="center" vertical="center" wrapText="1"/>
    </xf>
    <xf numFmtId="164" fontId="3" fillId="0" borderId="11" xfId="30" applyNumberFormat="1" applyFont="1" applyFill="1" applyBorder="1" applyAlignment="1" applyProtection="1">
      <alignment horizontal="left" vertical="center" wrapText="1"/>
      <protection locked="0"/>
    </xf>
    <xf numFmtId="164" fontId="3" fillId="0" borderId="12" xfId="30" applyNumberFormat="1" applyFont="1" applyFill="1" applyBorder="1" applyAlignment="1" applyProtection="1">
      <alignment horizontal="left" vertical="center" wrapText="1"/>
      <protection locked="0"/>
    </xf>
    <xf numFmtId="164" fontId="3" fillId="0" borderId="38" xfId="30" applyNumberFormat="1" applyFont="1" applyFill="1" applyBorder="1" applyAlignment="1" applyProtection="1">
      <alignment horizontal="left" vertical="center" wrapText="1"/>
      <protection locked="0"/>
    </xf>
    <xf numFmtId="0" fontId="3" fillId="0" borderId="40" xfId="0" applyFont="1" applyFill="1" applyBorder="1" applyAlignment="1" applyProtection="1">
      <alignment horizontal="left" vertical="center" wrapText="1"/>
      <protection locked="0"/>
    </xf>
    <xf numFmtId="0" fontId="3" fillId="0" borderId="12" xfId="30" applyFont="1" applyFill="1" applyBorder="1" applyAlignment="1" applyProtection="1">
      <alignment horizontal="left" vertical="center" wrapText="1"/>
      <protection locked="0"/>
    </xf>
    <xf numFmtId="0" fontId="3" fillId="0" borderId="12" xfId="33" applyFont="1" applyFill="1" applyBorder="1" applyAlignment="1" applyProtection="1">
      <alignment horizontal="left" vertical="center" wrapText="1"/>
      <protection locked="0"/>
    </xf>
    <xf numFmtId="0" fontId="3" fillId="0" borderId="12" xfId="29" applyFont="1" applyFill="1" applyBorder="1" applyAlignment="1" applyProtection="1">
      <alignment vertical="center" wrapText="1"/>
      <protection locked="0"/>
    </xf>
    <xf numFmtId="164" fontId="3" fillId="0" borderId="41" xfId="30" applyNumberFormat="1" applyFont="1" applyFill="1" applyBorder="1" applyAlignment="1" applyProtection="1">
      <alignment horizontal="left" vertical="center" wrapText="1"/>
      <protection locked="0"/>
    </xf>
    <xf numFmtId="164" fontId="3" fillId="0" borderId="69" xfId="30" applyNumberFormat="1" applyFont="1" applyFill="1" applyBorder="1" applyAlignment="1" applyProtection="1">
      <alignment horizontal="left" vertical="center" wrapText="1"/>
      <protection locked="0"/>
    </xf>
    <xf numFmtId="0" fontId="3" fillId="0" borderId="69" xfId="30" applyFont="1" applyFill="1" applyBorder="1" applyAlignment="1" applyProtection="1">
      <alignment horizontal="left" vertical="center" wrapText="1"/>
      <protection locked="0"/>
    </xf>
    <xf numFmtId="0" fontId="3" fillId="0" borderId="79" xfId="30" applyFont="1" applyFill="1" applyBorder="1" applyAlignment="1" applyProtection="1">
      <alignment horizontal="left" vertical="center" wrapText="1"/>
      <protection locked="0"/>
    </xf>
    <xf numFmtId="164" fontId="3" fillId="0" borderId="23" xfId="30" applyNumberFormat="1" applyFont="1" applyFill="1" applyBorder="1" applyAlignment="1" applyProtection="1">
      <alignment horizontal="left" vertical="center" wrapText="1"/>
      <protection locked="0"/>
    </xf>
    <xf numFmtId="3" fontId="3" fillId="0" borderId="11" xfId="30" applyNumberFormat="1" applyFont="1" applyFill="1" applyBorder="1" applyAlignment="1">
      <alignment horizontal="center" vertical="center" wrapText="1"/>
    </xf>
    <xf numFmtId="164" fontId="3" fillId="0" borderId="11" xfId="32" applyNumberFormat="1" applyFont="1" applyFill="1" applyBorder="1" applyAlignment="1">
      <alignment horizontal="center" vertical="center" wrapText="1"/>
    </xf>
    <xf numFmtId="164" fontId="3" fillId="0" borderId="11" xfId="30" applyNumberFormat="1" applyFont="1" applyFill="1" applyBorder="1" applyAlignment="1">
      <alignment horizontal="center" vertical="center" wrapText="1"/>
    </xf>
    <xf numFmtId="3" fontId="3" fillId="0" borderId="12" xfId="30" applyNumberFormat="1" applyFont="1" applyFill="1" applyBorder="1" applyAlignment="1">
      <alignment horizontal="center" vertical="center" wrapText="1"/>
    </xf>
    <xf numFmtId="164" fontId="3" fillId="0" borderId="12" xfId="32" applyNumberFormat="1" applyFont="1" applyFill="1" applyBorder="1" applyAlignment="1">
      <alignment horizontal="center" vertical="center" wrapText="1"/>
    </xf>
    <xf numFmtId="0" fontId="3" fillId="0" borderId="12" xfId="29" applyFont="1" applyFill="1" applyBorder="1" applyAlignment="1">
      <alignment horizontal="center" vertical="center" wrapText="1"/>
    </xf>
    <xf numFmtId="164" fontId="3" fillId="0" borderId="12" xfId="30" applyNumberFormat="1" applyFont="1" applyFill="1" applyBorder="1" applyAlignment="1">
      <alignment horizontal="center" vertical="center" wrapText="1"/>
    </xf>
    <xf numFmtId="3" fontId="3" fillId="0" borderId="23" xfId="30" applyNumberFormat="1" applyFont="1" applyFill="1" applyBorder="1" applyAlignment="1">
      <alignment horizontal="center" vertical="center" wrapText="1"/>
    </xf>
    <xf numFmtId="3" fontId="25" fillId="0" borderId="11" xfId="32" applyNumberFormat="1" applyFont="1" applyFill="1" applyBorder="1" applyAlignment="1">
      <alignment horizontal="right" vertical="center" wrapText="1" indent="1"/>
    </xf>
    <xf numFmtId="3" fontId="25" fillId="0" borderId="36" xfId="32" applyNumberFormat="1" applyFont="1" applyFill="1" applyBorder="1" applyAlignment="1">
      <alignment horizontal="right" vertical="center" wrapText="1" indent="1"/>
    </xf>
    <xf numFmtId="3" fontId="24" fillId="0" borderId="51" xfId="30" applyNumberFormat="1" applyFont="1" applyFill="1" applyBorder="1" applyAlignment="1">
      <alignment horizontal="right" vertical="center" wrapText="1" indent="1"/>
    </xf>
    <xf numFmtId="3" fontId="24" fillId="0" borderId="31" xfId="30" applyNumberFormat="1" applyFont="1" applyFill="1" applyBorder="1" applyAlignment="1">
      <alignment horizontal="right" vertical="center" wrapText="1" indent="1"/>
    </xf>
    <xf numFmtId="3" fontId="24" fillId="0" borderId="24" xfId="30" applyNumberFormat="1" applyFont="1" applyFill="1" applyBorder="1" applyAlignment="1">
      <alignment horizontal="right" vertical="center" wrapText="1" indent="1"/>
    </xf>
    <xf numFmtId="3" fontId="24" fillId="0" borderId="34" xfId="30" applyNumberFormat="1" applyFont="1" applyFill="1" applyBorder="1" applyAlignment="1">
      <alignment horizontal="right" vertical="center" wrapText="1" indent="1"/>
    </xf>
    <xf numFmtId="3" fontId="25" fillId="0" borderId="54" xfId="30" applyNumberFormat="1" applyFont="1" applyFill="1" applyBorder="1" applyAlignment="1">
      <alignment horizontal="right" vertical="center" wrapText="1" indent="1"/>
    </xf>
    <xf numFmtId="3" fontId="25" fillId="0" borderId="36" xfId="30" applyNumberFormat="1" applyFont="1" applyFill="1" applyBorder="1" applyAlignment="1">
      <alignment horizontal="right" vertical="center" wrapText="1" indent="1"/>
    </xf>
    <xf numFmtId="3" fontId="24" fillId="0" borderId="60" xfId="30" applyNumberFormat="1" applyFont="1" applyFill="1" applyBorder="1" applyAlignment="1">
      <alignment horizontal="right" vertical="center" wrapText="1" indent="1"/>
    </xf>
    <xf numFmtId="3" fontId="24" fillId="0" borderId="32" xfId="30" applyNumberFormat="1" applyFont="1" applyFill="1" applyBorder="1" applyAlignment="1">
      <alignment horizontal="right" vertical="center" wrapText="1" indent="1"/>
    </xf>
    <xf numFmtId="3" fontId="24" fillId="0" borderId="12" xfId="30" applyNumberFormat="1" applyFont="1" applyFill="1" applyBorder="1" applyAlignment="1">
      <alignment horizontal="right" vertical="center" wrapText="1" indent="1"/>
    </xf>
    <xf numFmtId="3" fontId="24" fillId="0" borderId="27" xfId="30" applyNumberFormat="1" applyFont="1" applyFill="1" applyBorder="1" applyAlignment="1">
      <alignment horizontal="right" vertical="center" wrapText="1" indent="1"/>
    </xf>
    <xf numFmtId="3" fontId="25" fillId="0" borderId="38" xfId="30" applyNumberFormat="1" applyFont="1" applyFill="1" applyBorder="1" applyAlignment="1">
      <alignment horizontal="right" vertical="center" wrapText="1" indent="1"/>
    </xf>
    <xf numFmtId="3" fontId="25" fillId="0" borderId="23" xfId="30" applyNumberFormat="1" applyFont="1" applyFill="1" applyBorder="1" applyAlignment="1">
      <alignment horizontal="right" vertical="center" wrapText="1" indent="1"/>
    </xf>
    <xf numFmtId="3" fontId="25" fillId="0" borderId="12" xfId="30" applyNumberFormat="1" applyFont="1" applyFill="1" applyBorder="1" applyAlignment="1">
      <alignment horizontal="right" vertical="center" wrapText="1" indent="1"/>
    </xf>
    <xf numFmtId="3" fontId="25" fillId="0" borderId="38" xfId="32" applyNumberFormat="1" applyFont="1" applyFill="1" applyBorder="1" applyAlignment="1">
      <alignment horizontal="right" vertical="center" wrapText="1" indent="1"/>
    </xf>
    <xf numFmtId="3" fontId="25" fillId="0" borderId="40" xfId="32" applyNumberFormat="1" applyFont="1" applyFill="1" applyBorder="1" applyAlignment="1">
      <alignment horizontal="right" vertical="center" wrapText="1" indent="1"/>
    </xf>
    <xf numFmtId="3" fontId="25" fillId="0" borderId="27" xfId="32" applyNumberFormat="1" applyFont="1" applyFill="1" applyBorder="1" applyAlignment="1">
      <alignment horizontal="right" vertical="center" wrapText="1" indent="1"/>
    </xf>
    <xf numFmtId="3" fontId="24" fillId="0" borderId="75" xfId="30" applyNumberFormat="1" applyFont="1" applyFill="1" applyBorder="1" applyAlignment="1">
      <alignment horizontal="right" vertical="center" wrapText="1" indent="1"/>
    </xf>
    <xf numFmtId="3" fontId="24" fillId="0" borderId="37" xfId="30" applyNumberFormat="1" applyFont="1" applyFill="1" applyBorder="1" applyAlignment="1">
      <alignment horizontal="right" vertical="center" wrapText="1" indent="1"/>
    </xf>
    <xf numFmtId="3" fontId="24" fillId="0" borderId="11" xfId="30" applyNumberFormat="1" applyFont="1" applyFill="1" applyBorder="1" applyAlignment="1">
      <alignment horizontal="right" vertical="center" wrapText="1" indent="1"/>
    </xf>
    <xf numFmtId="3" fontId="24" fillId="0" borderId="61" xfId="30" applyNumberFormat="1" applyFont="1" applyFill="1" applyBorder="1" applyAlignment="1">
      <alignment horizontal="right" vertical="center" wrapText="1" indent="1"/>
    </xf>
    <xf numFmtId="3" fontId="25" fillId="0" borderId="77" xfId="30" applyNumberFormat="1" applyFont="1" applyFill="1" applyBorder="1" applyAlignment="1">
      <alignment horizontal="right" vertical="center" wrapText="1" indent="1"/>
    </xf>
    <xf numFmtId="3" fontId="25" fillId="0" borderId="11" xfId="30" applyNumberFormat="1" applyFont="1" applyFill="1" applyBorder="1" applyAlignment="1">
      <alignment horizontal="right" vertical="center" wrapText="1" indent="1"/>
    </xf>
    <xf numFmtId="3" fontId="25" fillId="0" borderId="11" xfId="30" applyNumberFormat="1" applyFont="1" applyFill="1" applyBorder="1" applyAlignment="1">
      <alignment horizontal="right" vertical="center" indent="1"/>
    </xf>
    <xf numFmtId="3" fontId="25" fillId="0" borderId="36" xfId="30" applyNumberFormat="1" applyFont="1" applyFill="1" applyBorder="1" applyAlignment="1">
      <alignment horizontal="right" vertical="center" indent="1"/>
    </xf>
    <xf numFmtId="3" fontId="24" fillId="0" borderId="32" xfId="30" applyNumberFormat="1" applyFont="1" applyFill="1" applyBorder="1" applyAlignment="1">
      <alignment horizontal="right" vertical="center" indent="1"/>
    </xf>
    <xf numFmtId="3" fontId="24" fillId="0" borderId="12" xfId="30" applyNumberFormat="1" applyFont="1" applyFill="1" applyBorder="1" applyAlignment="1">
      <alignment horizontal="right" vertical="center" indent="1"/>
    </xf>
    <xf numFmtId="3" fontId="24" fillId="0" borderId="27" xfId="30" applyNumberFormat="1" applyFont="1" applyFill="1" applyBorder="1" applyAlignment="1">
      <alignment horizontal="right" vertical="center" indent="1"/>
    </xf>
    <xf numFmtId="3" fontId="25" fillId="0" borderId="12" xfId="30" applyNumberFormat="1" applyFont="1" applyFill="1" applyBorder="1" applyAlignment="1">
      <alignment horizontal="right" vertical="center" indent="1"/>
    </xf>
    <xf numFmtId="3" fontId="25" fillId="0" borderId="38" xfId="30" applyNumberFormat="1" applyFont="1" applyFill="1" applyBorder="1" applyAlignment="1">
      <alignment horizontal="right" vertical="center" indent="1"/>
    </xf>
    <xf numFmtId="3" fontId="25" fillId="0" borderId="23" xfId="30" applyNumberFormat="1" applyFont="1" applyFill="1" applyBorder="1" applyAlignment="1">
      <alignment horizontal="right" vertical="center" indent="1"/>
    </xf>
    <xf numFmtId="3" fontId="25" fillId="0" borderId="40" xfId="30" applyNumberFormat="1" applyFont="1" applyFill="1" applyBorder="1" applyAlignment="1">
      <alignment horizontal="right" vertical="center" indent="1"/>
    </xf>
    <xf numFmtId="3" fontId="24" fillId="0" borderId="52" xfId="30" applyNumberFormat="1" applyFont="1" applyFill="1" applyBorder="1" applyAlignment="1">
      <alignment horizontal="right" vertical="center" wrapText="1" indent="1"/>
    </xf>
    <xf numFmtId="3" fontId="24" fillId="0" borderId="84" xfId="30" applyNumberFormat="1" applyFont="1" applyFill="1" applyBorder="1" applyAlignment="1">
      <alignment horizontal="right" vertical="center" indent="1"/>
    </xf>
    <xf numFmtId="3" fontId="24" fillId="0" borderId="25" xfId="30" applyNumberFormat="1" applyFont="1" applyFill="1" applyBorder="1" applyAlignment="1">
      <alignment horizontal="right" vertical="center" indent="1"/>
    </xf>
    <xf numFmtId="3" fontId="24" fillId="0" borderId="45" xfId="30" applyNumberFormat="1" applyFont="1" applyFill="1" applyBorder="1" applyAlignment="1">
      <alignment horizontal="right" vertical="center" indent="1"/>
    </xf>
    <xf numFmtId="3" fontId="25" fillId="0" borderId="81" xfId="30" applyNumberFormat="1" applyFont="1" applyFill="1" applyBorder="1" applyAlignment="1">
      <alignment horizontal="right" vertical="center" wrapText="1" indent="1"/>
    </xf>
    <xf numFmtId="3" fontId="24" fillId="0" borderId="17" xfId="30" applyNumberFormat="1" applyFont="1" applyFill="1" applyBorder="1" applyAlignment="1">
      <alignment horizontal="right" vertical="center" indent="1"/>
    </xf>
    <xf numFmtId="3" fontId="24" fillId="0" borderId="28" xfId="30" applyNumberFormat="1" applyFont="1" applyFill="1" applyBorder="1" applyAlignment="1">
      <alignment horizontal="right" vertical="center" indent="1"/>
    </xf>
    <xf numFmtId="3" fontId="24" fillId="0" borderId="33" xfId="30" applyNumberFormat="1" applyFont="1" applyFill="1" applyBorder="1" applyAlignment="1">
      <alignment horizontal="right" vertical="center" indent="1"/>
    </xf>
    <xf numFmtId="3" fontId="24" fillId="0" borderId="56" xfId="30" applyNumberFormat="1" applyFont="1" applyFill="1" applyBorder="1" applyAlignment="1">
      <alignment horizontal="right" vertical="center" indent="1"/>
    </xf>
    <xf numFmtId="3" fontId="25" fillId="0" borderId="10" xfId="30" applyNumberFormat="1" applyFont="1" applyFill="1" applyBorder="1" applyAlignment="1">
      <alignment horizontal="right" vertical="center" indent="1"/>
    </xf>
    <xf numFmtId="0" fontId="3" fillId="0" borderId="21" xfId="29" applyFont="1" applyFill="1" applyBorder="1" applyAlignment="1">
      <alignment horizontal="center" vertical="center" wrapText="1"/>
    </xf>
    <xf numFmtId="49" fontId="3" fillId="0" borderId="43" xfId="29" applyNumberFormat="1" applyFont="1" applyFill="1" applyBorder="1" applyAlignment="1">
      <alignment horizontal="center" vertical="center" wrapText="1"/>
    </xf>
    <xf numFmtId="49" fontId="3" fillId="0" borderId="24" xfId="29" applyNumberFormat="1" applyFont="1" applyFill="1" applyBorder="1" applyAlignment="1">
      <alignment horizontal="center" vertical="center" wrapText="1"/>
    </xf>
    <xf numFmtId="0" fontId="3" fillId="0" borderId="15" xfId="29" applyFont="1" applyFill="1" applyBorder="1" applyAlignment="1">
      <alignment horizontal="center" vertical="center" wrapText="1"/>
    </xf>
    <xf numFmtId="49" fontId="3" fillId="0" borderId="11" xfId="29" applyNumberFormat="1" applyFont="1" applyFill="1" applyBorder="1" applyAlignment="1">
      <alignment horizontal="center" vertical="center" wrapText="1"/>
    </xf>
    <xf numFmtId="0" fontId="3" fillId="0" borderId="18" xfId="29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25" fillId="0" borderId="0" xfId="38" applyFont="1" applyFill="1"/>
    <xf numFmtId="0" fontId="3" fillId="0" borderId="24" xfId="39" applyFont="1" applyFill="1" applyBorder="1" applyAlignment="1" applyProtection="1">
      <alignment horizontal="left" vertical="center" wrapText="1"/>
      <protection locked="0"/>
    </xf>
    <xf numFmtId="0" fontId="3" fillId="0" borderId="25" xfId="0" applyFont="1" applyFill="1" applyBorder="1" applyAlignment="1" applyProtection="1">
      <alignment vertical="center" wrapText="1"/>
      <protection locked="0"/>
    </xf>
    <xf numFmtId="0" fontId="3" fillId="0" borderId="24" xfId="30" applyFont="1" applyFill="1" applyBorder="1" applyAlignment="1">
      <alignment horizontal="center" vertical="center" wrapText="1"/>
    </xf>
    <xf numFmtId="0" fontId="3" fillId="0" borderId="24" xfId="29" applyFont="1" applyFill="1" applyBorder="1" applyAlignment="1">
      <alignment horizontal="center" vertical="center" wrapText="1"/>
    </xf>
    <xf numFmtId="0" fontId="3" fillId="0" borderId="11" xfId="29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3" fontId="25" fillId="0" borderId="24" xfId="29" applyNumberFormat="1" applyFont="1" applyFill="1" applyBorder="1" applyAlignment="1">
      <alignment horizontal="right" vertical="center" wrapText="1" indent="1"/>
    </xf>
    <xf numFmtId="3" fontId="25" fillId="0" borderId="11" xfId="29" applyNumberFormat="1" applyFont="1" applyFill="1" applyBorder="1" applyAlignment="1">
      <alignment horizontal="right" vertical="center" wrapText="1" indent="1"/>
    </xf>
    <xf numFmtId="3" fontId="25" fillId="0" borderId="12" xfId="29" applyNumberFormat="1" applyFont="1" applyFill="1" applyBorder="1" applyAlignment="1">
      <alignment horizontal="right" vertical="center" wrapText="1" indent="1"/>
    </xf>
    <xf numFmtId="3" fontId="24" fillId="0" borderId="42" xfId="0" applyNumberFormat="1" applyFont="1" applyFill="1" applyBorder="1" applyAlignment="1">
      <alignment horizontal="right" vertical="center" indent="1"/>
    </xf>
    <xf numFmtId="0" fontId="3" fillId="0" borderId="24" xfId="29" applyNumberFormat="1" applyFont="1" applyFill="1" applyBorder="1" applyAlignment="1">
      <alignment horizontal="center" vertical="center" wrapText="1"/>
    </xf>
    <xf numFmtId="0" fontId="3" fillId="0" borderId="11" xfId="29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/>
    </xf>
    <xf numFmtId="0" fontId="3" fillId="0" borderId="12" xfId="29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 wrapText="1" shrinkToFit="1"/>
    </xf>
    <xf numFmtId="49" fontId="3" fillId="0" borderId="25" xfId="0" applyNumberFormat="1" applyFont="1" applyFill="1" applyBorder="1" applyAlignment="1">
      <alignment horizontal="center" vertical="center"/>
    </xf>
    <xf numFmtId="3" fontId="25" fillId="0" borderId="34" xfId="29" applyNumberFormat="1" applyFont="1" applyFill="1" applyBorder="1" applyAlignment="1">
      <alignment horizontal="right" vertical="center" wrapText="1" indent="1"/>
    </xf>
    <xf numFmtId="3" fontId="24" fillId="0" borderId="71" xfId="29" applyNumberFormat="1" applyFont="1" applyFill="1" applyBorder="1" applyAlignment="1">
      <alignment horizontal="right" vertical="center" wrapText="1" indent="1" shrinkToFit="1"/>
    </xf>
    <xf numFmtId="3" fontId="25" fillId="0" borderId="46" xfId="29" applyNumberFormat="1" applyFont="1" applyFill="1" applyBorder="1" applyAlignment="1">
      <alignment horizontal="right" vertical="center" indent="1"/>
    </xf>
    <xf numFmtId="3" fontId="25" fillId="0" borderId="24" xfId="29" applyNumberFormat="1" applyFont="1" applyFill="1" applyBorder="1" applyAlignment="1">
      <alignment horizontal="right" vertical="center" indent="1"/>
    </xf>
    <xf numFmtId="3" fontId="25" fillId="0" borderId="53" xfId="29" applyNumberFormat="1" applyFont="1" applyFill="1" applyBorder="1" applyAlignment="1">
      <alignment horizontal="right" vertical="center" indent="1"/>
    </xf>
    <xf numFmtId="3" fontId="25" fillId="0" borderId="61" xfId="29" applyNumberFormat="1" applyFont="1" applyFill="1" applyBorder="1" applyAlignment="1">
      <alignment horizontal="right" vertical="center" wrapText="1" indent="1"/>
    </xf>
    <xf numFmtId="3" fontId="24" fillId="0" borderId="79" xfId="29" applyNumberFormat="1" applyFont="1" applyFill="1" applyBorder="1" applyAlignment="1">
      <alignment horizontal="right" vertical="center" wrapText="1" indent="1" shrinkToFit="1"/>
    </xf>
    <xf numFmtId="3" fontId="25" fillId="0" borderId="15" xfId="29" applyNumberFormat="1" applyFont="1" applyFill="1" applyBorder="1" applyAlignment="1">
      <alignment horizontal="right" vertical="center" indent="1"/>
    </xf>
    <xf numFmtId="3" fontId="25" fillId="0" borderId="12" xfId="29" applyNumberFormat="1" applyFont="1" applyFill="1" applyBorder="1" applyAlignment="1">
      <alignment horizontal="right" vertical="center" indent="1"/>
    </xf>
    <xf numFmtId="3" fontId="25" fillId="0" borderId="27" xfId="29" applyNumberFormat="1" applyFont="1" applyFill="1" applyBorder="1" applyAlignment="1">
      <alignment horizontal="right" vertical="center" wrapText="1" indent="1"/>
    </xf>
    <xf numFmtId="3" fontId="25" fillId="0" borderId="77" xfId="29" applyNumberFormat="1" applyFont="1" applyFill="1" applyBorder="1" applyAlignment="1">
      <alignment horizontal="right" vertical="center" indent="1"/>
    </xf>
    <xf numFmtId="3" fontId="24" fillId="0" borderId="69" xfId="30" applyNumberFormat="1" applyFont="1" applyFill="1" applyBorder="1" applyAlignment="1">
      <alignment horizontal="right" vertical="center" wrapText="1" indent="1"/>
    </xf>
    <xf numFmtId="3" fontId="25" fillId="0" borderId="15" xfId="0" applyNumberFormat="1" applyFont="1" applyFill="1" applyBorder="1" applyAlignment="1">
      <alignment horizontal="right" vertical="center" indent="1"/>
    </xf>
    <xf numFmtId="3" fontId="25" fillId="0" borderId="54" xfId="0" applyNumberFormat="1" applyFont="1" applyFill="1" applyBorder="1" applyAlignment="1">
      <alignment horizontal="right" vertical="center" indent="1"/>
    </xf>
    <xf numFmtId="3" fontId="24" fillId="0" borderId="69" xfId="29" applyNumberFormat="1" applyFont="1" applyFill="1" applyBorder="1" applyAlignment="1">
      <alignment horizontal="right" vertical="center" wrapText="1" indent="1" shrinkToFit="1"/>
    </xf>
    <xf numFmtId="3" fontId="25" fillId="0" borderId="54" xfId="29" applyNumberFormat="1" applyFont="1" applyFill="1" applyBorder="1" applyAlignment="1">
      <alignment horizontal="right" vertical="center" indent="1"/>
    </xf>
    <xf numFmtId="3" fontId="25" fillId="0" borderId="36" xfId="0" applyNumberFormat="1" applyFont="1" applyFill="1" applyBorder="1" applyAlignment="1">
      <alignment horizontal="right" vertical="center" indent="1"/>
    </xf>
    <xf numFmtId="3" fontId="24" fillId="0" borderId="70" xfId="30" applyNumberFormat="1" applyFont="1" applyFill="1" applyBorder="1" applyAlignment="1">
      <alignment horizontal="right" vertical="center" wrapText="1" indent="1"/>
    </xf>
    <xf numFmtId="3" fontId="25" fillId="0" borderId="18" xfId="0" applyNumberFormat="1" applyFont="1" applyFill="1" applyBorder="1" applyAlignment="1">
      <alignment horizontal="right" vertical="center" indent="1"/>
    </xf>
    <xf numFmtId="3" fontId="25" fillId="0" borderId="61" xfId="0" applyNumberFormat="1" applyFont="1" applyFill="1" applyBorder="1" applyAlignment="1">
      <alignment horizontal="right" vertical="center" indent="1"/>
    </xf>
    <xf numFmtId="3" fontId="25" fillId="0" borderId="77" xfId="0" applyNumberFormat="1" applyFont="1" applyFill="1" applyBorder="1" applyAlignment="1">
      <alignment horizontal="right" vertical="center" indent="1"/>
    </xf>
    <xf numFmtId="3" fontId="25" fillId="0" borderId="38" xfId="39" applyNumberFormat="1" applyFont="1" applyFill="1" applyBorder="1" applyAlignment="1">
      <alignment horizontal="right" vertical="center" indent="1"/>
    </xf>
    <xf numFmtId="3" fontId="25" fillId="0" borderId="38" xfId="0" applyNumberFormat="1" applyFont="1" applyFill="1" applyBorder="1" applyAlignment="1">
      <alignment horizontal="right" vertical="center" indent="1"/>
    </xf>
    <xf numFmtId="3" fontId="25" fillId="0" borderId="68" xfId="0" applyNumberFormat="1" applyFont="1" applyFill="1" applyBorder="1" applyAlignment="1">
      <alignment horizontal="right" vertical="center" indent="1"/>
    </xf>
    <xf numFmtId="3" fontId="24" fillId="0" borderId="59" xfId="30" applyNumberFormat="1" applyFont="1" applyFill="1" applyBorder="1" applyAlignment="1">
      <alignment horizontal="right" vertical="center" wrapText="1" indent="1"/>
    </xf>
    <xf numFmtId="3" fontId="25" fillId="0" borderId="35" xfId="0" applyNumberFormat="1" applyFont="1" applyFill="1" applyBorder="1" applyAlignment="1">
      <alignment horizontal="right" vertical="center" indent="1"/>
    </xf>
    <xf numFmtId="3" fontId="25" fillId="0" borderId="45" xfId="0" applyNumberFormat="1" applyFont="1" applyFill="1" applyBorder="1" applyAlignment="1">
      <alignment horizontal="right" vertical="center" indent="1"/>
    </xf>
    <xf numFmtId="3" fontId="25" fillId="0" borderId="81" xfId="0" applyNumberFormat="1" applyFont="1" applyFill="1" applyBorder="1" applyAlignment="1">
      <alignment horizontal="right" vertical="center" indent="1"/>
    </xf>
    <xf numFmtId="3" fontId="24" fillId="0" borderId="44" xfId="0" applyNumberFormat="1" applyFont="1" applyFill="1" applyBorder="1" applyAlignment="1">
      <alignment horizontal="right" vertical="center" indent="1"/>
    </xf>
    <xf numFmtId="3" fontId="24" fillId="0" borderId="62" xfId="0" applyNumberFormat="1" applyFont="1" applyFill="1" applyBorder="1" applyAlignment="1">
      <alignment horizontal="right" vertical="center" indent="1"/>
    </xf>
    <xf numFmtId="0" fontId="3" fillId="0" borderId="0" xfId="39" applyFont="1" applyFill="1" applyBorder="1"/>
    <xf numFmtId="0" fontId="3" fillId="0" borderId="0" xfId="39" applyFont="1" applyFill="1"/>
    <xf numFmtId="0" fontId="3" fillId="0" borderId="15" xfId="39" applyFont="1" applyFill="1" applyBorder="1" applyAlignment="1">
      <alignment horizontal="center" vertical="center" wrapText="1"/>
    </xf>
    <xf numFmtId="0" fontId="3" fillId="0" borderId="11" xfId="39" applyFont="1" applyFill="1" applyBorder="1" applyAlignment="1">
      <alignment horizontal="center" vertical="center"/>
    </xf>
    <xf numFmtId="0" fontId="3" fillId="0" borderId="12" xfId="39" applyFont="1" applyFill="1" applyBorder="1" applyAlignment="1">
      <alignment horizontal="center" vertical="center"/>
    </xf>
    <xf numFmtId="0" fontId="3" fillId="0" borderId="18" xfId="39" applyFont="1" applyFill="1" applyBorder="1" applyAlignment="1">
      <alignment horizontal="center" vertical="center" wrapText="1"/>
    </xf>
    <xf numFmtId="0" fontId="3" fillId="0" borderId="11" xfId="39" applyFont="1" applyFill="1" applyBorder="1" applyAlignment="1">
      <alignment horizontal="center" vertical="center" wrapText="1"/>
    </xf>
    <xf numFmtId="0" fontId="3" fillId="0" borderId="11" xfId="41" applyFont="1" applyFill="1" applyBorder="1" applyAlignment="1" applyProtection="1">
      <alignment horizontal="left" vertical="center" wrapText="1"/>
      <protection locked="0"/>
    </xf>
    <xf numFmtId="0" fontId="3" fillId="0" borderId="12" xfId="41" applyFont="1" applyFill="1" applyBorder="1" applyAlignment="1" applyProtection="1">
      <alignment horizontal="left" vertical="center" wrapText="1"/>
      <protection locked="0"/>
    </xf>
    <xf numFmtId="0" fontId="3" fillId="0" borderId="23" xfId="41" applyFont="1" applyFill="1" applyBorder="1" applyAlignment="1" applyProtection="1">
      <alignment horizontal="left" vertical="center" wrapText="1"/>
      <protection locked="0"/>
    </xf>
    <xf numFmtId="0" fontId="3" fillId="0" borderId="11" xfId="35" applyFont="1" applyFill="1" applyBorder="1" applyAlignment="1">
      <alignment horizontal="center" vertical="center" wrapText="1"/>
    </xf>
    <xf numFmtId="0" fontId="3" fillId="0" borderId="11" xfId="41" applyFont="1" applyFill="1" applyBorder="1" applyAlignment="1">
      <alignment horizontal="center" vertical="center" wrapText="1"/>
    </xf>
    <xf numFmtId="0" fontId="3" fillId="0" borderId="12" xfId="41" applyFont="1" applyFill="1" applyBorder="1" applyAlignment="1">
      <alignment horizontal="center" vertical="center" wrapText="1"/>
    </xf>
    <xf numFmtId="0" fontId="3" fillId="0" borderId="23" xfId="41" applyFont="1" applyFill="1" applyBorder="1" applyAlignment="1">
      <alignment horizontal="center" vertical="center" wrapText="1"/>
    </xf>
    <xf numFmtId="3" fontId="25" fillId="0" borderId="36" xfId="39" applyNumberFormat="1" applyFont="1" applyFill="1" applyBorder="1" applyAlignment="1">
      <alignment horizontal="right" vertical="center" wrapText="1" indent="1"/>
    </xf>
    <xf numFmtId="3" fontId="24" fillId="0" borderId="17" xfId="39" applyNumberFormat="1" applyFont="1" applyFill="1" applyBorder="1" applyAlignment="1">
      <alignment horizontal="right" vertical="center" wrapText="1" indent="1"/>
    </xf>
    <xf numFmtId="49" fontId="3" fillId="0" borderId="11" xfId="39" applyNumberFormat="1" applyFont="1" applyFill="1" applyBorder="1" applyAlignment="1">
      <alignment horizontal="center" vertical="center"/>
    </xf>
    <xf numFmtId="49" fontId="3" fillId="0" borderId="11" xfId="39" applyNumberFormat="1" applyFont="1" applyFill="1" applyBorder="1" applyAlignment="1">
      <alignment horizontal="center" vertical="center" wrapText="1"/>
    </xf>
    <xf numFmtId="49" fontId="3" fillId="0" borderId="41" xfId="39" applyNumberFormat="1" applyFont="1" applyFill="1" applyBorder="1" applyAlignment="1">
      <alignment horizontal="center" vertical="center" wrapText="1"/>
    </xf>
    <xf numFmtId="3" fontId="25" fillId="0" borderId="79" xfId="39" applyNumberFormat="1" applyFont="1" applyFill="1" applyBorder="1" applyAlignment="1">
      <alignment horizontal="right" vertical="center" indent="1"/>
    </xf>
    <xf numFmtId="3" fontId="25" fillId="0" borderId="46" xfId="39" applyNumberFormat="1" applyFont="1" applyFill="1" applyBorder="1" applyAlignment="1">
      <alignment horizontal="right" vertical="center" indent="1"/>
    </xf>
    <xf numFmtId="3" fontId="25" fillId="0" borderId="24" xfId="39" applyNumberFormat="1" applyFont="1" applyFill="1" applyBorder="1" applyAlignment="1">
      <alignment horizontal="right" vertical="center" indent="1"/>
    </xf>
    <xf numFmtId="3" fontId="24" fillId="0" borderId="34" xfId="39" applyNumberFormat="1" applyFont="1" applyFill="1" applyBorder="1" applyAlignment="1">
      <alignment horizontal="right" vertical="center" indent="1"/>
    </xf>
    <xf numFmtId="3" fontId="25" fillId="0" borderId="77" xfId="39" applyNumberFormat="1" applyFont="1" applyFill="1" applyBorder="1" applyAlignment="1">
      <alignment horizontal="right" vertical="center" indent="1"/>
    </xf>
    <xf numFmtId="3" fontId="25" fillId="0" borderId="36" xfId="39" applyNumberFormat="1" applyFont="1" applyFill="1" applyBorder="1" applyAlignment="1">
      <alignment horizontal="right" vertical="center" indent="1"/>
    </xf>
    <xf numFmtId="3" fontId="25" fillId="0" borderId="15" xfId="39" applyNumberFormat="1" applyFont="1" applyFill="1" applyBorder="1" applyAlignment="1">
      <alignment horizontal="right" vertical="center" indent="1"/>
    </xf>
    <xf numFmtId="3" fontId="25" fillId="0" borderId="54" xfId="39" applyNumberFormat="1" applyFont="1" applyFill="1" applyBorder="1" applyAlignment="1">
      <alignment horizontal="right" vertical="center" indent="1"/>
    </xf>
    <xf numFmtId="3" fontId="24" fillId="0" borderId="59" xfId="39" applyNumberFormat="1" applyFont="1" applyFill="1" applyBorder="1" applyAlignment="1">
      <alignment horizontal="right" vertical="center" indent="1"/>
    </xf>
    <xf numFmtId="3" fontId="25" fillId="0" borderId="48" xfId="39" applyNumberFormat="1" applyFont="1" applyFill="1" applyBorder="1" applyAlignment="1">
      <alignment horizontal="right" vertical="center" indent="1"/>
    </xf>
    <xf numFmtId="3" fontId="24" fillId="0" borderId="57" xfId="39" applyNumberFormat="1" applyFont="1" applyFill="1" applyBorder="1" applyAlignment="1">
      <alignment horizontal="right" vertical="center" indent="1"/>
    </xf>
    <xf numFmtId="3" fontId="24" fillId="0" borderId="56" xfId="39" applyNumberFormat="1" applyFont="1" applyFill="1" applyBorder="1" applyAlignment="1">
      <alignment horizontal="right" vertical="center" wrapText="1" indent="1"/>
    </xf>
    <xf numFmtId="3" fontId="24" fillId="0" borderId="47" xfId="39" applyNumberFormat="1" applyFont="1" applyFill="1" applyBorder="1" applyAlignment="1">
      <alignment horizontal="right" vertical="center" wrapText="1" indent="1"/>
    </xf>
    <xf numFmtId="3" fontId="24" fillId="0" borderId="33" xfId="39" applyNumberFormat="1" applyFont="1" applyFill="1" applyBorder="1" applyAlignment="1">
      <alignment horizontal="right" vertical="center" wrapText="1" indent="1"/>
    </xf>
    <xf numFmtId="3" fontId="24" fillId="0" borderId="14" xfId="39" applyNumberFormat="1" applyFont="1" applyFill="1" applyBorder="1" applyAlignment="1">
      <alignment horizontal="right" vertical="center" wrapText="1" indent="1"/>
    </xf>
    <xf numFmtId="0" fontId="25" fillId="0" borderId="0" xfId="30" applyFont="1" applyFill="1"/>
    <xf numFmtId="0" fontId="23" fillId="0" borderId="26" xfId="34" applyFont="1" applyFill="1" applyBorder="1" applyAlignment="1">
      <alignment horizontal="center" vertical="center" wrapText="1"/>
    </xf>
    <xf numFmtId="0" fontId="23" fillId="0" borderId="56" xfId="34" applyFont="1" applyFill="1" applyBorder="1" applyAlignment="1">
      <alignment horizontal="center" vertical="center" wrapText="1"/>
    </xf>
    <xf numFmtId="3" fontId="24" fillId="0" borderId="42" xfId="39" applyNumberFormat="1" applyFont="1" applyFill="1" applyBorder="1" applyAlignment="1">
      <alignment horizontal="right" vertical="center" wrapText="1" indent="1"/>
    </xf>
    <xf numFmtId="3" fontId="25" fillId="0" borderId="61" xfId="39" applyNumberFormat="1" applyFont="1" applyFill="1" applyBorder="1" applyAlignment="1">
      <alignment horizontal="right" vertical="center" indent="1"/>
    </xf>
    <xf numFmtId="3" fontId="24" fillId="0" borderId="79" xfId="39" applyNumberFormat="1" applyFont="1" applyFill="1" applyBorder="1" applyAlignment="1">
      <alignment horizontal="right" vertical="center" indent="1"/>
    </xf>
    <xf numFmtId="3" fontId="25" fillId="0" borderId="18" xfId="39" applyNumberFormat="1" applyFont="1" applyFill="1" applyBorder="1" applyAlignment="1">
      <alignment horizontal="right" vertical="center" indent="1"/>
    </xf>
    <xf numFmtId="3" fontId="24" fillId="0" borderId="61" xfId="39" applyNumberFormat="1" applyFont="1" applyFill="1" applyBorder="1" applyAlignment="1">
      <alignment horizontal="right" vertical="center" indent="1"/>
    </xf>
    <xf numFmtId="3" fontId="24" fillId="0" borderId="44" xfId="39" applyNumberFormat="1" applyFont="1" applyFill="1" applyBorder="1" applyAlignment="1">
      <alignment horizontal="right" vertical="center" wrapText="1" indent="1"/>
    </xf>
    <xf numFmtId="3" fontId="24" fillId="0" borderId="35" xfId="39" applyNumberFormat="1" applyFont="1" applyFill="1" applyBorder="1" applyAlignment="1">
      <alignment horizontal="right" vertical="center" wrapText="1" indent="1"/>
    </xf>
    <xf numFmtId="3" fontId="24" fillId="0" borderId="25" xfId="39" applyNumberFormat="1" applyFont="1" applyFill="1" applyBorder="1" applyAlignment="1">
      <alignment horizontal="right" vertical="center" wrapText="1" indent="1"/>
    </xf>
    <xf numFmtId="3" fontId="24" fillId="0" borderId="45" xfId="39" applyNumberFormat="1" applyFont="1" applyFill="1" applyBorder="1" applyAlignment="1">
      <alignment horizontal="right" vertical="center" wrapText="1" indent="1"/>
    </xf>
    <xf numFmtId="3" fontId="24" fillId="0" borderId="65" xfId="39" applyNumberFormat="1" applyFont="1" applyFill="1" applyBorder="1" applyAlignment="1">
      <alignment horizontal="right" vertical="center" wrapText="1" indent="1"/>
    </xf>
    <xf numFmtId="0" fontId="3" fillId="0" borderId="35" xfId="40" applyFont="1" applyFill="1" applyBorder="1" applyAlignment="1">
      <alignment horizontal="center" vertical="center" wrapText="1"/>
    </xf>
    <xf numFmtId="0" fontId="3" fillId="0" borderId="25" xfId="40" applyFont="1" applyFill="1" applyBorder="1" applyAlignment="1">
      <alignment horizontal="center" vertical="center"/>
    </xf>
    <xf numFmtId="0" fontId="3" fillId="0" borderId="23" xfId="40" applyFont="1" applyFill="1" applyBorder="1" applyAlignment="1">
      <alignment horizontal="center" vertical="center"/>
    </xf>
    <xf numFmtId="0" fontId="3" fillId="0" borderId="25" xfId="40" applyFont="1" applyFill="1" applyBorder="1" applyAlignment="1" applyProtection="1">
      <alignment horizontal="left" vertical="center" wrapText="1"/>
      <protection locked="0"/>
    </xf>
    <xf numFmtId="0" fontId="3" fillId="0" borderId="25" xfId="41" applyFont="1" applyFill="1" applyBorder="1" applyAlignment="1">
      <alignment horizontal="center" vertical="center" wrapText="1"/>
    </xf>
    <xf numFmtId="0" fontId="3" fillId="0" borderId="12" xfId="40" applyFont="1" applyFill="1" applyBorder="1" applyAlignment="1">
      <alignment horizontal="center" vertical="center" wrapText="1"/>
    </xf>
    <xf numFmtId="3" fontId="25" fillId="0" borderId="25" xfId="40" applyNumberFormat="1" applyFont="1" applyFill="1" applyBorder="1" applyAlignment="1">
      <alignment horizontal="right" vertical="center" indent="1"/>
    </xf>
    <xf numFmtId="3" fontId="24" fillId="0" borderId="17" xfId="40" applyNumberFormat="1" applyFont="1" applyFill="1" applyBorder="1" applyAlignment="1">
      <alignment horizontal="right" vertical="center" wrapText="1" indent="1"/>
    </xf>
    <xf numFmtId="1" fontId="3" fillId="0" borderId="12" xfId="40" applyNumberFormat="1" applyFont="1" applyFill="1" applyBorder="1" applyAlignment="1">
      <alignment horizontal="center" vertical="center"/>
    </xf>
    <xf numFmtId="3" fontId="24" fillId="0" borderId="10" xfId="40" applyNumberFormat="1" applyFont="1" applyFill="1" applyBorder="1" applyAlignment="1">
      <alignment horizontal="right" vertical="center" indent="1"/>
    </xf>
    <xf numFmtId="3" fontId="25" fillId="0" borderId="13" xfId="40" applyNumberFormat="1" applyFont="1" applyFill="1" applyBorder="1" applyAlignment="1">
      <alignment horizontal="right" vertical="center" indent="1"/>
    </xf>
    <xf numFmtId="3" fontId="25" fillId="0" borderId="60" xfId="40" applyNumberFormat="1" applyFont="1" applyFill="1" applyBorder="1" applyAlignment="1">
      <alignment horizontal="right" vertical="center" indent="1"/>
    </xf>
    <xf numFmtId="3" fontId="24" fillId="0" borderId="28" xfId="40" applyNumberFormat="1" applyFont="1" applyFill="1" applyBorder="1" applyAlignment="1">
      <alignment horizontal="right" vertical="center" wrapText="1" indent="1"/>
    </xf>
    <xf numFmtId="3" fontId="24" fillId="0" borderId="64" xfId="40" applyNumberFormat="1" applyFont="1" applyFill="1" applyBorder="1" applyAlignment="1">
      <alignment horizontal="right" vertical="center" wrapText="1" indent="1"/>
    </xf>
    <xf numFmtId="3" fontId="24" fillId="0" borderId="10" xfId="40" applyNumberFormat="1" applyFont="1" applyFill="1" applyBorder="1" applyAlignment="1">
      <alignment horizontal="right" vertical="center" wrapText="1" indent="1"/>
    </xf>
    <xf numFmtId="0" fontId="3" fillId="0" borderId="0" xfId="31" applyFont="1" applyFill="1"/>
    <xf numFmtId="0" fontId="25" fillId="0" borderId="0" xfId="31" applyFont="1" applyFill="1"/>
    <xf numFmtId="0" fontId="3" fillId="0" borderId="48" xfId="0" applyFont="1" applyFill="1" applyBorder="1" applyAlignment="1">
      <alignment horizontal="center" vertical="center"/>
    </xf>
    <xf numFmtId="0" fontId="59" fillId="0" borderId="23" xfId="0" applyFont="1" applyFill="1" applyBorder="1" applyAlignment="1" applyProtection="1">
      <alignment horizontal="left" vertical="center" wrapText="1"/>
      <protection locked="0"/>
    </xf>
    <xf numFmtId="0" fontId="60" fillId="0" borderId="23" xfId="0" applyFont="1" applyFill="1" applyBorder="1" applyAlignment="1" applyProtection="1">
      <alignment horizontal="left" vertical="center" wrapText="1"/>
      <protection locked="0"/>
    </xf>
    <xf numFmtId="3" fontId="3" fillId="0" borderId="23" xfId="0" applyNumberFormat="1" applyFont="1" applyFill="1" applyBorder="1" applyAlignment="1">
      <alignment horizontal="center" vertical="center" wrapText="1"/>
    </xf>
    <xf numFmtId="3" fontId="25" fillId="0" borderId="23" xfId="0" applyNumberFormat="1" applyFont="1" applyFill="1" applyBorder="1" applyAlignment="1">
      <alignment horizontal="right" vertical="center" wrapText="1" indent="1"/>
    </xf>
    <xf numFmtId="3" fontId="25" fillId="0" borderId="46" xfId="0" applyNumberFormat="1" applyFont="1" applyFill="1" applyBorder="1" applyAlignment="1">
      <alignment horizontal="right" vertical="center" indent="1"/>
    </xf>
    <xf numFmtId="3" fontId="25" fillId="0" borderId="34" xfId="0" applyNumberFormat="1" applyFont="1" applyFill="1" applyBorder="1" applyAlignment="1">
      <alignment horizontal="right" vertical="center" indent="1"/>
    </xf>
    <xf numFmtId="3" fontId="24" fillId="0" borderId="51" xfId="0" applyNumberFormat="1" applyFont="1" applyFill="1" applyBorder="1" applyAlignment="1">
      <alignment horizontal="right" vertical="center" indent="1"/>
    </xf>
    <xf numFmtId="3" fontId="24" fillId="0" borderId="60" xfId="0" applyNumberFormat="1" applyFont="1" applyFill="1" applyBorder="1" applyAlignment="1">
      <alignment horizontal="right" vertical="center" indent="1"/>
    </xf>
    <xf numFmtId="3" fontId="25" fillId="0" borderId="40" xfId="0" applyNumberFormat="1" applyFont="1" applyFill="1" applyBorder="1" applyAlignment="1">
      <alignment horizontal="right" vertical="center" indent="1"/>
    </xf>
    <xf numFmtId="3" fontId="25" fillId="0" borderId="48" xfId="0" applyNumberFormat="1" applyFont="1" applyFill="1" applyBorder="1" applyAlignment="1">
      <alignment horizontal="right" vertical="center" indent="1"/>
    </xf>
    <xf numFmtId="3" fontId="45" fillId="0" borderId="28" xfId="0" applyNumberFormat="1" applyFont="1" applyFill="1" applyBorder="1" applyAlignment="1">
      <alignment horizontal="right" vertical="center" indent="1"/>
    </xf>
    <xf numFmtId="3" fontId="45" fillId="0" borderId="26" xfId="0" applyNumberFormat="1" applyFont="1" applyFill="1" applyBorder="1" applyAlignment="1">
      <alignment horizontal="right" vertical="center" indent="1"/>
    </xf>
    <xf numFmtId="3" fontId="58" fillId="0" borderId="33" xfId="0" applyNumberFormat="1" applyFont="1" applyFill="1" applyBorder="1" applyAlignment="1">
      <alignment horizontal="right" vertical="center" indent="1"/>
    </xf>
    <xf numFmtId="3" fontId="45" fillId="0" borderId="14" xfId="0" applyNumberFormat="1" applyFont="1" applyFill="1" applyBorder="1" applyAlignment="1">
      <alignment horizontal="right" vertical="center" indent="1"/>
    </xf>
    <xf numFmtId="3" fontId="45" fillId="0" borderId="64" xfId="0" applyNumberFormat="1" applyFont="1" applyFill="1" applyBorder="1" applyAlignment="1">
      <alignment horizontal="right" vertical="center" indent="1"/>
    </xf>
    <xf numFmtId="0" fontId="29" fillId="0" borderId="0" xfId="37" applyFont="1" applyFill="1" applyBorder="1" applyAlignment="1">
      <alignment horizontal="left" vertical="center"/>
    </xf>
    <xf numFmtId="0" fontId="24" fillId="0" borderId="78" xfId="36" applyFont="1" applyFill="1" applyBorder="1" applyAlignment="1">
      <alignment horizontal="center" vertical="center" wrapText="1"/>
    </xf>
    <xf numFmtId="0" fontId="0" fillId="0" borderId="80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65" xfId="0" applyBorder="1" applyAlignment="1">
      <alignment vertical="center"/>
    </xf>
    <xf numFmtId="0" fontId="24" fillId="0" borderId="16" xfId="36" applyFont="1" applyFill="1" applyBorder="1" applyAlignment="1">
      <alignment horizontal="center" vertical="center" wrapText="1"/>
    </xf>
    <xf numFmtId="0" fontId="0" fillId="0" borderId="64" xfId="0" applyBorder="1" applyAlignment="1">
      <alignment vertical="center"/>
    </xf>
    <xf numFmtId="3" fontId="24" fillId="0" borderId="16" xfId="36" applyNumberFormat="1" applyFont="1" applyFill="1" applyBorder="1" applyAlignment="1">
      <alignment horizontal="center" vertical="center" wrapText="1"/>
    </xf>
    <xf numFmtId="0" fontId="48" fillId="0" borderId="0" xfId="37" applyFont="1" applyFill="1" applyBorder="1" applyAlignment="1">
      <alignment vertical="top"/>
    </xf>
    <xf numFmtId="0" fontId="29" fillId="24" borderId="26" xfId="36" applyFont="1" applyFill="1" applyBorder="1" applyAlignment="1">
      <alignment horizontal="left" vertical="center" indent="1"/>
    </xf>
    <xf numFmtId="0" fontId="29" fillId="24" borderId="13" xfId="36" applyFont="1" applyFill="1" applyBorder="1" applyAlignment="1">
      <alignment horizontal="left" vertical="center" indent="1"/>
    </xf>
    <xf numFmtId="0" fontId="29" fillId="0" borderId="26" xfId="36" applyFont="1" applyFill="1" applyBorder="1" applyAlignment="1">
      <alignment horizontal="left" vertical="center" indent="1"/>
    </xf>
    <xf numFmtId="0" fontId="29" fillId="0" borderId="13" xfId="36" applyFont="1" applyFill="1" applyBorder="1" applyAlignment="1">
      <alignment horizontal="left" vertical="center" indent="1"/>
    </xf>
    <xf numFmtId="0" fontId="29" fillId="0" borderId="14" xfId="36" applyFont="1" applyFill="1" applyBorder="1" applyAlignment="1">
      <alignment horizontal="left" vertical="center" indent="1"/>
    </xf>
    <xf numFmtId="0" fontId="24" fillId="0" borderId="16" xfId="34" applyFont="1" applyFill="1" applyBorder="1" applyAlignment="1">
      <alignment horizontal="center" vertical="center" wrapText="1"/>
    </xf>
    <xf numFmtId="0" fontId="0" fillId="0" borderId="64" xfId="0" applyBorder="1" applyAlignment="1"/>
    <xf numFmtId="0" fontId="24" fillId="0" borderId="16" xfId="32" applyFont="1" applyFill="1" applyBorder="1" applyAlignment="1">
      <alignment horizontal="center" vertical="center" wrapText="1"/>
    </xf>
    <xf numFmtId="0" fontId="0" fillId="0" borderId="64" xfId="0" applyBorder="1" applyAlignment="1">
      <alignment horizontal="center"/>
    </xf>
    <xf numFmtId="0" fontId="29" fillId="24" borderId="14" xfId="36" applyFont="1" applyFill="1" applyBorder="1" applyAlignment="1">
      <alignment horizontal="left" vertical="center" indent="1"/>
    </xf>
    <xf numFmtId="3" fontId="24" fillId="0" borderId="64" xfId="36" applyNumberFormat="1" applyFont="1" applyFill="1" applyBorder="1" applyAlignment="1">
      <alignment horizontal="center" vertical="center" wrapText="1"/>
    </xf>
    <xf numFmtId="0" fontId="24" fillId="0" borderId="26" xfId="36" applyFont="1" applyFill="1" applyBorder="1" applyAlignment="1">
      <alignment horizontal="left" vertical="center" indent="1"/>
    </xf>
    <xf numFmtId="0" fontId="24" fillId="0" borderId="13" xfId="36" applyFont="1" applyFill="1" applyBorder="1" applyAlignment="1">
      <alignment horizontal="left" vertical="center" indent="1"/>
    </xf>
    <xf numFmtId="0" fontId="24" fillId="0" borderId="21" xfId="36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24" fillId="0" borderId="10" xfId="36" applyFont="1" applyFill="1" applyBorder="1" applyAlignment="1">
      <alignment horizontal="center" vertical="center" wrapText="1"/>
    </xf>
    <xf numFmtId="0" fontId="29" fillId="24" borderId="78" xfId="36" applyFont="1" applyFill="1" applyBorder="1" applyAlignment="1">
      <alignment horizontal="left" vertical="center" indent="1"/>
    </xf>
    <xf numFmtId="0" fontId="29" fillId="24" borderId="29" xfId="36" applyFont="1" applyFill="1" applyBorder="1" applyAlignment="1">
      <alignment horizontal="left" vertical="center" indent="1"/>
    </xf>
    <xf numFmtId="0" fontId="24" fillId="0" borderId="69" xfId="37" applyFont="1" applyFill="1" applyBorder="1" applyAlignment="1">
      <alignment horizontal="left" wrapText="1"/>
    </xf>
    <xf numFmtId="0" fontId="24" fillId="0" borderId="79" xfId="37" applyFont="1" applyFill="1" applyBorder="1" applyAlignment="1">
      <alignment horizontal="left" wrapText="1"/>
    </xf>
    <xf numFmtId="0" fontId="53" fillId="0" borderId="40" xfId="37" applyFont="1" applyFill="1" applyBorder="1" applyAlignment="1">
      <alignment horizontal="left"/>
    </xf>
    <xf numFmtId="0" fontId="53" fillId="0" borderId="72" xfId="37" applyFont="1" applyFill="1" applyBorder="1" applyAlignment="1">
      <alignment horizontal="left"/>
    </xf>
    <xf numFmtId="0" fontId="53" fillId="0" borderId="30" xfId="37" applyFont="1" applyFill="1" applyBorder="1" applyAlignment="1">
      <alignment horizontal="left"/>
    </xf>
    <xf numFmtId="0" fontId="53" fillId="0" borderId="36" xfId="37" applyFont="1" applyFill="1" applyBorder="1" applyAlignment="1">
      <alignment horizontal="left"/>
    </xf>
    <xf numFmtId="0" fontId="53" fillId="0" borderId="79" xfId="37" applyFont="1" applyFill="1" applyBorder="1" applyAlignment="1">
      <alignment horizontal="left"/>
    </xf>
    <xf numFmtId="0" fontId="53" fillId="0" borderId="37" xfId="37" applyFont="1" applyFill="1" applyBorder="1" applyAlignment="1">
      <alignment horizontal="left"/>
    </xf>
    <xf numFmtId="0" fontId="54" fillId="0" borderId="0" xfId="37" applyFont="1" applyFill="1" applyAlignment="1">
      <alignment horizontal="left" wrapText="1"/>
    </xf>
    <xf numFmtId="0" fontId="24" fillId="0" borderId="12" xfId="36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3" fontId="24" fillId="0" borderId="12" xfId="36" applyNumberFormat="1" applyFont="1" applyFill="1" applyBorder="1" applyAlignment="1">
      <alignment horizontal="center" vertical="center" wrapText="1"/>
    </xf>
    <xf numFmtId="0" fontId="24" fillId="0" borderId="12" xfId="34" applyFont="1" applyFill="1" applyBorder="1" applyAlignment="1">
      <alignment horizontal="center" vertical="center" wrapText="1"/>
    </xf>
    <xf numFmtId="0" fontId="0" fillId="0" borderId="12" xfId="0" applyBorder="1" applyAlignment="1"/>
    <xf numFmtId="0" fontId="24" fillId="0" borderId="12" xfId="32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24" fillId="0" borderId="26" xfId="0" applyFont="1" applyFill="1" applyBorder="1" applyAlignment="1">
      <alignment horizontal="left" vertical="center" indent="1"/>
    </xf>
    <xf numFmtId="0" fontId="24" fillId="0" borderId="13" xfId="0" applyFont="1" applyFill="1" applyBorder="1" applyAlignment="1">
      <alignment horizontal="left" vertical="center" indent="1"/>
    </xf>
    <xf numFmtId="0" fontId="24" fillId="0" borderId="14" xfId="0" applyFont="1" applyFill="1" applyBorder="1" applyAlignment="1">
      <alignment horizontal="left" vertical="center" indent="1"/>
    </xf>
    <xf numFmtId="0" fontId="23" fillId="0" borderId="16" xfId="32" applyFont="1" applyFill="1" applyBorder="1" applyAlignment="1">
      <alignment horizontal="center" vertical="center" wrapText="1"/>
    </xf>
    <xf numFmtId="0" fontId="23" fillId="0" borderId="64" xfId="32" applyFont="1" applyFill="1" applyBorder="1" applyAlignment="1">
      <alignment horizontal="center" vertical="center" wrapText="1"/>
    </xf>
    <xf numFmtId="3" fontId="23" fillId="0" borderId="16" xfId="32" applyNumberFormat="1" applyFont="1" applyFill="1" applyBorder="1" applyAlignment="1">
      <alignment horizontal="center" vertical="center" wrapText="1"/>
    </xf>
    <xf numFmtId="3" fontId="23" fillId="0" borderId="64" xfId="32" applyNumberFormat="1" applyFont="1" applyFill="1" applyBorder="1" applyAlignment="1">
      <alignment horizontal="center" vertical="center" wrapText="1"/>
    </xf>
    <xf numFmtId="164" fontId="23" fillId="0" borderId="16" xfId="32" applyNumberFormat="1" applyFont="1" applyFill="1" applyBorder="1" applyAlignment="1">
      <alignment horizontal="center" vertical="center" wrapText="1"/>
    </xf>
    <xf numFmtId="164" fontId="23" fillId="0" borderId="64" xfId="32" applyNumberFormat="1" applyFont="1" applyFill="1" applyBorder="1" applyAlignment="1">
      <alignment horizontal="center" vertical="center" wrapText="1"/>
    </xf>
    <xf numFmtId="0" fontId="23" fillId="0" borderId="26" xfId="30" applyFont="1" applyFill="1" applyBorder="1" applyAlignment="1">
      <alignment horizontal="center" vertical="center"/>
    </xf>
    <xf numFmtId="0" fontId="23" fillId="0" borderId="13" xfId="30" applyFont="1" applyFill="1" applyBorder="1" applyAlignment="1">
      <alignment horizontal="center" vertical="center"/>
    </xf>
    <xf numFmtId="0" fontId="23" fillId="0" borderId="14" xfId="30" applyFont="1" applyFill="1" applyBorder="1" applyAlignment="1">
      <alignment horizontal="center" vertical="center"/>
    </xf>
    <xf numFmtId="164" fontId="23" fillId="0" borderId="16" xfId="32" applyNumberFormat="1" applyFont="1" applyFill="1" applyBorder="1" applyAlignment="1">
      <alignment horizontal="center" vertical="center" textRotation="90" wrapText="1"/>
    </xf>
    <xf numFmtId="164" fontId="23" fillId="0" borderId="64" xfId="32" applyNumberFormat="1" applyFont="1" applyFill="1" applyBorder="1" applyAlignment="1">
      <alignment horizontal="center" vertical="center" textRotation="90" wrapText="1"/>
    </xf>
    <xf numFmtId="0" fontId="24" fillId="0" borderId="62" xfId="0" applyFont="1" applyFill="1" applyBorder="1" applyAlignment="1">
      <alignment horizontal="left" vertical="center" indent="1"/>
    </xf>
    <xf numFmtId="0" fontId="23" fillId="0" borderId="16" xfId="32" applyFont="1" applyFill="1" applyBorder="1" applyAlignment="1">
      <alignment horizontal="center" vertical="center" textRotation="90" wrapText="1"/>
    </xf>
    <xf numFmtId="0" fontId="23" fillId="0" borderId="64" xfId="32" applyFont="1" applyFill="1" applyBorder="1" applyAlignment="1">
      <alignment horizontal="center" vertical="center" textRotation="90" wrapText="1"/>
    </xf>
    <xf numFmtId="0" fontId="23" fillId="0" borderId="10" xfId="32" applyFont="1" applyFill="1" applyBorder="1" applyAlignment="1">
      <alignment horizontal="center" vertical="center" wrapText="1"/>
    </xf>
    <xf numFmtId="0" fontId="24" fillId="0" borderId="33" xfId="0" applyFont="1" applyFill="1" applyBorder="1" applyAlignment="1">
      <alignment horizontal="left" vertical="center" indent="1"/>
    </xf>
    <xf numFmtId="0" fontId="24" fillId="0" borderId="17" xfId="0" applyFont="1" applyFill="1" applyBorder="1" applyAlignment="1">
      <alignment horizontal="left" vertical="center" indent="1"/>
    </xf>
    <xf numFmtId="0" fontId="23" fillId="0" borderId="16" xfId="32" applyFont="1" applyFill="1" applyBorder="1" applyAlignment="1">
      <alignment horizontal="center" vertical="center" textRotation="93" wrapText="1"/>
    </xf>
    <xf numFmtId="0" fontId="23" fillId="0" borderId="64" xfId="32" applyFont="1" applyFill="1" applyBorder="1" applyAlignment="1">
      <alignment horizontal="center" vertical="center" textRotation="93" wrapText="1"/>
    </xf>
    <xf numFmtId="0" fontId="23" fillId="0" borderId="33" xfId="38" applyFont="1" applyFill="1" applyBorder="1" applyAlignment="1">
      <alignment horizontal="left" vertical="center" indent="1"/>
    </xf>
    <xf numFmtId="0" fontId="23" fillId="0" borderId="17" xfId="38" applyFont="1" applyFill="1" applyBorder="1" applyAlignment="1">
      <alignment horizontal="left" vertical="center" indent="1"/>
    </xf>
    <xf numFmtId="0" fontId="24" fillId="0" borderId="26" xfId="29" applyFont="1" applyFill="1" applyBorder="1" applyAlignment="1">
      <alignment horizontal="left" vertical="center"/>
    </xf>
    <xf numFmtId="0" fontId="24" fillId="0" borderId="13" xfId="29" applyFont="1" applyFill="1" applyBorder="1" applyAlignment="1">
      <alignment horizontal="left" vertical="center"/>
    </xf>
    <xf numFmtId="0" fontId="24" fillId="0" borderId="14" xfId="29" applyFont="1" applyFill="1" applyBorder="1" applyAlignment="1">
      <alignment horizontal="left" vertical="center"/>
    </xf>
    <xf numFmtId="0" fontId="23" fillId="0" borderId="10" xfId="30" applyFont="1" applyFill="1" applyBorder="1" applyAlignment="1">
      <alignment horizontal="center" vertical="center"/>
    </xf>
    <xf numFmtId="3" fontId="23" fillId="0" borderId="66" xfId="32" applyNumberFormat="1" applyFont="1" applyFill="1" applyBorder="1" applyAlignment="1">
      <alignment horizontal="center" vertical="center" wrapText="1"/>
    </xf>
    <xf numFmtId="3" fontId="23" fillId="0" borderId="10" xfId="32" applyNumberFormat="1" applyFont="1" applyFill="1" applyBorder="1" applyAlignment="1">
      <alignment horizontal="center" vertical="center" wrapText="1"/>
    </xf>
    <xf numFmtId="164" fontId="23" fillId="0" borderId="66" xfId="32" applyNumberFormat="1" applyFont="1" applyFill="1" applyBorder="1" applyAlignment="1">
      <alignment horizontal="center" vertical="center" wrapText="1"/>
    </xf>
    <xf numFmtId="164" fontId="23" fillId="0" borderId="66" xfId="32" applyNumberFormat="1" applyFont="1" applyFill="1" applyBorder="1" applyAlignment="1">
      <alignment horizontal="center" vertical="center" textRotation="90" wrapText="1"/>
    </xf>
    <xf numFmtId="0" fontId="23" fillId="0" borderId="10" xfId="32" applyFont="1" applyFill="1" applyBorder="1" applyAlignment="1">
      <alignment horizontal="center" vertical="center" textRotation="90" wrapText="1"/>
    </xf>
    <xf numFmtId="164" fontId="23" fillId="0" borderId="10" xfId="32" applyNumberFormat="1" applyFont="1" applyFill="1" applyBorder="1" applyAlignment="1">
      <alignment horizontal="center" vertical="center" wrapText="1"/>
    </xf>
    <xf numFmtId="0" fontId="23" fillId="0" borderId="16" xfId="32" applyFont="1" applyFill="1" applyBorder="1" applyAlignment="1">
      <alignment horizontal="center" vertical="center" textRotation="92" wrapText="1"/>
    </xf>
    <xf numFmtId="0" fontId="23" fillId="0" borderId="66" xfId="32" applyFont="1" applyFill="1" applyBorder="1" applyAlignment="1">
      <alignment horizontal="center" vertical="center" textRotation="92" wrapText="1"/>
    </xf>
    <xf numFmtId="0" fontId="23" fillId="0" borderId="16" xfId="32" applyFont="1" applyFill="1" applyBorder="1" applyAlignment="1">
      <alignment horizontal="center" vertical="center" textRotation="1" wrapText="1"/>
    </xf>
    <xf numFmtId="0" fontId="23" fillId="0" borderId="64" xfId="32" applyFont="1" applyFill="1" applyBorder="1" applyAlignment="1">
      <alignment horizontal="center" vertical="center" textRotation="1" wrapText="1"/>
    </xf>
    <xf numFmtId="0" fontId="45" fillId="0" borderId="26" xfId="0" applyFont="1" applyFill="1" applyBorder="1" applyAlignment="1">
      <alignment horizontal="left" vertical="center" wrapText="1" indent="1"/>
    </xf>
    <xf numFmtId="0" fontId="45" fillId="0" borderId="13" xfId="0" applyFont="1" applyFill="1" applyBorder="1" applyAlignment="1">
      <alignment horizontal="left" vertical="center" wrapText="1" indent="1"/>
    </xf>
    <xf numFmtId="0" fontId="45" fillId="0" borderId="62" xfId="0" applyFont="1" applyFill="1" applyBorder="1" applyAlignment="1">
      <alignment horizontal="left" vertical="center" wrapText="1" indent="1"/>
    </xf>
    <xf numFmtId="0" fontId="45" fillId="0" borderId="47" xfId="0" applyFont="1" applyFill="1" applyBorder="1" applyAlignment="1">
      <alignment horizontal="left" vertical="center" wrapText="1" indent="1"/>
    </xf>
    <xf numFmtId="0" fontId="45" fillId="0" borderId="55" xfId="0" applyFont="1" applyFill="1" applyBorder="1" applyAlignment="1">
      <alignment horizontal="left" vertical="center" wrapText="1" indent="1"/>
    </xf>
    <xf numFmtId="0" fontId="45" fillId="0" borderId="49" xfId="0" applyFont="1" applyFill="1" applyBorder="1" applyAlignment="1">
      <alignment horizontal="left" vertical="center" wrapText="1" indent="1"/>
    </xf>
    <xf numFmtId="0" fontId="23" fillId="0" borderId="64" xfId="32" applyFont="1" applyFill="1" applyBorder="1" applyAlignment="1">
      <alignment horizontal="center" vertical="center" textRotation="92" wrapText="1"/>
    </xf>
    <xf numFmtId="0" fontId="24" fillId="0" borderId="26" xfId="30" applyFont="1" applyFill="1" applyBorder="1" applyAlignment="1">
      <alignment horizontal="left" vertical="center" indent="1"/>
    </xf>
    <xf numFmtId="0" fontId="24" fillId="0" borderId="13" xfId="30" applyFont="1" applyFill="1" applyBorder="1" applyAlignment="1">
      <alignment horizontal="left" vertical="center" indent="1"/>
    </xf>
    <xf numFmtId="0" fontId="24" fillId="0" borderId="14" xfId="30" applyFont="1" applyFill="1" applyBorder="1" applyAlignment="1">
      <alignment horizontal="left" vertical="center" indent="1"/>
    </xf>
    <xf numFmtId="0" fontId="47" fillId="0" borderId="0" xfId="30" applyFont="1" applyFill="1" applyBorder="1" applyAlignment="1">
      <alignment vertical="center" wrapText="1"/>
    </xf>
    <xf numFmtId="0" fontId="23" fillId="0" borderId="16" xfId="32" applyFont="1" applyFill="1" applyBorder="1" applyAlignment="1">
      <alignment horizontal="center" vertical="center" textRotation="2" wrapText="1"/>
    </xf>
    <xf numFmtId="0" fontId="23" fillId="0" borderId="66" xfId="32" applyFont="1" applyFill="1" applyBorder="1" applyAlignment="1">
      <alignment horizontal="center" vertical="center" textRotation="2" wrapText="1"/>
    </xf>
    <xf numFmtId="0" fontId="24" fillId="0" borderId="26" xfId="29" applyFont="1" applyFill="1" applyBorder="1" applyAlignment="1">
      <alignment horizontal="left" vertical="center" indent="1"/>
    </xf>
    <xf numFmtId="0" fontId="24" fillId="0" borderId="13" xfId="29" applyFont="1" applyFill="1" applyBorder="1" applyAlignment="1">
      <alignment horizontal="left" vertical="center" indent="1"/>
    </xf>
    <xf numFmtId="0" fontId="24" fillId="0" borderId="14" xfId="29" applyFont="1" applyFill="1" applyBorder="1" applyAlignment="1">
      <alignment horizontal="left" vertical="center" indent="1"/>
    </xf>
    <xf numFmtId="0" fontId="24" fillId="0" borderId="47" xfId="29" applyFont="1" applyFill="1" applyBorder="1" applyAlignment="1">
      <alignment horizontal="left" vertical="center" indent="1"/>
    </xf>
    <xf numFmtId="0" fontId="24" fillId="0" borderId="55" xfId="29" applyFont="1" applyFill="1" applyBorder="1" applyAlignment="1">
      <alignment horizontal="left" vertical="center" indent="1"/>
    </xf>
    <xf numFmtId="0" fontId="24" fillId="0" borderId="65" xfId="29" applyFont="1" applyFill="1" applyBorder="1" applyAlignment="1">
      <alignment horizontal="left" vertical="center" indent="1"/>
    </xf>
    <xf numFmtId="0" fontId="23" fillId="0" borderId="66" xfId="32" applyFont="1" applyFill="1" applyBorder="1" applyAlignment="1">
      <alignment horizontal="center" vertical="center" textRotation="90" wrapText="1"/>
    </xf>
    <xf numFmtId="0" fontId="29" fillId="0" borderId="26" xfId="39" applyFont="1" applyFill="1" applyBorder="1" applyAlignment="1">
      <alignment horizontal="left" vertical="center" wrapText="1" indent="1"/>
    </xf>
    <xf numFmtId="0" fontId="29" fillId="0" borderId="13" xfId="39" applyFont="1" applyFill="1" applyBorder="1" applyAlignment="1">
      <alignment horizontal="left" vertical="center" wrapText="1" indent="1"/>
    </xf>
    <xf numFmtId="0" fontId="29" fillId="0" borderId="28" xfId="39" applyFont="1" applyFill="1" applyBorder="1" applyAlignment="1">
      <alignment horizontal="left" vertical="center" wrapText="1" indent="1"/>
    </xf>
    <xf numFmtId="0" fontId="29" fillId="0" borderId="13" xfId="41" applyFont="1" applyFill="1" applyBorder="1" applyAlignment="1">
      <alignment horizontal="left" vertical="center" wrapText="1" indent="1"/>
    </xf>
    <xf numFmtId="0" fontId="5" fillId="0" borderId="13" xfId="41" applyFont="1" applyFill="1" applyBorder="1" applyAlignment="1">
      <alignment horizontal="left" vertical="center" wrapText="1" indent="1"/>
    </xf>
    <xf numFmtId="0" fontId="23" fillId="0" borderId="16" xfId="39" applyFont="1" applyFill="1" applyBorder="1" applyAlignment="1">
      <alignment horizontal="center" vertical="center" textRotation="90" wrapText="1"/>
    </xf>
    <xf numFmtId="0" fontId="23" fillId="0" borderId="64" xfId="39" applyFont="1" applyFill="1" applyBorder="1" applyAlignment="1">
      <alignment horizontal="center" vertical="center" textRotation="90" wrapText="1"/>
    </xf>
    <xf numFmtId="0" fontId="23" fillId="0" borderId="10" xfId="39" applyFont="1" applyFill="1" applyBorder="1" applyAlignment="1">
      <alignment horizontal="center" vertical="center" textRotation="90" wrapText="1"/>
    </xf>
    <xf numFmtId="0" fontId="23" fillId="0" borderId="16" xfId="39" applyFont="1" applyFill="1" applyBorder="1" applyAlignment="1">
      <alignment horizontal="center" vertical="center" wrapText="1"/>
    </xf>
    <xf numFmtId="0" fontId="23" fillId="0" borderId="64" xfId="39" applyFont="1" applyFill="1" applyBorder="1" applyAlignment="1">
      <alignment horizontal="center" vertical="center" wrapText="1"/>
    </xf>
    <xf numFmtId="0" fontId="24" fillId="0" borderId="26" xfId="39" applyFont="1" applyFill="1" applyBorder="1" applyAlignment="1">
      <alignment horizontal="left" vertical="center" wrapText="1" indent="1"/>
    </xf>
    <xf numFmtId="0" fontId="24" fillId="0" borderId="13" xfId="39" applyFont="1" applyFill="1" applyBorder="1" applyAlignment="1">
      <alignment horizontal="left" vertical="center" wrapText="1" indent="1"/>
    </xf>
    <xf numFmtId="0" fontId="24" fillId="0" borderId="28" xfId="39" applyFont="1" applyFill="1" applyBorder="1" applyAlignment="1">
      <alignment horizontal="left" vertical="center" wrapText="1" indent="1"/>
    </xf>
    <xf numFmtId="0" fontId="24" fillId="0" borderId="62" xfId="39" applyFont="1" applyFill="1" applyBorder="1" applyAlignment="1">
      <alignment horizontal="left" vertical="center" wrapText="1" indent="1"/>
    </xf>
    <xf numFmtId="0" fontId="24" fillId="0" borderId="47" xfId="39" applyFont="1" applyFill="1" applyBorder="1" applyAlignment="1">
      <alignment horizontal="left" vertical="center" wrapText="1" indent="1"/>
    </xf>
    <xf numFmtId="0" fontId="24" fillId="0" borderId="55" xfId="39" applyFont="1" applyFill="1" applyBorder="1" applyAlignment="1">
      <alignment horizontal="left" vertical="center" wrapText="1" indent="1"/>
    </xf>
    <xf numFmtId="0" fontId="24" fillId="0" borderId="44" xfId="39" applyFont="1" applyFill="1" applyBorder="1" applyAlignment="1">
      <alignment horizontal="left" vertical="center" wrapText="1" indent="1"/>
    </xf>
    <xf numFmtId="0" fontId="24" fillId="0" borderId="49" xfId="39" applyFont="1" applyFill="1" applyBorder="1" applyAlignment="1">
      <alignment horizontal="left" vertical="center" wrapText="1" indent="1"/>
    </xf>
    <xf numFmtId="0" fontId="23" fillId="0" borderId="16" xfId="30" applyFont="1" applyFill="1" applyBorder="1" applyAlignment="1">
      <alignment horizontal="center" vertical="center"/>
    </xf>
    <xf numFmtId="0" fontId="23" fillId="0" borderId="14" xfId="32" applyFont="1" applyFill="1" applyBorder="1" applyAlignment="1">
      <alignment horizontal="center" vertical="center" wrapText="1"/>
    </xf>
    <xf numFmtId="0" fontId="29" fillId="0" borderId="26" xfId="40" applyFont="1" applyFill="1" applyBorder="1" applyAlignment="1">
      <alignment horizontal="left" vertical="center" wrapText="1"/>
    </xf>
    <xf numFmtId="0" fontId="1" fillId="0" borderId="13" xfId="28" applyFill="1" applyBorder="1" applyAlignment="1"/>
    <xf numFmtId="0" fontId="0" fillId="0" borderId="13" xfId="0" applyFill="1" applyBorder="1" applyAlignment="1"/>
    <xf numFmtId="0" fontId="0" fillId="0" borderId="14" xfId="0" applyFill="1" applyBorder="1" applyAlignment="1"/>
    <xf numFmtId="0" fontId="24" fillId="0" borderId="26" xfId="40" applyFont="1" applyFill="1" applyBorder="1" applyAlignment="1">
      <alignment horizontal="left" vertical="center" wrapText="1"/>
    </xf>
    <xf numFmtId="0" fontId="24" fillId="0" borderId="13" xfId="40" applyFont="1" applyFill="1" applyBorder="1" applyAlignment="1">
      <alignment horizontal="left" vertical="center" wrapText="1"/>
    </xf>
    <xf numFmtId="0" fontId="0" fillId="0" borderId="13" xfId="0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23" fillId="0" borderId="64" xfId="40" applyFont="1" applyFill="1" applyBorder="1" applyAlignment="1">
      <alignment horizontal="center" vertical="center" textRotation="90" wrapText="1"/>
    </xf>
    <xf numFmtId="0" fontId="23" fillId="0" borderId="10" xfId="40" applyFont="1" applyFill="1" applyBorder="1" applyAlignment="1">
      <alignment horizontal="center" vertical="center" textRotation="90" wrapText="1"/>
    </xf>
    <xf numFmtId="0" fontId="23" fillId="0" borderId="47" xfId="31" applyFont="1" applyFill="1" applyBorder="1" applyAlignment="1">
      <alignment horizontal="center" vertical="center"/>
    </xf>
    <xf numFmtId="0" fontId="23" fillId="0" borderId="55" xfId="31" applyFont="1" applyFill="1" applyBorder="1" applyAlignment="1">
      <alignment horizontal="center" vertical="center"/>
    </xf>
    <xf numFmtId="0" fontId="23" fillId="0" borderId="65" xfId="31" applyFont="1" applyFill="1" applyBorder="1" applyAlignment="1">
      <alignment horizontal="center" vertical="center"/>
    </xf>
    <xf numFmtId="0" fontId="23" fillId="0" borderId="16" xfId="40" applyFont="1" applyFill="1" applyBorder="1" applyAlignment="1">
      <alignment horizontal="center" vertical="center" textRotation="91" wrapText="1"/>
    </xf>
    <xf numFmtId="0" fontId="23" fillId="0" borderId="64" xfId="40" applyFont="1" applyFill="1" applyBorder="1" applyAlignment="1">
      <alignment horizontal="center" vertical="center" textRotation="91" wrapText="1"/>
    </xf>
    <xf numFmtId="49" fontId="23" fillId="0" borderId="26" xfId="40" applyNumberFormat="1" applyFont="1" applyFill="1" applyBorder="1" applyAlignment="1">
      <alignment horizontal="left" vertical="center" wrapText="1"/>
    </xf>
    <xf numFmtId="49" fontId="23" fillId="0" borderId="13" xfId="40" applyNumberFormat="1" applyFont="1" applyFill="1" applyBorder="1" applyAlignment="1">
      <alignment horizontal="left" vertical="center" wrapText="1"/>
    </xf>
    <xf numFmtId="0" fontId="23" fillId="0" borderId="31" xfId="34" applyFont="1" applyFill="1" applyBorder="1" applyAlignment="1">
      <alignment horizontal="center" vertical="center" wrapText="1"/>
    </xf>
    <xf numFmtId="0" fontId="23" fillId="0" borderId="84" xfId="34" applyFont="1" applyFill="1" applyBorder="1" applyAlignment="1">
      <alignment horizontal="center" vertical="center" wrapText="1"/>
    </xf>
    <xf numFmtId="0" fontId="23" fillId="0" borderId="34" xfId="34" applyFont="1" applyFill="1" applyBorder="1" applyAlignment="1">
      <alignment horizontal="center" vertical="center" wrapText="1"/>
    </xf>
    <xf numFmtId="0" fontId="23" fillId="0" borderId="45" xfId="34" applyFont="1" applyFill="1" applyBorder="1" applyAlignment="1">
      <alignment horizontal="center" vertical="center" wrapText="1"/>
    </xf>
    <xf numFmtId="0" fontId="23" fillId="0" borderId="16" xfId="34" applyFont="1" applyFill="1" applyBorder="1" applyAlignment="1">
      <alignment horizontal="center" vertical="center" wrapText="1"/>
    </xf>
    <xf numFmtId="0" fontId="23" fillId="0" borderId="64" xfId="34" applyFont="1" applyFill="1" applyBorder="1" applyAlignment="1">
      <alignment horizontal="center" vertical="center" wrapText="1"/>
    </xf>
    <xf numFmtId="0" fontId="23" fillId="0" borderId="80" xfId="34" applyFont="1" applyFill="1" applyBorder="1" applyAlignment="1">
      <alignment horizontal="center" vertical="center" wrapText="1"/>
    </xf>
    <xf numFmtId="0" fontId="23" fillId="0" borderId="65" xfId="34" applyFont="1" applyFill="1" applyBorder="1" applyAlignment="1">
      <alignment horizontal="center" vertical="center" wrapText="1"/>
    </xf>
  </cellXfs>
  <cellStyles count="57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56"/>
    <cellStyle name="normální 4" xfId="28"/>
    <cellStyle name="normální_Investice - opravy 2007 - 14-11-06-HOL (3)1" xfId="29"/>
    <cellStyle name="normální_investice 2005- doprava-upravený2" xfId="30"/>
    <cellStyle name="normální_investice 2005- doprava-upravený2 2" xfId="31"/>
    <cellStyle name="normální_Investice 2005-školství - úprava (probráno se SEK)" xfId="32"/>
    <cellStyle name="normální_Kopie - návrh PD - zahájení v roce 2008 - stav k 23 5 08 (2)" xfId="33"/>
    <cellStyle name="normální_kultura2-upravené priority-3" xfId="34"/>
    <cellStyle name="normální_Návrh investic PO 2006 dle priorit 16.1.2006" xfId="35"/>
    <cellStyle name="normální_Požadavky na investice 2005 a plnění 2004-úprava" xfId="36"/>
    <cellStyle name="normální_Sešit1" xfId="37"/>
    <cellStyle name="normální_Sociální - investice a opravy 2009 - sumarizace vč. prior - 10-12-2008" xfId="38"/>
    <cellStyle name="normální_Studie IZ - silnice 2003" xfId="39"/>
    <cellStyle name="normální_Studie IZ - silnice 2003 2" xfId="40"/>
    <cellStyle name="normální_Zdravotnictví - Návrh investic 2009 15.12.2008" xfId="41"/>
    <cellStyle name="Poznámka" xfId="42" builtinId="10" customBuiltin="1"/>
    <cellStyle name="Propojená buňka" xfId="43" builtinId="24" customBuiltin="1"/>
    <cellStyle name="Správně" xfId="44" builtinId="26" customBuiltin="1"/>
    <cellStyle name="Text upozornění" xfId="45" builtinId="11" customBuiltin="1"/>
    <cellStyle name="Vstup" xfId="46" builtinId="20" customBuiltin="1"/>
    <cellStyle name="Výpočet" xfId="47" builtinId="22" customBuiltin="1"/>
    <cellStyle name="Výstup" xfId="48" builtinId="21" customBuiltin="1"/>
    <cellStyle name="Vysvětlující text" xfId="49" builtinId="53" customBuiltin="1"/>
    <cellStyle name="Zvýraznění 1" xfId="50" builtinId="29" customBuiltin="1"/>
    <cellStyle name="Zvýraznění 2" xfId="51" builtinId="33" customBuiltin="1"/>
    <cellStyle name="Zvýraznění 3" xfId="52" builtinId="37" customBuiltin="1"/>
    <cellStyle name="Zvýraznění 4" xfId="53" builtinId="41" customBuiltin="1"/>
    <cellStyle name="Zvýraznění 5" xfId="54" builtinId="45" customBuiltin="1"/>
    <cellStyle name="Zvýraznění 6" xfId="55" builtinId="49" customBuiltin="1"/>
  </cellStyles>
  <dxfs count="0"/>
  <tableStyles count="0" defaultTableStyle="TableStyleMedium9" defaultPivotStyle="PivotStyleLight16"/>
  <colors>
    <mruColors>
      <color rgb="FFFAFDD1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0221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48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22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23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0224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48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25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26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0227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48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28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29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0230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48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31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32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0233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48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34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35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0236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48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37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38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0239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48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40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41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0242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48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43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44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0245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48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46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47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0248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48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49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50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0251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48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52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53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0254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48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55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0256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38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9285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81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286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287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9288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81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289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290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9291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81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292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293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9294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81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295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296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9297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81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298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299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9300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81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301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302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9303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81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304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305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9306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81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307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308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9309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81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310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311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9312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81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313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314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9315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81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316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317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29318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813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319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29320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772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1245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28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46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47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1248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28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49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50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1251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28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52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53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1254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28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55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56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1257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28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58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59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1260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28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61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62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1263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28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64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65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1266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28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67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68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1269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28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70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71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1272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28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73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74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1275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28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76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77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31278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228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79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31280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6019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zpo&#269;et%20Olomouck&#233;ho%20kraje/2012%20-%20n&#225;vrh/ROK%2030.11.2011/5.%20-%20Rozpo&#269;et%20OK%202012%20-%204a)%20Rozpracovan&#233;%20investice%20ooo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Rozpo&#269;et%20OP&#344;\rozpo&#269;et%202012\Rozpracovan&#233;%20investice%20-%202.%20%20n&#225;vr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ář investice"/>
      <sheetName val="Souhrn - změny"/>
      <sheetName val="Souhrn"/>
      <sheetName val="Š-INV "/>
      <sheetName val="Š-opravy"/>
      <sheetName val="Sociální-PD"/>
      <sheetName val="Sociální-INV"/>
      <sheetName val="Kultura-PD"/>
      <sheetName val="Kultura-INV"/>
      <sheetName val="Doprava-PD"/>
      <sheetName val="Doprava-INV "/>
      <sheetName val="Zdr.-PD"/>
      <sheetName val="Zdr.-INV"/>
      <sheetName val="Zdrav.-nájem "/>
      <sheetName val="Velké investiční ak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16">
          <cell r="O16">
            <v>260417</v>
          </cell>
          <cell r="P16">
            <v>52083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hrn"/>
      <sheetName val="Š-PD"/>
      <sheetName val="Š-INV "/>
      <sheetName val="Š-opravy"/>
      <sheetName val="Š-INV s dotací"/>
      <sheetName val="Sociální-PD"/>
      <sheetName val="Sociální-INV"/>
      <sheetName val="Sociální-INV s dotací"/>
      <sheetName val="Kultura-PD"/>
      <sheetName val="Kultura-INV"/>
      <sheetName val="Doprava-PD"/>
      <sheetName val="Doprava-INV "/>
      <sheetName val="Doprava-SSOK"/>
      <sheetName val="Doprava-INV s dotací"/>
      <sheetName val="Zdr.-PD"/>
      <sheetName val="Zdr.-INV"/>
      <sheetName val="Zdrav.-nájem "/>
      <sheetName val="Zdr.-INV s dotací"/>
      <sheetName val="IT-INV s dotací"/>
      <sheetName val="Velké investiční akce"/>
    </sheetNames>
    <sheetDataSet>
      <sheetData sheetId="0"/>
      <sheetData sheetId="1"/>
      <sheetData sheetId="2">
        <row r="11">
          <cell r="N11">
            <v>100</v>
          </cell>
        </row>
      </sheetData>
      <sheetData sheetId="3">
        <row r="13">
          <cell r="O13">
            <v>9070</v>
          </cell>
        </row>
      </sheetData>
      <sheetData sheetId="4">
        <row r="12">
          <cell r="J12">
            <v>24953</v>
          </cell>
        </row>
      </sheetData>
      <sheetData sheetId="5">
        <row r="13">
          <cell r="O13">
            <v>3147</v>
          </cell>
        </row>
        <row r="17">
          <cell r="N17">
            <v>0</v>
          </cell>
        </row>
      </sheetData>
      <sheetData sheetId="6">
        <row r="12">
          <cell r="O12">
            <v>4213</v>
          </cell>
        </row>
      </sheetData>
      <sheetData sheetId="7">
        <row r="12">
          <cell r="J12">
            <v>14998</v>
          </cell>
        </row>
      </sheetData>
      <sheetData sheetId="8">
        <row r="11">
          <cell r="O11">
            <v>1831</v>
          </cell>
        </row>
      </sheetData>
      <sheetData sheetId="9">
        <row r="13">
          <cell r="O13">
            <v>6390</v>
          </cell>
        </row>
      </sheetData>
      <sheetData sheetId="10">
        <row r="30">
          <cell r="M30">
            <v>13643</v>
          </cell>
        </row>
      </sheetData>
      <sheetData sheetId="11">
        <row r="14">
          <cell r="P14">
            <v>43810</v>
          </cell>
        </row>
      </sheetData>
      <sheetData sheetId="12"/>
      <sheetData sheetId="13"/>
      <sheetData sheetId="14">
        <row r="14">
          <cell r="O14">
            <v>273</v>
          </cell>
        </row>
      </sheetData>
      <sheetData sheetId="15">
        <row r="11">
          <cell r="O11">
            <v>17083</v>
          </cell>
        </row>
      </sheetData>
      <sheetData sheetId="16">
        <row r="12">
          <cell r="O12">
            <v>10801</v>
          </cell>
        </row>
      </sheetData>
      <sheetData sheetId="17">
        <row r="11">
          <cell r="J11">
            <v>28032</v>
          </cell>
        </row>
      </sheetData>
      <sheetData sheetId="18">
        <row r="11">
          <cell r="J11">
            <v>69187</v>
          </cell>
        </row>
      </sheetData>
      <sheetData sheetId="19">
        <row r="17">
          <cell r="L17">
            <v>311711.66666666669</v>
          </cell>
        </row>
      </sheetData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O36"/>
  <sheetViews>
    <sheetView showGridLines="0" zoomScale="70" zoomScaleNormal="70" zoomScaleSheetLayoutView="75" workbookViewId="0">
      <selection activeCell="D35" sqref="D35"/>
    </sheetView>
  </sheetViews>
  <sheetFormatPr defaultRowHeight="12.75" x14ac:dyDescent="0.2"/>
  <cols>
    <col min="1" max="1" width="7" style="19" customWidth="1"/>
    <col min="2" max="2" width="44.5703125" style="19" customWidth="1"/>
    <col min="3" max="3" width="56.85546875" style="19" customWidth="1"/>
    <col min="4" max="4" width="24.140625" style="19" customWidth="1"/>
    <col min="5" max="5" width="22.28515625" style="30" customWidth="1"/>
    <col min="6" max="8" width="24.140625" style="19" customWidth="1"/>
    <col min="9" max="9" width="21.85546875" style="19" customWidth="1"/>
    <col min="10" max="10" width="9.140625" style="19"/>
    <col min="11" max="11" width="20" style="19" customWidth="1"/>
    <col min="12" max="16384" width="9.140625" style="19"/>
  </cols>
  <sheetData>
    <row r="1" spans="1:9" s="107" customFormat="1" ht="32.25" customHeight="1" x14ac:dyDescent="0.3">
      <c r="A1" s="107" t="s">
        <v>407</v>
      </c>
      <c r="E1" s="108"/>
    </row>
    <row r="2" spans="1:9" ht="25.5" customHeight="1" thickBot="1" x14ac:dyDescent="0.3">
      <c r="A2" s="898"/>
      <c r="B2" s="898"/>
      <c r="C2" s="898"/>
      <c r="D2" s="377"/>
      <c r="E2" s="109"/>
      <c r="I2" s="110" t="s">
        <v>49</v>
      </c>
    </row>
    <row r="3" spans="1:9" ht="65.25" customHeight="1" x14ac:dyDescent="0.2">
      <c r="A3" s="899" t="s">
        <v>6</v>
      </c>
      <c r="B3" s="900"/>
      <c r="C3" s="903" t="s">
        <v>68</v>
      </c>
      <c r="D3" s="903" t="s">
        <v>333</v>
      </c>
      <c r="E3" s="905" t="s">
        <v>138</v>
      </c>
      <c r="F3" s="905" t="s">
        <v>139</v>
      </c>
      <c r="G3" s="912" t="s">
        <v>75</v>
      </c>
      <c r="H3" s="912" t="s">
        <v>406</v>
      </c>
      <c r="I3" s="914" t="s">
        <v>17</v>
      </c>
    </row>
    <row r="4" spans="1:9" ht="20.100000000000001" customHeight="1" thickBot="1" x14ac:dyDescent="0.25">
      <c r="A4" s="901"/>
      <c r="B4" s="902"/>
      <c r="C4" s="904"/>
      <c r="D4" s="904"/>
      <c r="E4" s="904"/>
      <c r="F4" s="917"/>
      <c r="G4" s="913"/>
      <c r="H4" s="913"/>
      <c r="I4" s="915"/>
    </row>
    <row r="5" spans="1:9" ht="19.5" customHeight="1" x14ac:dyDescent="0.2">
      <c r="A5" s="20"/>
      <c r="B5" s="26" t="s">
        <v>62</v>
      </c>
      <c r="C5" s="88" t="s">
        <v>87</v>
      </c>
      <c r="D5" s="249">
        <f>Souhrn!D8</f>
        <v>100</v>
      </c>
      <c r="E5" s="249">
        <f>Souhrn!E8</f>
        <v>11433</v>
      </c>
      <c r="F5" s="249">
        <f>Souhrn!F8</f>
        <v>55768</v>
      </c>
      <c r="G5" s="249">
        <f>Souhrn!G8</f>
        <v>13304</v>
      </c>
      <c r="H5" s="249"/>
      <c r="I5" s="248">
        <f>SUM(D5:G5)</f>
        <v>80605</v>
      </c>
    </row>
    <row r="6" spans="1:9" ht="19.5" customHeight="1" x14ac:dyDescent="0.2">
      <c r="A6" s="20"/>
      <c r="B6" s="391" t="s">
        <v>62</v>
      </c>
      <c r="C6" s="79" t="s">
        <v>373</v>
      </c>
      <c r="D6" s="240">
        <v>4665</v>
      </c>
      <c r="E6" s="249">
        <v>58000</v>
      </c>
      <c r="F6" s="249">
        <v>0</v>
      </c>
      <c r="G6" s="249">
        <v>0</v>
      </c>
      <c r="H6" s="249"/>
      <c r="I6" s="248">
        <f>SUM(D6:G6)</f>
        <v>62665</v>
      </c>
    </row>
    <row r="7" spans="1:9" ht="19.5" customHeight="1" thickBot="1" x14ac:dyDescent="0.25">
      <c r="A7" s="381"/>
      <c r="B7" s="390" t="s">
        <v>62</v>
      </c>
      <c r="C7" s="238" t="s">
        <v>404</v>
      </c>
      <c r="D7" s="241"/>
      <c r="E7" s="254"/>
      <c r="F7" s="254">
        <v>4549</v>
      </c>
      <c r="G7" s="254"/>
      <c r="H7" s="254">
        <v>35382</v>
      </c>
      <c r="I7" s="252">
        <f>SUM(D7:H7)</f>
        <v>39931</v>
      </c>
    </row>
    <row r="8" spans="1:9" ht="20.100000000000001" customHeight="1" thickBot="1" x14ac:dyDescent="0.25">
      <c r="A8" s="907" t="s">
        <v>69</v>
      </c>
      <c r="B8" s="908"/>
      <c r="C8" s="908"/>
      <c r="D8" s="255">
        <f>SUM(D5:D6)</f>
        <v>4765</v>
      </c>
      <c r="E8" s="255">
        <f>SUM(E5:E6)</f>
        <v>69433</v>
      </c>
      <c r="F8" s="255">
        <f>SUM(F5:F7)</f>
        <v>60317</v>
      </c>
      <c r="G8" s="255">
        <f>SUM(G5:G6)</f>
        <v>13304</v>
      </c>
      <c r="H8" s="255">
        <f>SUM(H5:H7)</f>
        <v>35382</v>
      </c>
      <c r="I8" s="256">
        <f>SUM(D8:H8)</f>
        <v>183201</v>
      </c>
    </row>
    <row r="9" spans="1:9" ht="20.100000000000001" customHeight="1" x14ac:dyDescent="0.2">
      <c r="A9" s="24"/>
      <c r="B9" s="73" t="s">
        <v>0</v>
      </c>
      <c r="C9" s="88" t="s">
        <v>87</v>
      </c>
      <c r="D9" s="257">
        <v>0</v>
      </c>
      <c r="E9" s="257">
        <v>24499</v>
      </c>
      <c r="F9" s="257">
        <v>40132</v>
      </c>
      <c r="G9" s="257">
        <v>5486</v>
      </c>
      <c r="H9" s="246"/>
      <c r="I9" s="247">
        <f>SUM(D9:G9)</f>
        <v>70117</v>
      </c>
    </row>
    <row r="10" spans="1:9" ht="20.100000000000001" customHeight="1" x14ac:dyDescent="0.2">
      <c r="A10" s="72"/>
      <c r="B10" s="29" t="s">
        <v>0</v>
      </c>
      <c r="C10" s="79" t="s">
        <v>373</v>
      </c>
      <c r="D10" s="389">
        <v>810</v>
      </c>
      <c r="E10" s="389">
        <v>70000</v>
      </c>
      <c r="F10" s="389">
        <v>0</v>
      </c>
      <c r="G10" s="389">
        <v>0</v>
      </c>
      <c r="H10" s="389"/>
      <c r="I10" s="248">
        <f>SUM(D10:G10)</f>
        <v>70810</v>
      </c>
    </row>
    <row r="11" spans="1:9" ht="20.100000000000001" customHeight="1" thickBot="1" x14ac:dyDescent="0.25">
      <c r="A11" s="23"/>
      <c r="B11" s="29" t="s">
        <v>0</v>
      </c>
      <c r="C11" s="238" t="s">
        <v>404</v>
      </c>
      <c r="D11" s="388"/>
      <c r="E11" s="388"/>
      <c r="F11" s="388">
        <v>3750</v>
      </c>
      <c r="G11" s="388"/>
      <c r="H11" s="388">
        <v>11249</v>
      </c>
      <c r="I11" s="252">
        <f>SUM(D11:H11)</f>
        <v>14999</v>
      </c>
    </row>
    <row r="12" spans="1:9" ht="20.100000000000001" customHeight="1" thickBot="1" x14ac:dyDescent="0.25">
      <c r="A12" s="907" t="s">
        <v>70</v>
      </c>
      <c r="B12" s="908"/>
      <c r="C12" s="908"/>
      <c r="D12" s="255">
        <f>SUM(D9:D10)</f>
        <v>810</v>
      </c>
      <c r="E12" s="255">
        <f>SUM(E9:E10)</f>
        <v>94499</v>
      </c>
      <c r="F12" s="255">
        <f>SUM(F9:F11)</f>
        <v>43882</v>
      </c>
      <c r="G12" s="255">
        <f>SUM(G9:G10)</f>
        <v>5486</v>
      </c>
      <c r="H12" s="255">
        <f>SUM(H9:H11)</f>
        <v>11249</v>
      </c>
      <c r="I12" s="256">
        <f>SUM(D12:H12)</f>
        <v>155926</v>
      </c>
    </row>
    <row r="13" spans="1:9" ht="20.100000000000001" customHeight="1" x14ac:dyDescent="0.2">
      <c r="A13" s="23"/>
      <c r="B13" s="28" t="s">
        <v>2</v>
      </c>
      <c r="C13" s="88" t="s">
        <v>87</v>
      </c>
      <c r="D13" s="257">
        <v>0</v>
      </c>
      <c r="E13" s="257">
        <v>19377</v>
      </c>
      <c r="F13" s="257">
        <v>0</v>
      </c>
      <c r="G13" s="257">
        <v>1086</v>
      </c>
      <c r="H13" s="246"/>
      <c r="I13" s="247">
        <f>SUM(D13:G13)</f>
        <v>20463</v>
      </c>
    </row>
    <row r="14" spans="1:9" ht="20.100000000000001" customHeight="1" thickBot="1" x14ac:dyDescent="0.25">
      <c r="A14" s="20"/>
      <c r="B14" s="29" t="s">
        <v>2</v>
      </c>
      <c r="C14" s="79" t="s">
        <v>373</v>
      </c>
      <c r="D14" s="291">
        <v>0</v>
      </c>
      <c r="E14" s="291">
        <v>23000</v>
      </c>
      <c r="F14" s="291">
        <v>0</v>
      </c>
      <c r="G14" s="291">
        <v>0</v>
      </c>
      <c r="H14" s="254"/>
      <c r="I14" s="247">
        <f>SUM(D14:G14)</f>
        <v>23000</v>
      </c>
    </row>
    <row r="15" spans="1:9" ht="20.100000000000001" customHeight="1" thickBot="1" x14ac:dyDescent="0.25">
      <c r="A15" s="907" t="s">
        <v>71</v>
      </c>
      <c r="B15" s="908"/>
      <c r="C15" s="916"/>
      <c r="D15" s="387">
        <f>SUM(D13:D14)</f>
        <v>0</v>
      </c>
      <c r="E15" s="255">
        <f>SUM(E13:E14)</f>
        <v>42377</v>
      </c>
      <c r="F15" s="255">
        <f>SUM(F13:F14)</f>
        <v>0</v>
      </c>
      <c r="G15" s="255">
        <f>SUM(G13:G14)</f>
        <v>1086</v>
      </c>
      <c r="H15" s="255"/>
      <c r="I15" s="256">
        <f>SUM(D15:H15)</f>
        <v>43463</v>
      </c>
    </row>
    <row r="16" spans="1:9" ht="20.100000000000001" customHeight="1" x14ac:dyDescent="0.2">
      <c r="A16" s="72"/>
      <c r="B16" s="26" t="s">
        <v>3</v>
      </c>
      <c r="C16" s="88" t="s">
        <v>87</v>
      </c>
      <c r="D16" s="257">
        <v>0</v>
      </c>
      <c r="E16" s="292">
        <v>17040</v>
      </c>
      <c r="F16" s="292">
        <v>58342</v>
      </c>
      <c r="G16" s="292">
        <v>48747</v>
      </c>
      <c r="H16" s="259"/>
      <c r="I16" s="247">
        <f>SUM(D16:G16)</f>
        <v>124129</v>
      </c>
    </row>
    <row r="17" spans="1:15" ht="20.100000000000001" customHeight="1" x14ac:dyDescent="0.2">
      <c r="A17" s="20"/>
      <c r="B17" s="27" t="s">
        <v>3</v>
      </c>
      <c r="C17" s="239" t="s">
        <v>373</v>
      </c>
      <c r="D17" s="249">
        <v>0</v>
      </c>
      <c r="E17" s="386">
        <v>24200</v>
      </c>
      <c r="F17" s="386">
        <v>63166</v>
      </c>
      <c r="G17" s="386">
        <v>12634</v>
      </c>
      <c r="H17" s="386"/>
      <c r="I17" s="248">
        <f>SUM(D17:G17)</f>
        <v>100000</v>
      </c>
    </row>
    <row r="18" spans="1:15" ht="20.100000000000001" customHeight="1" thickBot="1" x14ac:dyDescent="0.25">
      <c r="A18" s="381"/>
      <c r="B18" s="27" t="s">
        <v>3</v>
      </c>
      <c r="C18" s="238" t="s">
        <v>404</v>
      </c>
      <c r="D18" s="379"/>
      <c r="E18" s="385"/>
      <c r="F18" s="385">
        <v>84801</v>
      </c>
      <c r="G18" s="385"/>
      <c r="H18" s="385">
        <v>254402</v>
      </c>
      <c r="I18" s="252">
        <f>SUM(D18:H18)</f>
        <v>339203</v>
      </c>
    </row>
    <row r="19" spans="1:15" ht="20.100000000000001" customHeight="1" thickBot="1" x14ac:dyDescent="0.25">
      <c r="A19" s="907" t="s">
        <v>73</v>
      </c>
      <c r="B19" s="908"/>
      <c r="C19" s="908"/>
      <c r="D19" s="384">
        <f>SUM(D16:D17)</f>
        <v>0</v>
      </c>
      <c r="E19" s="255">
        <f>SUM(E16:E17)</f>
        <v>41240</v>
      </c>
      <c r="F19" s="255">
        <f>SUM(F16:F18)</f>
        <v>206309</v>
      </c>
      <c r="G19" s="255">
        <f>SUM(G16:G17)</f>
        <v>61381</v>
      </c>
      <c r="H19" s="255">
        <f>SUM(H16:H18)</f>
        <v>254402</v>
      </c>
      <c r="I19" s="256">
        <f>SUM(D19:H19)</f>
        <v>563332</v>
      </c>
      <c r="J19" s="906"/>
      <c r="K19" s="906"/>
      <c r="L19" s="906"/>
      <c r="M19" s="906"/>
      <c r="N19" s="906"/>
      <c r="O19" s="906"/>
    </row>
    <row r="20" spans="1:15" ht="20.100000000000001" customHeight="1" x14ac:dyDescent="0.2">
      <c r="A20" s="20"/>
      <c r="B20" s="29" t="s">
        <v>60</v>
      </c>
      <c r="C20" s="88" t="s">
        <v>87</v>
      </c>
      <c r="D20" s="257">
        <v>0</v>
      </c>
      <c r="E20" s="257">
        <v>0</v>
      </c>
      <c r="F20" s="257">
        <v>17583</v>
      </c>
      <c r="G20" s="257">
        <v>3790</v>
      </c>
      <c r="H20" s="246"/>
      <c r="I20" s="247">
        <f>SUM(D20:G20)</f>
        <v>21373</v>
      </c>
    </row>
    <row r="21" spans="1:15" ht="20.100000000000001" customHeight="1" x14ac:dyDescent="0.2">
      <c r="A21" s="20"/>
      <c r="B21" s="27" t="s">
        <v>60</v>
      </c>
      <c r="C21" s="79" t="s">
        <v>373</v>
      </c>
      <c r="D21" s="254">
        <v>5370</v>
      </c>
      <c r="E21" s="254">
        <v>22974</v>
      </c>
      <c r="F21" s="254"/>
      <c r="G21" s="254"/>
      <c r="H21" s="254"/>
      <c r="I21" s="248">
        <f>SUM(D21:G21)</f>
        <v>28344</v>
      </c>
    </row>
    <row r="22" spans="1:15" ht="20.100000000000001" customHeight="1" x14ac:dyDescent="0.2">
      <c r="A22" s="20"/>
      <c r="B22" s="29" t="s">
        <v>79</v>
      </c>
      <c r="C22" s="239" t="s">
        <v>87</v>
      </c>
      <c r="D22" s="240"/>
      <c r="E22" s="249"/>
      <c r="F22" s="248"/>
      <c r="G22" s="248">
        <v>10853</v>
      </c>
      <c r="H22" s="248"/>
      <c r="I22" s="248">
        <f>SUM(D22:G22)</f>
        <v>10853</v>
      </c>
    </row>
    <row r="23" spans="1:15" ht="20.100000000000001" customHeight="1" x14ac:dyDescent="0.2">
      <c r="A23" s="381"/>
      <c r="B23" s="29" t="s">
        <v>79</v>
      </c>
      <c r="C23" s="79" t="s">
        <v>373</v>
      </c>
      <c r="D23" s="383"/>
      <c r="E23" s="246"/>
      <c r="F23" s="247"/>
      <c r="G23" s="247">
        <v>17026</v>
      </c>
      <c r="H23" s="247"/>
      <c r="I23" s="247">
        <f>SUM(D23:G23)</f>
        <v>17026</v>
      </c>
    </row>
    <row r="24" spans="1:15" ht="20.100000000000001" customHeight="1" thickBot="1" x14ac:dyDescent="0.25">
      <c r="A24" s="381"/>
      <c r="B24" s="27" t="s">
        <v>60</v>
      </c>
      <c r="C24" s="238" t="s">
        <v>404</v>
      </c>
      <c r="D24" s="241"/>
      <c r="E24" s="254"/>
      <c r="F24" s="252">
        <v>4205</v>
      </c>
      <c r="G24" s="252"/>
      <c r="H24" s="252">
        <v>23827</v>
      </c>
      <c r="I24" s="252">
        <f>SUM(D24:H24)</f>
        <v>28032</v>
      </c>
    </row>
    <row r="25" spans="1:15" ht="20.100000000000001" customHeight="1" thickBot="1" x14ac:dyDescent="0.25">
      <c r="A25" s="907" t="s">
        <v>72</v>
      </c>
      <c r="B25" s="908"/>
      <c r="C25" s="908"/>
      <c r="D25" s="263">
        <f>SUM(D20:D22)</f>
        <v>5370</v>
      </c>
      <c r="E25" s="263">
        <f>SUM(E20:E22)</f>
        <v>22974</v>
      </c>
      <c r="F25" s="263">
        <f>SUM(F20:F24)</f>
        <v>21788</v>
      </c>
      <c r="G25" s="263">
        <f>SUM(G20:G24)</f>
        <v>31669</v>
      </c>
      <c r="H25" s="263">
        <f>SUM(H20:H24)</f>
        <v>23827</v>
      </c>
      <c r="I25" s="256">
        <f>SUM(D25:H25)</f>
        <v>105628</v>
      </c>
    </row>
    <row r="26" spans="1:15" ht="20.100000000000001" customHeight="1" thickBot="1" x14ac:dyDescent="0.25">
      <c r="A26" s="375" t="s">
        <v>380</v>
      </c>
      <c r="B26" s="376"/>
      <c r="C26" s="376"/>
      <c r="D26" s="263"/>
      <c r="E26" s="263">
        <v>4400</v>
      </c>
      <c r="F26" s="263"/>
      <c r="G26" s="263"/>
      <c r="H26" s="263"/>
      <c r="I26" s="256">
        <f>SUM(E26:G26)</f>
        <v>4400</v>
      </c>
    </row>
    <row r="27" spans="1:15" ht="20.100000000000001" customHeight="1" x14ac:dyDescent="0.2">
      <c r="A27" s="381"/>
      <c r="B27" s="29" t="s">
        <v>405</v>
      </c>
      <c r="C27" s="79" t="s">
        <v>373</v>
      </c>
      <c r="D27" s="382"/>
      <c r="E27" s="257">
        <v>2400</v>
      </c>
      <c r="F27" s="257"/>
      <c r="G27" s="257"/>
      <c r="H27" s="257"/>
      <c r="I27" s="258">
        <f>SUM(E27:H27)</f>
        <v>2400</v>
      </c>
    </row>
    <row r="28" spans="1:15" ht="20.100000000000001" customHeight="1" thickBot="1" x14ac:dyDescent="0.25">
      <c r="A28" s="381"/>
      <c r="B28" s="27" t="s">
        <v>405</v>
      </c>
      <c r="C28" s="238" t="s">
        <v>404</v>
      </c>
      <c r="D28" s="380"/>
      <c r="E28" s="379"/>
      <c r="F28" s="379">
        <v>10378</v>
      </c>
      <c r="G28" s="379"/>
      <c r="H28" s="379">
        <v>58809</v>
      </c>
      <c r="I28" s="378">
        <f>SUM(D28:H28)</f>
        <v>69187</v>
      </c>
    </row>
    <row r="29" spans="1:15" ht="20.100000000000001" customHeight="1" thickBot="1" x14ac:dyDescent="0.25">
      <c r="A29" s="375" t="s">
        <v>403</v>
      </c>
      <c r="B29" s="376"/>
      <c r="C29" s="376"/>
      <c r="D29" s="263"/>
      <c r="E29" s="263">
        <f>SUM(E27:E28)</f>
        <v>2400</v>
      </c>
      <c r="F29" s="263">
        <f>SUM(F27:F28)</f>
        <v>10378</v>
      </c>
      <c r="G29" s="263">
        <f>SUM(G27:G28)</f>
        <v>0</v>
      </c>
      <c r="H29" s="263">
        <f>SUM(H27:H28)</f>
        <v>58809</v>
      </c>
      <c r="I29" s="263">
        <f>SUM(I27:I28)</f>
        <v>71587</v>
      </c>
    </row>
    <row r="30" spans="1:15" ht="20.100000000000001" customHeight="1" thickBot="1" x14ac:dyDescent="0.25">
      <c r="A30" s="375" t="s">
        <v>382</v>
      </c>
      <c r="B30" s="376"/>
      <c r="C30" s="376"/>
      <c r="D30" s="263"/>
      <c r="E30" s="263">
        <v>2200</v>
      </c>
      <c r="F30" s="263"/>
      <c r="G30" s="263"/>
      <c r="H30" s="263"/>
      <c r="I30" s="256">
        <f>SUM(E30:G30)</f>
        <v>2200</v>
      </c>
    </row>
    <row r="31" spans="1:15" ht="20.100000000000001" customHeight="1" thickBot="1" x14ac:dyDescent="0.25">
      <c r="A31" s="909" t="s">
        <v>275</v>
      </c>
      <c r="B31" s="910"/>
      <c r="C31" s="911"/>
      <c r="D31" s="261"/>
      <c r="E31" s="261"/>
      <c r="F31" s="245">
        <f>'[1]Velké investiční akce'!O16</f>
        <v>260417</v>
      </c>
      <c r="G31" s="245">
        <f>'[1]Velké investiční akce'!P16</f>
        <v>52083</v>
      </c>
      <c r="H31" s="245"/>
      <c r="I31" s="245">
        <f>SUM(D31:G31)</f>
        <v>312500</v>
      </c>
    </row>
    <row r="32" spans="1:15" ht="43.5" customHeight="1" thickBot="1" x14ac:dyDescent="0.25">
      <c r="A32" s="909" t="s">
        <v>17</v>
      </c>
      <c r="B32" s="910"/>
      <c r="C32" s="911"/>
      <c r="D32" s="245">
        <f>D8+D12+D15+D19+D25+D26+D29+D30+D31</f>
        <v>10945</v>
      </c>
      <c r="E32" s="245">
        <f>E8+E12+E15+E19+E25+E26+E29+E30+E31</f>
        <v>279523</v>
      </c>
      <c r="F32" s="245">
        <f>F8+F12+F15+F19+F25+F26+F29+F30+F31</f>
        <v>603091</v>
      </c>
      <c r="G32" s="245">
        <f>G8+G12+G15+G19+G25+G26+G29+G30+G31</f>
        <v>165009</v>
      </c>
      <c r="H32" s="245">
        <f>H8+H12+H15+H19+H25+H26+H29+H30+H31</f>
        <v>383669</v>
      </c>
      <c r="I32" s="245">
        <f>I8+I12+I15+I19+I25+I31+I26+I29+I30</f>
        <v>1442237</v>
      </c>
      <c r="K32" s="30"/>
      <c r="L32" s="30"/>
    </row>
    <row r="33" spans="1:9" x14ac:dyDescent="0.2">
      <c r="E33" s="19"/>
      <c r="I33" s="264"/>
    </row>
    <row r="35" spans="1:9" ht="18" x14ac:dyDescent="0.25">
      <c r="A35" s="438" t="s">
        <v>402</v>
      </c>
      <c r="B35" s="439"/>
      <c r="C35" s="439"/>
      <c r="D35" s="440">
        <v>5368</v>
      </c>
      <c r="E35" s="440" t="s">
        <v>400</v>
      </c>
      <c r="I35" s="30"/>
    </row>
    <row r="36" spans="1:9" ht="18" x14ac:dyDescent="0.25">
      <c r="A36" s="438" t="s">
        <v>401</v>
      </c>
      <c r="B36" s="439"/>
      <c r="C36" s="439"/>
      <c r="D36" s="440">
        <v>782398</v>
      </c>
      <c r="E36" s="440" t="s">
        <v>400</v>
      </c>
    </row>
  </sheetData>
  <mergeCells count="17">
    <mergeCell ref="J19:O19"/>
    <mergeCell ref="A25:C25"/>
    <mergeCell ref="A31:C31"/>
    <mergeCell ref="A32:C32"/>
    <mergeCell ref="G3:G4"/>
    <mergeCell ref="I3:I4"/>
    <mergeCell ref="A8:C8"/>
    <mergeCell ref="A12:C12"/>
    <mergeCell ref="A15:C15"/>
    <mergeCell ref="A19:C19"/>
    <mergeCell ref="F3:F4"/>
    <mergeCell ref="H3:H4"/>
    <mergeCell ref="A2:C2"/>
    <mergeCell ref="A3:B4"/>
    <mergeCell ref="C3:C4"/>
    <mergeCell ref="D3:D4"/>
    <mergeCell ref="E3:E4"/>
  </mergeCells>
  <pageMargins left="0.78740157480314965" right="0.78740157480314965" top="0.6692913385826772" bottom="0.86614173228346458" header="0.27559055118110237" footer="0.39370078740157483"/>
  <pageSetup paperSize="9" scale="52" firstPageNumber="114" orientation="landscape" useFirstPageNumber="1" r:id="rId1"/>
  <headerFooter alignWithMargins="0">
    <oddFooter>&amp;L&amp;"Arial,Kurzíva"&amp;12Zastupitelstvo Olomouckého kraje 16-12-2011
6. - Rozpočet Olomouckého kraje 2012 - návrh rozpočtu
Příloha č. 4): Celkový přehled financování investičních akcí v roce 2012&amp;R&amp;"Arial,Kurzíva"&amp;12Strana &amp;P (celkem 167)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N71"/>
  <sheetViews>
    <sheetView showGridLines="0" topLeftCell="A34" zoomScale="70" zoomScaleNormal="70" zoomScaleSheetLayoutView="75" workbookViewId="0">
      <selection activeCell="A14" sqref="A14:G14"/>
    </sheetView>
  </sheetViews>
  <sheetFormatPr defaultRowHeight="12.75" x14ac:dyDescent="0.2"/>
  <cols>
    <col min="1" max="1" width="7" style="19" customWidth="1"/>
    <col min="2" max="2" width="44.5703125" style="19" customWidth="1"/>
    <col min="3" max="3" width="56.85546875" style="19" customWidth="1"/>
    <col min="4" max="4" width="31.7109375" style="19" customWidth="1"/>
    <col min="5" max="5" width="30.7109375" style="30" customWidth="1"/>
    <col min="6" max="6" width="29.7109375" style="19" customWidth="1"/>
    <col min="7" max="7" width="29" style="19" customWidth="1"/>
    <col min="8" max="8" width="23.140625" style="19" customWidth="1"/>
    <col min="9" max="9" width="9.140625" style="19"/>
    <col min="10" max="10" width="20" style="19" customWidth="1"/>
    <col min="11" max="16384" width="9.140625" style="19"/>
  </cols>
  <sheetData>
    <row r="1" spans="1:8" s="107" customFormat="1" ht="20.25" customHeight="1" x14ac:dyDescent="0.3">
      <c r="A1" s="107" t="s">
        <v>273</v>
      </c>
      <c r="E1" s="108"/>
    </row>
    <row r="2" spans="1:8" ht="18.75" customHeight="1" x14ac:dyDescent="0.3">
      <c r="A2" s="107" t="s">
        <v>272</v>
      </c>
    </row>
    <row r="3" spans="1:8" ht="18" customHeight="1" thickBot="1" x14ac:dyDescent="0.3">
      <c r="A3" s="898"/>
      <c r="B3" s="898"/>
      <c r="C3" s="898"/>
      <c r="D3" s="288"/>
      <c r="E3" s="109"/>
      <c r="H3" s="110" t="s">
        <v>49</v>
      </c>
    </row>
    <row r="4" spans="1:8" ht="53.25" customHeight="1" x14ac:dyDescent="0.2">
      <c r="A4" s="899" t="s">
        <v>6</v>
      </c>
      <c r="B4" s="900"/>
      <c r="C4" s="903" t="s">
        <v>68</v>
      </c>
      <c r="D4" s="903" t="s">
        <v>333</v>
      </c>
      <c r="E4" s="905" t="s">
        <v>138</v>
      </c>
      <c r="F4" s="905" t="s">
        <v>139</v>
      </c>
      <c r="G4" s="912" t="s">
        <v>75</v>
      </c>
      <c r="H4" s="914" t="s">
        <v>17</v>
      </c>
    </row>
    <row r="5" spans="1:8" ht="5.25" customHeight="1" thickBot="1" x14ac:dyDescent="0.25">
      <c r="A5" s="901"/>
      <c r="B5" s="902"/>
      <c r="C5" s="904"/>
      <c r="D5" s="904"/>
      <c r="E5" s="904"/>
      <c r="F5" s="917"/>
      <c r="G5" s="913"/>
      <c r="H5" s="915"/>
    </row>
    <row r="6" spans="1:8" ht="19.5" customHeight="1" x14ac:dyDescent="0.2">
      <c r="A6" s="20"/>
      <c r="B6" s="26" t="s">
        <v>62</v>
      </c>
      <c r="C6" s="88" t="s">
        <v>94</v>
      </c>
      <c r="D6" s="249">
        <f>'Š-INV '!N14</f>
        <v>100</v>
      </c>
      <c r="E6" s="249">
        <f>'Š-INV '!O14</f>
        <v>5448</v>
      </c>
      <c r="F6" s="249">
        <f>'Š-INV '!P14</f>
        <v>55768</v>
      </c>
      <c r="G6" s="249">
        <f>'Š-INV '!Q14</f>
        <v>11154</v>
      </c>
      <c r="H6" s="248">
        <f t="shared" ref="H6:H22" si="0">SUM(D6:G6)</f>
        <v>72470</v>
      </c>
    </row>
    <row r="7" spans="1:8" ht="19.5" customHeight="1" thickBot="1" x14ac:dyDescent="0.25">
      <c r="A7" s="20"/>
      <c r="B7" s="225" t="s">
        <v>62</v>
      </c>
      <c r="C7" s="79" t="s">
        <v>267</v>
      </c>
      <c r="D7" s="240"/>
      <c r="E7" s="249">
        <f>'Š-opravy'!O14</f>
        <v>5985</v>
      </c>
      <c r="F7" s="249">
        <f>'Š-opravy'!P14</f>
        <v>0</v>
      </c>
      <c r="G7" s="249">
        <f>'Š-opravy'!Q14</f>
        <v>2150</v>
      </c>
      <c r="H7" s="248">
        <f t="shared" si="0"/>
        <v>8135</v>
      </c>
    </row>
    <row r="8" spans="1:8" ht="20.100000000000001" customHeight="1" thickBot="1" x14ac:dyDescent="0.25">
      <c r="A8" s="907" t="s">
        <v>69</v>
      </c>
      <c r="B8" s="908"/>
      <c r="C8" s="908"/>
      <c r="D8" s="255">
        <f t="shared" ref="D8:G8" si="1">SUM(D6:D7)</f>
        <v>100</v>
      </c>
      <c r="E8" s="255">
        <f t="shared" si="1"/>
        <v>11433</v>
      </c>
      <c r="F8" s="255">
        <f t="shared" si="1"/>
        <v>55768</v>
      </c>
      <c r="G8" s="255">
        <f t="shared" si="1"/>
        <v>13304</v>
      </c>
      <c r="H8" s="256">
        <f t="shared" si="0"/>
        <v>80605</v>
      </c>
    </row>
    <row r="9" spans="1:8" ht="20.100000000000001" customHeight="1" x14ac:dyDescent="0.2">
      <c r="A9" s="24"/>
      <c r="B9" s="73" t="s">
        <v>0</v>
      </c>
      <c r="C9" s="89" t="s">
        <v>86</v>
      </c>
      <c r="D9" s="257">
        <f>'Sociální-PD'!N14</f>
        <v>0</v>
      </c>
      <c r="E9" s="257">
        <f>'Sociální-PD'!O14</f>
        <v>2209</v>
      </c>
      <c r="F9" s="257">
        <f>'Sociální-PD'!P14</f>
        <v>0</v>
      </c>
      <c r="G9" s="257">
        <f>'Sociální-PD'!Q14</f>
        <v>588</v>
      </c>
      <c r="H9" s="247">
        <f t="shared" si="0"/>
        <v>2797</v>
      </c>
    </row>
    <row r="10" spans="1:8" ht="20.100000000000001" customHeight="1" thickBot="1" x14ac:dyDescent="0.25">
      <c r="A10" s="72"/>
      <c r="B10" s="29" t="s">
        <v>0</v>
      </c>
      <c r="C10" s="238" t="s">
        <v>94</v>
      </c>
      <c r="D10" s="262">
        <f>'Sociální-INV'!N18</f>
        <v>0</v>
      </c>
      <c r="E10" s="262">
        <f>'Sociální-INV'!O18</f>
        <v>22290</v>
      </c>
      <c r="F10" s="262">
        <f>'Sociální-INV'!P18</f>
        <v>40132</v>
      </c>
      <c r="G10" s="262">
        <f>'Sociální-INV'!Q18</f>
        <v>4898</v>
      </c>
      <c r="H10" s="248">
        <f>SUM(D10:G10)</f>
        <v>67320</v>
      </c>
    </row>
    <row r="11" spans="1:8" ht="20.100000000000001" customHeight="1" thickBot="1" x14ac:dyDescent="0.25">
      <c r="A11" s="907" t="s">
        <v>70</v>
      </c>
      <c r="B11" s="908"/>
      <c r="C11" s="908"/>
      <c r="D11" s="255">
        <f t="shared" ref="D11:G11" si="2">SUM(D9:D10)</f>
        <v>0</v>
      </c>
      <c r="E11" s="255">
        <f t="shared" si="2"/>
        <v>24499</v>
      </c>
      <c r="F11" s="255">
        <f t="shared" si="2"/>
        <v>40132</v>
      </c>
      <c r="G11" s="255">
        <f t="shared" si="2"/>
        <v>5486</v>
      </c>
      <c r="H11" s="256">
        <f t="shared" si="0"/>
        <v>70117</v>
      </c>
    </row>
    <row r="12" spans="1:8" ht="20.100000000000001" customHeight="1" x14ac:dyDescent="0.2">
      <c r="A12" s="23"/>
      <c r="B12" s="28" t="s">
        <v>2</v>
      </c>
      <c r="C12" s="88" t="s">
        <v>86</v>
      </c>
      <c r="D12" s="257">
        <f>'Kultura-PD'!N12</f>
        <v>0</v>
      </c>
      <c r="E12" s="257">
        <f>'Kultura-PD'!O12</f>
        <v>794</v>
      </c>
      <c r="F12" s="257">
        <f>'Kultura-PD'!P12</f>
        <v>0</v>
      </c>
      <c r="G12" s="257">
        <f>'Kultura-PD'!Q12</f>
        <v>1086</v>
      </c>
      <c r="H12" s="247">
        <f t="shared" si="0"/>
        <v>1880</v>
      </c>
    </row>
    <row r="13" spans="1:8" ht="20.100000000000001" customHeight="1" thickBot="1" x14ac:dyDescent="0.25">
      <c r="A13" s="20"/>
      <c r="B13" s="29" t="s">
        <v>2</v>
      </c>
      <c r="C13" s="88" t="s">
        <v>94</v>
      </c>
      <c r="D13" s="291">
        <f>'Kultura-INV'!N17</f>
        <v>0</v>
      </c>
      <c r="E13" s="291">
        <f>'Kultura-INV'!O17</f>
        <v>18583</v>
      </c>
      <c r="F13" s="291">
        <f>'Kultura-INV'!P17</f>
        <v>0</v>
      </c>
      <c r="G13" s="291">
        <f>'Kultura-INV'!Q17</f>
        <v>0</v>
      </c>
      <c r="H13" s="247">
        <f t="shared" si="0"/>
        <v>18583</v>
      </c>
    </row>
    <row r="14" spans="1:8" ht="20.100000000000001" customHeight="1" thickBot="1" x14ac:dyDescent="0.25">
      <c r="A14" s="924" t="s">
        <v>71</v>
      </c>
      <c r="B14" s="925"/>
      <c r="C14" s="925"/>
      <c r="D14" s="255">
        <f>SUM(D12:D13)</f>
        <v>0</v>
      </c>
      <c r="E14" s="255">
        <f t="shared" ref="E14:G14" si="3">SUM(E12:E13)</f>
        <v>19377</v>
      </c>
      <c r="F14" s="255">
        <f>SUM(F12:F13)</f>
        <v>0</v>
      </c>
      <c r="G14" s="255">
        <f t="shared" si="3"/>
        <v>1086</v>
      </c>
      <c r="H14" s="256">
        <f t="shared" si="0"/>
        <v>20463</v>
      </c>
    </row>
    <row r="15" spans="1:8" ht="20.100000000000001" customHeight="1" x14ac:dyDescent="0.2">
      <c r="A15" s="24"/>
      <c r="B15" s="28" t="s">
        <v>3</v>
      </c>
      <c r="C15" s="231" t="s">
        <v>86</v>
      </c>
      <c r="D15" s="292">
        <f>'Doprava-PD'!N37</f>
        <v>0</v>
      </c>
      <c r="E15" s="292">
        <f>'Doprava-PD'!O37</f>
        <v>15230</v>
      </c>
      <c r="F15" s="292">
        <f>'Doprava-PD'!P37</f>
        <v>0</v>
      </c>
      <c r="G15" s="292">
        <f>'Doprava-PD'!Q37</f>
        <v>4079</v>
      </c>
      <c r="H15" s="247">
        <f t="shared" si="0"/>
        <v>19309</v>
      </c>
    </row>
    <row r="16" spans="1:8" ht="20.100000000000001" customHeight="1" thickBot="1" x14ac:dyDescent="0.25">
      <c r="A16" s="20"/>
      <c r="B16" s="27" t="s">
        <v>3</v>
      </c>
      <c r="C16" s="271" t="s">
        <v>94</v>
      </c>
      <c r="D16" s="273">
        <f>'Doprava-INV '!O18</f>
        <v>0</v>
      </c>
      <c r="E16" s="273">
        <f>'Doprava-INV '!P18</f>
        <v>1810</v>
      </c>
      <c r="F16" s="273">
        <f>'Doprava-INV '!Q18</f>
        <v>58342</v>
      </c>
      <c r="G16" s="273">
        <f>'Doprava-INV '!R18</f>
        <v>44668</v>
      </c>
      <c r="H16" s="253">
        <f t="shared" si="0"/>
        <v>104820</v>
      </c>
    </row>
    <row r="17" spans="1:14" ht="20.100000000000001" customHeight="1" thickBot="1" x14ac:dyDescent="0.25">
      <c r="A17" s="907" t="s">
        <v>73</v>
      </c>
      <c r="B17" s="908"/>
      <c r="C17" s="908"/>
      <c r="D17" s="255">
        <f t="shared" ref="D17:G17" si="4">SUM(D15:D16)</f>
        <v>0</v>
      </c>
      <c r="E17" s="255">
        <f t="shared" si="4"/>
        <v>17040</v>
      </c>
      <c r="F17" s="255">
        <f t="shared" si="4"/>
        <v>58342</v>
      </c>
      <c r="G17" s="255">
        <f t="shared" si="4"/>
        <v>48747</v>
      </c>
      <c r="H17" s="256">
        <f t="shared" si="0"/>
        <v>124129</v>
      </c>
      <c r="I17" s="906"/>
      <c r="J17" s="906"/>
      <c r="K17" s="906"/>
      <c r="L17" s="906"/>
      <c r="M17" s="906"/>
      <c r="N17" s="906"/>
    </row>
    <row r="18" spans="1:14" ht="20.100000000000001" customHeight="1" x14ac:dyDescent="0.2">
      <c r="A18" s="20"/>
      <c r="B18" s="29" t="s">
        <v>60</v>
      </c>
      <c r="C18" s="88" t="s">
        <v>86</v>
      </c>
      <c r="D18" s="257">
        <f>'Zdr.-PD'!N14</f>
        <v>0</v>
      </c>
      <c r="E18" s="257">
        <f>'Zdr.-PD'!O14</f>
        <v>0</v>
      </c>
      <c r="F18" s="257">
        <f>'Zdr.-PD'!P14</f>
        <v>0</v>
      </c>
      <c r="G18" s="257">
        <f>'Zdr.-PD'!Q14</f>
        <v>273</v>
      </c>
      <c r="H18" s="247">
        <f t="shared" si="0"/>
        <v>273</v>
      </c>
    </row>
    <row r="19" spans="1:14" ht="20.100000000000001" customHeight="1" x14ac:dyDescent="0.2">
      <c r="A19" s="20"/>
      <c r="B19" s="27" t="s">
        <v>60</v>
      </c>
      <c r="C19" s="88" t="s">
        <v>94</v>
      </c>
      <c r="D19" s="254">
        <f>'Zdr.-INV'!N11</f>
        <v>0</v>
      </c>
      <c r="E19" s="254">
        <f>'Zdr.-INV'!O11</f>
        <v>0</v>
      </c>
      <c r="F19" s="254">
        <f>'Zdr.-INV'!P11</f>
        <v>17583</v>
      </c>
      <c r="G19" s="254">
        <f>'Zdr.-INV'!Q11</f>
        <v>3517</v>
      </c>
      <c r="H19" s="248">
        <f t="shared" si="0"/>
        <v>21100</v>
      </c>
    </row>
    <row r="20" spans="1:14" ht="20.100000000000001" customHeight="1" thickBot="1" x14ac:dyDescent="0.25">
      <c r="A20" s="20"/>
      <c r="B20" s="29" t="s">
        <v>79</v>
      </c>
      <c r="C20" s="239" t="s">
        <v>94</v>
      </c>
      <c r="D20" s="240"/>
      <c r="E20" s="249"/>
      <c r="F20" s="248"/>
      <c r="G20" s="248">
        <f>'Zdrav.-nájem '!O12</f>
        <v>10853</v>
      </c>
      <c r="H20" s="248">
        <f t="shared" si="0"/>
        <v>10853</v>
      </c>
    </row>
    <row r="21" spans="1:14" ht="20.100000000000001" customHeight="1" thickBot="1" x14ac:dyDescent="0.25">
      <c r="A21" s="907" t="s">
        <v>72</v>
      </c>
      <c r="B21" s="908"/>
      <c r="C21" s="908"/>
      <c r="D21" s="263">
        <f t="shared" ref="D21:G21" si="5">SUM(D18:D20)</f>
        <v>0</v>
      </c>
      <c r="E21" s="263">
        <f t="shared" si="5"/>
        <v>0</v>
      </c>
      <c r="F21" s="263">
        <f t="shared" si="5"/>
        <v>17583</v>
      </c>
      <c r="G21" s="263">
        <f t="shared" si="5"/>
        <v>14643</v>
      </c>
      <c r="H21" s="256">
        <f t="shared" si="0"/>
        <v>32226</v>
      </c>
    </row>
    <row r="22" spans="1:14" ht="20.100000000000001" customHeight="1" thickBot="1" x14ac:dyDescent="0.25">
      <c r="A22" s="909" t="s">
        <v>275</v>
      </c>
      <c r="B22" s="910"/>
      <c r="C22" s="911"/>
      <c r="D22" s="261"/>
      <c r="E22" s="261"/>
      <c r="F22" s="245">
        <f>'Velké investiční akce'!N14</f>
        <v>260417</v>
      </c>
      <c r="G22" s="245">
        <f>'Velké investiční akce'!O14</f>
        <v>52083</v>
      </c>
      <c r="H22" s="245">
        <f t="shared" si="0"/>
        <v>312500</v>
      </c>
    </row>
    <row r="23" spans="1:14" ht="20.25" customHeight="1" thickBot="1" x14ac:dyDescent="0.25">
      <c r="A23" s="909" t="s">
        <v>17</v>
      </c>
      <c r="B23" s="910"/>
      <c r="C23" s="911"/>
      <c r="D23" s="245">
        <f t="shared" ref="D23:H23" si="6">D8+D11+D14+D17+D21+D22</f>
        <v>100</v>
      </c>
      <c r="E23" s="245">
        <f t="shared" si="6"/>
        <v>72349</v>
      </c>
      <c r="F23" s="245">
        <f t="shared" si="6"/>
        <v>432242</v>
      </c>
      <c r="G23" s="245">
        <f t="shared" si="6"/>
        <v>135349</v>
      </c>
      <c r="H23" s="245">
        <f t="shared" si="6"/>
        <v>640040</v>
      </c>
      <c r="J23" s="30"/>
      <c r="K23" s="30"/>
    </row>
    <row r="24" spans="1:14" x14ac:dyDescent="0.2">
      <c r="E24" s="19"/>
      <c r="H24" s="264"/>
    </row>
    <row r="25" spans="1:14" ht="15.75" customHeight="1" x14ac:dyDescent="0.3">
      <c r="A25" s="107" t="s">
        <v>370</v>
      </c>
    </row>
    <row r="26" spans="1:14" ht="20.25" customHeight="1" thickBot="1" x14ac:dyDescent="0.3">
      <c r="A26" s="898"/>
      <c r="B26" s="898"/>
      <c r="C26" s="898"/>
      <c r="E26" s="19"/>
      <c r="H26" s="110" t="s">
        <v>49</v>
      </c>
    </row>
    <row r="27" spans="1:14" ht="41.25" customHeight="1" thickBot="1" x14ac:dyDescent="0.25">
      <c r="A27" s="923" t="s">
        <v>6</v>
      </c>
      <c r="B27" s="923"/>
      <c r="C27" s="295" t="s">
        <v>68</v>
      </c>
      <c r="D27" s="296" t="s">
        <v>371</v>
      </c>
      <c r="E27" s="297" t="s">
        <v>138</v>
      </c>
      <c r="F27" s="296" t="s">
        <v>139</v>
      </c>
      <c r="G27" s="296" t="s">
        <v>75</v>
      </c>
      <c r="H27" s="298" t="s">
        <v>17</v>
      </c>
    </row>
    <row r="28" spans="1:14" ht="20.100000000000001" customHeight="1" x14ac:dyDescent="0.2">
      <c r="A28" s="920"/>
      <c r="B28" s="26" t="s">
        <v>62</v>
      </c>
      <c r="C28" s="231" t="s">
        <v>372</v>
      </c>
      <c r="D28" s="299">
        <v>25</v>
      </c>
      <c r="E28" s="299">
        <v>2605</v>
      </c>
      <c r="F28" s="299"/>
      <c r="G28" s="299"/>
      <c r="H28" s="299">
        <f t="shared" ref="H28:H45" si="7">SUM(D28:G28)</f>
        <v>2630</v>
      </c>
    </row>
    <row r="29" spans="1:14" ht="20.100000000000001" customHeight="1" x14ac:dyDescent="0.2">
      <c r="A29" s="921"/>
      <c r="B29" s="26" t="s">
        <v>62</v>
      </c>
      <c r="C29" s="79" t="s">
        <v>373</v>
      </c>
      <c r="D29" s="300">
        <v>2644</v>
      </c>
      <c r="E29" s="300">
        <v>33011</v>
      </c>
      <c r="F29" s="300">
        <v>0</v>
      </c>
      <c r="G29" s="300"/>
      <c r="H29" s="299">
        <f t="shared" si="7"/>
        <v>35655</v>
      </c>
    </row>
    <row r="30" spans="1:14" ht="20.100000000000001" customHeight="1" thickBot="1" x14ac:dyDescent="0.25">
      <c r="A30" s="922"/>
      <c r="B30" s="27" t="s">
        <v>62</v>
      </c>
      <c r="C30" s="301" t="s">
        <v>374</v>
      </c>
      <c r="D30" s="302">
        <v>1996</v>
      </c>
      <c r="E30" s="303">
        <v>22384</v>
      </c>
      <c r="F30" s="303"/>
      <c r="G30" s="303"/>
      <c r="H30" s="304">
        <f t="shared" si="7"/>
        <v>24380</v>
      </c>
    </row>
    <row r="31" spans="1:14" ht="20.100000000000001" customHeight="1" thickBot="1" x14ac:dyDescent="0.25">
      <c r="A31" s="907" t="s">
        <v>69</v>
      </c>
      <c r="B31" s="908"/>
      <c r="C31" s="908"/>
      <c r="D31" s="305">
        <f>SUM(D28:D30)</f>
        <v>4665</v>
      </c>
      <c r="E31" s="305">
        <f t="shared" ref="E31:H31" si="8">SUM(E28:E30)</f>
        <v>58000</v>
      </c>
      <c r="F31" s="305">
        <f t="shared" si="8"/>
        <v>0</v>
      </c>
      <c r="G31" s="305">
        <f t="shared" si="8"/>
        <v>0</v>
      </c>
      <c r="H31" s="305">
        <f t="shared" si="8"/>
        <v>62665</v>
      </c>
    </row>
    <row r="32" spans="1:14" ht="20.100000000000001" customHeight="1" x14ac:dyDescent="0.2">
      <c r="A32" s="24"/>
      <c r="B32" s="28" t="s">
        <v>0</v>
      </c>
      <c r="C32" s="89" t="s">
        <v>372</v>
      </c>
      <c r="D32" s="306">
        <v>0</v>
      </c>
      <c r="E32" s="299">
        <v>1750</v>
      </c>
      <c r="F32" s="299"/>
      <c r="G32" s="299"/>
      <c r="H32" s="299">
        <f t="shared" si="7"/>
        <v>1750</v>
      </c>
    </row>
    <row r="33" spans="1:8" ht="20.100000000000001" customHeight="1" x14ac:dyDescent="0.2">
      <c r="A33" s="20"/>
      <c r="B33" s="29" t="s">
        <v>0</v>
      </c>
      <c r="C33" s="239" t="s">
        <v>375</v>
      </c>
      <c r="D33" s="300">
        <v>0</v>
      </c>
      <c r="E33" s="300">
        <v>43377</v>
      </c>
      <c r="F33" s="300">
        <v>0</v>
      </c>
      <c r="G33" s="300"/>
      <c r="H33" s="299">
        <f t="shared" si="7"/>
        <v>43377</v>
      </c>
    </row>
    <row r="34" spans="1:8" ht="20.100000000000001" customHeight="1" x14ac:dyDescent="0.2">
      <c r="A34" s="307"/>
      <c r="B34" s="29" t="s">
        <v>0</v>
      </c>
      <c r="C34" s="239" t="s">
        <v>376</v>
      </c>
      <c r="D34" s="300">
        <v>810</v>
      </c>
      <c r="E34" s="303">
        <v>17353</v>
      </c>
      <c r="F34" s="303"/>
      <c r="G34" s="303"/>
      <c r="H34" s="300">
        <f t="shared" ref="H34" si="9">SUM(D34:G34)</f>
        <v>18163</v>
      </c>
    </row>
    <row r="35" spans="1:8" ht="20.100000000000001" customHeight="1" thickBot="1" x14ac:dyDescent="0.25">
      <c r="A35" s="308"/>
      <c r="B35" s="309" t="s">
        <v>0</v>
      </c>
      <c r="C35" s="310" t="s">
        <v>374</v>
      </c>
      <c r="D35" s="311">
        <v>0</v>
      </c>
      <c r="E35" s="303">
        <v>7520</v>
      </c>
      <c r="F35" s="303"/>
      <c r="G35" s="303"/>
      <c r="H35" s="304">
        <f t="shared" si="7"/>
        <v>7520</v>
      </c>
    </row>
    <row r="36" spans="1:8" ht="20.100000000000001" customHeight="1" thickBot="1" x14ac:dyDescent="0.25">
      <c r="A36" s="907" t="s">
        <v>70</v>
      </c>
      <c r="B36" s="908"/>
      <c r="C36" s="908"/>
      <c r="D36" s="312">
        <f>SUM(D32:D35)</f>
        <v>810</v>
      </c>
      <c r="E36" s="312">
        <f t="shared" ref="E36:H36" si="10">SUM(E32:E35)</f>
        <v>70000</v>
      </c>
      <c r="F36" s="312">
        <f t="shared" si="10"/>
        <v>0</v>
      </c>
      <c r="G36" s="312">
        <f t="shared" si="10"/>
        <v>0</v>
      </c>
      <c r="H36" s="312">
        <f t="shared" si="10"/>
        <v>70810</v>
      </c>
    </row>
    <row r="37" spans="1:8" ht="20.100000000000001" customHeight="1" x14ac:dyDescent="0.2">
      <c r="A37" s="23"/>
      <c r="B37" s="28" t="s">
        <v>2</v>
      </c>
      <c r="C37" s="88" t="s">
        <v>372</v>
      </c>
      <c r="D37" s="306">
        <v>0</v>
      </c>
      <c r="E37" s="299">
        <v>1600</v>
      </c>
      <c r="F37" s="299"/>
      <c r="G37" s="299"/>
      <c r="H37" s="299">
        <f t="shared" si="7"/>
        <v>1600</v>
      </c>
    </row>
    <row r="38" spans="1:8" ht="20.100000000000001" customHeight="1" x14ac:dyDescent="0.2">
      <c r="A38" s="20"/>
      <c r="B38" s="29" t="s">
        <v>2</v>
      </c>
      <c r="C38" s="239" t="s">
        <v>375</v>
      </c>
      <c r="D38" s="300">
        <v>0</v>
      </c>
      <c r="E38" s="300">
        <v>18635</v>
      </c>
      <c r="F38" s="300"/>
      <c r="G38" s="300"/>
      <c r="H38" s="299">
        <f t="shared" si="7"/>
        <v>18635</v>
      </c>
    </row>
    <row r="39" spans="1:8" ht="20.100000000000001" customHeight="1" thickBot="1" x14ac:dyDescent="0.25">
      <c r="A39" s="20"/>
      <c r="B39" s="313" t="s">
        <v>2</v>
      </c>
      <c r="C39" s="314" t="s">
        <v>376</v>
      </c>
      <c r="D39" s="302">
        <v>0</v>
      </c>
      <c r="E39" s="303">
        <v>2765</v>
      </c>
      <c r="F39" s="303"/>
      <c r="G39" s="303"/>
      <c r="H39" s="304">
        <f t="shared" si="7"/>
        <v>2765</v>
      </c>
    </row>
    <row r="40" spans="1:8" ht="20.100000000000001" customHeight="1" thickBot="1" x14ac:dyDescent="0.25">
      <c r="A40" s="907" t="s">
        <v>71</v>
      </c>
      <c r="B40" s="908"/>
      <c r="C40" s="916"/>
      <c r="D40" s="305">
        <f>SUM(D37:D39)</f>
        <v>0</v>
      </c>
      <c r="E40" s="305">
        <f t="shared" ref="E40:G40" si="11">SUM(E37:E39)</f>
        <v>23000</v>
      </c>
      <c r="F40" s="305">
        <f t="shared" si="11"/>
        <v>0</v>
      </c>
      <c r="G40" s="305">
        <f t="shared" si="11"/>
        <v>0</v>
      </c>
      <c r="H40" s="305">
        <f>SUM(H37:H39)</f>
        <v>23000</v>
      </c>
    </row>
    <row r="41" spans="1:8" ht="20.100000000000001" customHeight="1" x14ac:dyDescent="0.2">
      <c r="A41" s="24"/>
      <c r="B41" s="28" t="s">
        <v>3</v>
      </c>
      <c r="C41" s="89" t="s">
        <v>372</v>
      </c>
      <c r="D41" s="306">
        <v>0</v>
      </c>
      <c r="E41" s="299">
        <v>500</v>
      </c>
      <c r="F41" s="299"/>
      <c r="G41" s="299"/>
      <c r="H41" s="299">
        <f t="shared" si="7"/>
        <v>500</v>
      </c>
    </row>
    <row r="42" spans="1:8" ht="20.100000000000001" customHeight="1" x14ac:dyDescent="0.2">
      <c r="A42" s="20"/>
      <c r="B42" s="29" t="s">
        <v>3</v>
      </c>
      <c r="C42" s="239" t="s">
        <v>377</v>
      </c>
      <c r="D42" s="300">
        <v>0</v>
      </c>
      <c r="E42" s="300">
        <v>14500</v>
      </c>
      <c r="F42" s="300">
        <v>12500</v>
      </c>
      <c r="G42" s="300">
        <v>2500</v>
      </c>
      <c r="H42" s="299">
        <f t="shared" si="7"/>
        <v>29500</v>
      </c>
    </row>
    <row r="43" spans="1:8" ht="20.100000000000001" customHeight="1" thickBot="1" x14ac:dyDescent="0.25">
      <c r="A43" s="308"/>
      <c r="B43" s="313" t="s">
        <v>3</v>
      </c>
      <c r="C43" s="315" t="s">
        <v>378</v>
      </c>
      <c r="D43" s="303"/>
      <c r="E43" s="303">
        <v>9200</v>
      </c>
      <c r="F43" s="303">
        <v>50666</v>
      </c>
      <c r="G43" s="303">
        <v>10134</v>
      </c>
      <c r="H43" s="304">
        <f t="shared" si="7"/>
        <v>70000</v>
      </c>
    </row>
    <row r="44" spans="1:8" ht="20.100000000000001" customHeight="1" thickBot="1" x14ac:dyDescent="0.25">
      <c r="A44" s="907" t="s">
        <v>73</v>
      </c>
      <c r="B44" s="908"/>
      <c r="C44" s="916"/>
      <c r="D44" s="305">
        <f>SUM(D41:D43)</f>
        <v>0</v>
      </c>
      <c r="E44" s="305">
        <f t="shared" ref="E44:H44" si="12">SUM(E41:E43)</f>
        <v>24200</v>
      </c>
      <c r="F44" s="305">
        <f t="shared" si="12"/>
        <v>63166</v>
      </c>
      <c r="G44" s="305">
        <f t="shared" si="12"/>
        <v>12634</v>
      </c>
      <c r="H44" s="305">
        <f t="shared" si="12"/>
        <v>100000</v>
      </c>
    </row>
    <row r="45" spans="1:8" ht="20.100000000000001" customHeight="1" x14ac:dyDescent="0.2">
      <c r="A45" s="24"/>
      <c r="B45" s="28" t="s">
        <v>60</v>
      </c>
      <c r="C45" s="88" t="s">
        <v>372</v>
      </c>
      <c r="D45" s="299">
        <v>0</v>
      </c>
      <c r="E45" s="299">
        <v>350</v>
      </c>
      <c r="F45" s="299"/>
      <c r="G45" s="299"/>
      <c r="H45" s="299">
        <f t="shared" si="7"/>
        <v>350</v>
      </c>
    </row>
    <row r="46" spans="1:8" ht="20.100000000000001" customHeight="1" x14ac:dyDescent="0.2">
      <c r="A46" s="20"/>
      <c r="B46" s="29" t="s">
        <v>60</v>
      </c>
      <c r="C46" s="239" t="s">
        <v>375</v>
      </c>
      <c r="D46" s="300">
        <v>0</v>
      </c>
      <c r="E46" s="300">
        <v>18024</v>
      </c>
      <c r="F46" s="300"/>
      <c r="G46" s="300"/>
      <c r="H46" s="299">
        <f>SUM(D46:G46)</f>
        <v>18024</v>
      </c>
    </row>
    <row r="47" spans="1:8" ht="20.100000000000001" customHeight="1" x14ac:dyDescent="0.2">
      <c r="A47" s="20"/>
      <c r="B47" s="29" t="s">
        <v>60</v>
      </c>
      <c r="C47" s="239" t="s">
        <v>376</v>
      </c>
      <c r="D47" s="300">
        <v>5370</v>
      </c>
      <c r="E47" s="300">
        <v>4600</v>
      </c>
      <c r="F47" s="300"/>
      <c r="G47" s="300"/>
      <c r="H47" s="299">
        <f t="shared" ref="H47:H52" si="13">SUM(D47:G47)</f>
        <v>9970</v>
      </c>
    </row>
    <row r="48" spans="1:8" ht="20.100000000000001" customHeight="1" thickBot="1" x14ac:dyDescent="0.25">
      <c r="A48" s="308"/>
      <c r="B48" s="27" t="s">
        <v>79</v>
      </c>
      <c r="C48" s="301" t="s">
        <v>379</v>
      </c>
      <c r="D48" s="302">
        <v>0</v>
      </c>
      <c r="E48" s="19"/>
      <c r="F48" s="303"/>
      <c r="G48" s="303">
        <v>17026</v>
      </c>
      <c r="H48" s="304">
        <f>SUM(D48:G48)</f>
        <v>17026</v>
      </c>
    </row>
    <row r="49" spans="1:11" ht="20.100000000000001" customHeight="1" thickBot="1" x14ac:dyDescent="0.25">
      <c r="A49" s="907" t="s">
        <v>72</v>
      </c>
      <c r="B49" s="908"/>
      <c r="C49" s="908"/>
      <c r="D49" s="305">
        <f>SUM(D45:D48)</f>
        <v>5370</v>
      </c>
      <c r="E49" s="305">
        <f t="shared" ref="E49:H49" si="14">SUM(E45:E48)</f>
        <v>22974</v>
      </c>
      <c r="F49" s="305">
        <f t="shared" si="14"/>
        <v>0</v>
      </c>
      <c r="G49" s="305">
        <f>SUM(G45:G48)</f>
        <v>17026</v>
      </c>
      <c r="H49" s="305">
        <f t="shared" si="14"/>
        <v>45370</v>
      </c>
    </row>
    <row r="50" spans="1:11" ht="20.100000000000001" customHeight="1" thickBot="1" x14ac:dyDescent="0.25">
      <c r="A50" s="287" t="s">
        <v>380</v>
      </c>
      <c r="B50" s="316"/>
      <c r="C50" s="317"/>
      <c r="D50" s="318">
        <v>0</v>
      </c>
      <c r="E50" s="318">
        <v>4400.3999999999996</v>
      </c>
      <c r="F50" s="318"/>
      <c r="G50" s="318"/>
      <c r="H50" s="318">
        <f t="shared" si="13"/>
        <v>4400.3999999999996</v>
      </c>
    </row>
    <row r="51" spans="1:11" ht="20.100000000000001" customHeight="1" thickBot="1" x14ac:dyDescent="0.25">
      <c r="A51" s="287" t="s">
        <v>381</v>
      </c>
      <c r="B51" s="316"/>
      <c r="C51" s="317"/>
      <c r="D51" s="318">
        <v>0</v>
      </c>
      <c r="E51" s="318">
        <v>2400</v>
      </c>
      <c r="F51" s="318"/>
      <c r="G51" s="318"/>
      <c r="H51" s="318">
        <f t="shared" si="13"/>
        <v>2400</v>
      </c>
    </row>
    <row r="52" spans="1:11" ht="20.100000000000001" customHeight="1" thickBot="1" x14ac:dyDescent="0.25">
      <c r="A52" s="287" t="s">
        <v>382</v>
      </c>
      <c r="B52" s="316"/>
      <c r="C52" s="317"/>
      <c r="D52" s="318">
        <v>0</v>
      </c>
      <c r="E52" s="318">
        <v>2200</v>
      </c>
      <c r="F52" s="318"/>
      <c r="G52" s="318"/>
      <c r="H52" s="318">
        <f t="shared" si="13"/>
        <v>2200</v>
      </c>
    </row>
    <row r="53" spans="1:11" ht="20.25" customHeight="1" thickBot="1" x14ac:dyDescent="0.25">
      <c r="A53" s="918" t="s">
        <v>383</v>
      </c>
      <c r="B53" s="919"/>
      <c r="C53" s="319"/>
      <c r="D53" s="318">
        <f>D31+D36+D40+D44+D49+D50+D51+D52</f>
        <v>10845</v>
      </c>
      <c r="E53" s="318">
        <f>E31+E36+E40+E44+E49+E50+E51+E52</f>
        <v>207174.39999999999</v>
      </c>
      <c r="F53" s="318">
        <f>F31+F36+F40+F44+F49+F50+F51+F52</f>
        <v>63166</v>
      </c>
      <c r="G53" s="318">
        <f>G31+G36+G40+G44+G49+G50+G51+G52</f>
        <v>29660</v>
      </c>
      <c r="H53" s="318">
        <f>H31+H36+H40+H44+H49+H50+H51+H52</f>
        <v>310845.40000000002</v>
      </c>
      <c r="K53" s="30"/>
    </row>
    <row r="54" spans="1:11" ht="13.5" thickBot="1" x14ac:dyDescent="0.25">
      <c r="E54" s="19"/>
      <c r="H54" s="264"/>
    </row>
    <row r="55" spans="1:11" s="321" customFormat="1" ht="20.25" customHeight="1" x14ac:dyDescent="0.25">
      <c r="C55" s="354"/>
      <c r="D55" s="352" t="s">
        <v>385</v>
      </c>
      <c r="E55" s="348" t="s">
        <v>359</v>
      </c>
      <c r="F55" s="348" t="s">
        <v>269</v>
      </c>
      <c r="G55" s="348" t="s">
        <v>270</v>
      </c>
      <c r="H55" s="349"/>
    </row>
    <row r="56" spans="1:11" s="321" customFormat="1" ht="19.5" customHeight="1" thickBot="1" x14ac:dyDescent="0.3">
      <c r="C56" s="361" t="s">
        <v>17</v>
      </c>
      <c r="D56" s="362">
        <f>D23+D53</f>
        <v>10945</v>
      </c>
      <c r="E56" s="363">
        <f>E23+E53</f>
        <v>279523.40000000002</v>
      </c>
      <c r="F56" s="363">
        <f>F23+F53</f>
        <v>495408</v>
      </c>
      <c r="G56" s="363">
        <f>G23+G53</f>
        <v>165009</v>
      </c>
      <c r="H56" s="364">
        <f>H23+H53</f>
        <v>950885.4</v>
      </c>
    </row>
    <row r="57" spans="1:11" s="284" customFormat="1" ht="19.5" customHeight="1" x14ac:dyDescent="0.2">
      <c r="C57" s="356" t="s">
        <v>357</v>
      </c>
      <c r="D57" s="357"/>
      <c r="E57" s="358"/>
      <c r="F57" s="358"/>
      <c r="G57" s="359">
        <f>G48+G20</f>
        <v>27879</v>
      </c>
      <c r="H57" s="360">
        <f>SUM(G57)</f>
        <v>27879</v>
      </c>
    </row>
    <row r="58" spans="1:11" s="284" customFormat="1" ht="19.5" customHeight="1" thickBot="1" x14ac:dyDescent="0.25">
      <c r="C58" s="355" t="s">
        <v>386</v>
      </c>
      <c r="D58" s="353">
        <f>D56-D57</f>
        <v>10945</v>
      </c>
      <c r="E58" s="350">
        <f t="shared" ref="E58:H58" si="15">E56-E57</f>
        <v>279523.40000000002</v>
      </c>
      <c r="F58" s="350">
        <f t="shared" si="15"/>
        <v>495408</v>
      </c>
      <c r="G58" s="350">
        <f t="shared" si="15"/>
        <v>137130</v>
      </c>
      <c r="H58" s="351">
        <f t="shared" si="15"/>
        <v>923006.4</v>
      </c>
    </row>
    <row r="59" spans="1:11" s="284" customFormat="1" ht="14.25" customHeight="1" x14ac:dyDescent="0.2">
      <c r="D59" s="284" t="s">
        <v>384</v>
      </c>
      <c r="H59" s="320"/>
    </row>
    <row r="60" spans="1:11" ht="5.25" customHeight="1" x14ac:dyDescent="0.2">
      <c r="E60" s="19"/>
      <c r="H60" s="30"/>
    </row>
    <row r="61" spans="1:11" ht="2.25" customHeight="1" thickBot="1" x14ac:dyDescent="0.25"/>
    <row r="62" spans="1:11" ht="18.75" thickBot="1" x14ac:dyDescent="0.3">
      <c r="C62" s="329" t="s">
        <v>361</v>
      </c>
      <c r="D62" s="335" t="s">
        <v>387</v>
      </c>
      <c r="E62" s="336" t="s">
        <v>359</v>
      </c>
      <c r="F62" s="337" t="s">
        <v>269</v>
      </c>
      <c r="G62" s="338" t="s">
        <v>270</v>
      </c>
      <c r="H62" s="343" t="s">
        <v>360</v>
      </c>
    </row>
    <row r="63" spans="1:11" ht="18" x14ac:dyDescent="0.25">
      <c r="C63" s="332">
        <v>8115</v>
      </c>
      <c r="D63" s="333"/>
      <c r="E63" s="334">
        <v>41142</v>
      </c>
      <c r="F63" s="334">
        <v>97035</v>
      </c>
      <c r="G63" s="339">
        <v>23237</v>
      </c>
      <c r="H63" s="344">
        <f>SUM(E63:G63)</f>
        <v>161414</v>
      </c>
    </row>
    <row r="64" spans="1:11" ht="18" x14ac:dyDescent="0.25">
      <c r="C64" s="325" t="s">
        <v>362</v>
      </c>
      <c r="D64" s="323"/>
      <c r="E64" s="322">
        <f>E56-E63</f>
        <v>238381.40000000002</v>
      </c>
      <c r="F64" s="322">
        <f>F56-F63</f>
        <v>398373</v>
      </c>
      <c r="G64" s="340"/>
      <c r="H64" s="345">
        <f>SUM(E64:G64)</f>
        <v>636754.4</v>
      </c>
    </row>
    <row r="65" spans="3:8" ht="18" x14ac:dyDescent="0.25">
      <c r="C65" s="325">
        <v>2122</v>
      </c>
      <c r="D65" s="324">
        <v>10945</v>
      </c>
      <c r="E65" s="322"/>
      <c r="F65" s="322"/>
      <c r="G65" s="340"/>
      <c r="H65" s="345">
        <f>SUM(D65:G65)</f>
        <v>10945</v>
      </c>
    </row>
    <row r="66" spans="3:8" ht="18" x14ac:dyDescent="0.25">
      <c r="C66" s="325" t="s">
        <v>388</v>
      </c>
      <c r="D66" s="324"/>
      <c r="E66" s="322"/>
      <c r="F66" s="322"/>
      <c r="G66" s="340">
        <v>27879</v>
      </c>
      <c r="H66" s="345">
        <f t="shared" ref="H66:H67" si="16">SUM(E66:G66)</f>
        <v>27879</v>
      </c>
    </row>
    <row r="67" spans="3:8" ht="18.75" thickBot="1" x14ac:dyDescent="0.3">
      <c r="C67" s="326" t="s">
        <v>389</v>
      </c>
      <c r="D67" s="327"/>
      <c r="E67" s="328"/>
      <c r="F67" s="328"/>
      <c r="G67" s="341">
        <v>113893</v>
      </c>
      <c r="H67" s="346">
        <f t="shared" si="16"/>
        <v>113893</v>
      </c>
    </row>
    <row r="68" spans="3:8" ht="18.75" thickBot="1" x14ac:dyDescent="0.3">
      <c r="C68" s="329" t="s">
        <v>360</v>
      </c>
      <c r="D68" s="330">
        <f>SUM(D63:D67)</f>
        <v>10945</v>
      </c>
      <c r="E68" s="331">
        <f t="shared" ref="E68:H68" si="17">SUM(E63:E67)</f>
        <v>279523.40000000002</v>
      </c>
      <c r="F68" s="331">
        <f t="shared" si="17"/>
        <v>495408</v>
      </c>
      <c r="G68" s="342">
        <f>SUM(G63:G67)</f>
        <v>165009</v>
      </c>
      <c r="H68" s="347">
        <f t="shared" si="17"/>
        <v>950885.4</v>
      </c>
    </row>
    <row r="69" spans="3:8" ht="15" x14ac:dyDescent="0.2">
      <c r="D69" s="284"/>
      <c r="E69" s="283"/>
      <c r="F69" s="284"/>
      <c r="G69" s="283"/>
      <c r="H69" s="284"/>
    </row>
    <row r="70" spans="3:8" ht="15.75" x14ac:dyDescent="0.25">
      <c r="D70" s="284"/>
      <c r="E70" s="283"/>
      <c r="F70" s="284"/>
      <c r="G70" s="285"/>
    </row>
    <row r="71" spans="3:8" ht="15.75" x14ac:dyDescent="0.25">
      <c r="G71" s="30"/>
      <c r="H71" s="286"/>
    </row>
  </sheetData>
  <mergeCells count="25">
    <mergeCell ref="A3:C3"/>
    <mergeCell ref="A4:B5"/>
    <mergeCell ref="C4:C5"/>
    <mergeCell ref="D4:D5"/>
    <mergeCell ref="E4:E5"/>
    <mergeCell ref="A27:B27"/>
    <mergeCell ref="G4:G5"/>
    <mergeCell ref="H4:H5"/>
    <mergeCell ref="A8:C8"/>
    <mergeCell ref="A11:C11"/>
    <mergeCell ref="A14:C14"/>
    <mergeCell ref="A17:C17"/>
    <mergeCell ref="F4:F5"/>
    <mergeCell ref="I17:N17"/>
    <mergeCell ref="A21:C21"/>
    <mergeCell ref="A22:C22"/>
    <mergeCell ref="A23:C23"/>
    <mergeCell ref="A26:C26"/>
    <mergeCell ref="A53:B53"/>
    <mergeCell ref="A28:A30"/>
    <mergeCell ref="A31:C31"/>
    <mergeCell ref="A36:C36"/>
    <mergeCell ref="A40:C40"/>
    <mergeCell ref="A44:C44"/>
    <mergeCell ref="A49:C49"/>
  </mergeCells>
  <pageMargins left="0.78740157480314965" right="0.78740157480314965" top="0.6692913385826772" bottom="0.86614173228346458" header="0.27559055118110237" footer="0.39370078740157483"/>
  <pageSetup paperSize="9" scale="37" firstPageNumber="115" orientation="landscape" useFirstPageNumber="1" r:id="rId1"/>
  <headerFooter alignWithMargins="0">
    <oddFooter>&amp;L&amp;"Arial,Kurzíva"Rada Olomouckého kraje 30.11.2011
3. - Rozpočet Olomouckého kraje 2012 - návrh rozpočtu
Příloha č. 4a): Návrh rozpracovaných investičních akcí v roce 2012&amp;R&amp;"Arial,Kurzíva"Strana &amp;P (celkem xxx)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N47"/>
  <sheetViews>
    <sheetView showGridLines="0" topLeftCell="A19" zoomScale="70" zoomScaleNormal="70" zoomScaleSheetLayoutView="75" workbookViewId="0">
      <selection activeCell="A14" sqref="A14:G14"/>
    </sheetView>
  </sheetViews>
  <sheetFormatPr defaultRowHeight="12.75" x14ac:dyDescent="0.2"/>
  <cols>
    <col min="1" max="1" width="7" style="19" customWidth="1"/>
    <col min="2" max="2" width="44.5703125" style="19" customWidth="1"/>
    <col min="3" max="3" width="56.85546875" style="19" customWidth="1"/>
    <col min="4" max="4" width="24.140625" style="19" customWidth="1"/>
    <col min="5" max="5" width="22.28515625" style="30" customWidth="1"/>
    <col min="6" max="7" width="24.140625" style="19" customWidth="1"/>
    <col min="8" max="8" width="21.85546875" style="19" customWidth="1"/>
    <col min="9" max="9" width="9.140625" style="19"/>
    <col min="10" max="10" width="20" style="19" customWidth="1"/>
    <col min="11" max="16384" width="9.140625" style="19"/>
  </cols>
  <sheetData>
    <row r="1" spans="1:8" s="107" customFormat="1" ht="32.25" customHeight="1" x14ac:dyDescent="0.3">
      <c r="A1" s="107" t="s">
        <v>273</v>
      </c>
      <c r="E1" s="108"/>
    </row>
    <row r="2" spans="1:8" ht="42" customHeight="1" x14ac:dyDescent="0.3">
      <c r="A2" s="107" t="s">
        <v>272</v>
      </c>
    </row>
    <row r="3" spans="1:8" ht="15.75" customHeight="1" thickBot="1" x14ac:dyDescent="0.3">
      <c r="A3" s="898"/>
      <c r="B3" s="898"/>
      <c r="C3" s="898"/>
      <c r="D3" s="288"/>
      <c r="E3" s="109"/>
      <c r="H3" s="110" t="s">
        <v>49</v>
      </c>
    </row>
    <row r="4" spans="1:8" ht="65.25" customHeight="1" x14ac:dyDescent="0.2">
      <c r="A4" s="899" t="s">
        <v>6</v>
      </c>
      <c r="B4" s="900"/>
      <c r="C4" s="903" t="s">
        <v>68</v>
      </c>
      <c r="D4" s="903" t="s">
        <v>333</v>
      </c>
      <c r="E4" s="905" t="s">
        <v>138</v>
      </c>
      <c r="F4" s="905" t="s">
        <v>139</v>
      </c>
      <c r="G4" s="912" t="s">
        <v>75</v>
      </c>
      <c r="H4" s="914" t="s">
        <v>17</v>
      </c>
    </row>
    <row r="5" spans="1:8" ht="20.100000000000001" customHeight="1" thickBot="1" x14ac:dyDescent="0.25">
      <c r="A5" s="901"/>
      <c r="B5" s="902"/>
      <c r="C5" s="904"/>
      <c r="D5" s="904"/>
      <c r="E5" s="904"/>
      <c r="F5" s="917"/>
      <c r="G5" s="913"/>
      <c r="H5" s="915"/>
    </row>
    <row r="6" spans="1:8" ht="19.5" customHeight="1" x14ac:dyDescent="0.2">
      <c r="A6" s="20"/>
      <c r="B6" s="26" t="s">
        <v>62</v>
      </c>
      <c r="C6" s="88" t="s">
        <v>94</v>
      </c>
      <c r="D6" s="249">
        <f>'Š-INV '!N14</f>
        <v>100</v>
      </c>
      <c r="E6" s="249">
        <v>15768</v>
      </c>
      <c r="F6" s="248">
        <v>47168</v>
      </c>
      <c r="G6" s="248">
        <v>9434</v>
      </c>
      <c r="H6" s="248">
        <f t="shared" ref="H6:H22" si="0">SUM(D6:G6)</f>
        <v>72470</v>
      </c>
    </row>
    <row r="7" spans="1:8" ht="19.5" customHeight="1" thickBot="1" x14ac:dyDescent="0.25">
      <c r="A7" s="20"/>
      <c r="B7" s="225" t="s">
        <v>62</v>
      </c>
      <c r="C7" s="79" t="s">
        <v>267</v>
      </c>
      <c r="D7" s="240"/>
      <c r="E7" s="249"/>
      <c r="F7" s="250"/>
      <c r="G7" s="251">
        <v>8135</v>
      </c>
      <c r="H7" s="248">
        <f t="shared" si="0"/>
        <v>8135</v>
      </c>
    </row>
    <row r="8" spans="1:8" ht="20.100000000000001" customHeight="1" thickBot="1" x14ac:dyDescent="0.25">
      <c r="A8" s="907" t="s">
        <v>69</v>
      </c>
      <c r="B8" s="908"/>
      <c r="C8" s="908"/>
      <c r="D8" s="255">
        <f t="shared" ref="D8:G8" si="1">SUM(D6:D7)</f>
        <v>100</v>
      </c>
      <c r="E8" s="255">
        <f t="shared" si="1"/>
        <v>15768</v>
      </c>
      <c r="F8" s="255">
        <f t="shared" si="1"/>
        <v>47168</v>
      </c>
      <c r="G8" s="255">
        <f t="shared" si="1"/>
        <v>17569</v>
      </c>
      <c r="H8" s="256">
        <f t="shared" si="0"/>
        <v>80605</v>
      </c>
    </row>
    <row r="9" spans="1:8" ht="20.100000000000001" customHeight="1" x14ac:dyDescent="0.2">
      <c r="A9" s="24"/>
      <c r="B9" s="73" t="s">
        <v>0</v>
      </c>
      <c r="C9" s="89" t="s">
        <v>86</v>
      </c>
      <c r="D9" s="242"/>
      <c r="E9" s="257">
        <v>200</v>
      </c>
      <c r="F9" s="258">
        <f>'[2]Sociální-PD'!N17</f>
        <v>0</v>
      </c>
      <c r="G9" s="247">
        <v>2597</v>
      </c>
      <c r="H9" s="247">
        <f t="shared" si="0"/>
        <v>2797</v>
      </c>
    </row>
    <row r="10" spans="1:8" ht="20.100000000000001" customHeight="1" thickBot="1" x14ac:dyDescent="0.25">
      <c r="A10" s="72"/>
      <c r="B10" s="29" t="s">
        <v>0</v>
      </c>
      <c r="C10" s="238" t="s">
        <v>94</v>
      </c>
      <c r="D10" s="262"/>
      <c r="E10" s="254">
        <f>Souhrn!E10</f>
        <v>22290</v>
      </c>
      <c r="F10" s="254">
        <f>Souhrn!F10</f>
        <v>40132</v>
      </c>
      <c r="G10" s="254">
        <f>Souhrn!G10</f>
        <v>4898</v>
      </c>
      <c r="H10" s="248">
        <f>SUM(D10:G10)</f>
        <v>67320</v>
      </c>
    </row>
    <row r="11" spans="1:8" ht="20.100000000000001" customHeight="1" thickBot="1" x14ac:dyDescent="0.25">
      <c r="A11" s="907" t="s">
        <v>70</v>
      </c>
      <c r="B11" s="908"/>
      <c r="C11" s="908"/>
      <c r="D11" s="255">
        <f t="shared" ref="D11:G11" si="2">SUM(D9:D10)</f>
        <v>0</v>
      </c>
      <c r="E11" s="255">
        <f t="shared" si="2"/>
        <v>22490</v>
      </c>
      <c r="F11" s="255">
        <f t="shared" si="2"/>
        <v>40132</v>
      </c>
      <c r="G11" s="255">
        <f t="shared" si="2"/>
        <v>7495</v>
      </c>
      <c r="H11" s="256">
        <f t="shared" si="0"/>
        <v>70117</v>
      </c>
    </row>
    <row r="12" spans="1:8" ht="20.100000000000001" customHeight="1" x14ac:dyDescent="0.2">
      <c r="A12" s="23"/>
      <c r="B12" s="28" t="s">
        <v>2</v>
      </c>
      <c r="C12" s="88" t="s">
        <v>86</v>
      </c>
      <c r="D12" s="242"/>
      <c r="E12" s="257"/>
      <c r="F12" s="258"/>
      <c r="G12" s="247">
        <v>1880</v>
      </c>
      <c r="H12" s="247">
        <f t="shared" si="0"/>
        <v>1880</v>
      </c>
    </row>
    <row r="13" spans="1:8" ht="20.100000000000001" customHeight="1" thickBot="1" x14ac:dyDescent="0.25">
      <c r="A13" s="20"/>
      <c r="B13" s="29" t="s">
        <v>2</v>
      </c>
      <c r="C13" s="88" t="s">
        <v>94</v>
      </c>
      <c r="D13" s="243"/>
      <c r="E13" s="254">
        <v>15680</v>
      </c>
      <c r="F13" s="248"/>
      <c r="G13" s="248">
        <v>2903</v>
      </c>
      <c r="H13" s="253">
        <f t="shared" si="0"/>
        <v>18583</v>
      </c>
    </row>
    <row r="14" spans="1:8" ht="20.100000000000001" customHeight="1" thickBot="1" x14ac:dyDescent="0.25">
      <c r="A14" s="924" t="s">
        <v>71</v>
      </c>
      <c r="B14" s="925"/>
      <c r="C14" s="925"/>
      <c r="D14" s="255">
        <f>SUM(D12:D13)</f>
        <v>0</v>
      </c>
      <c r="E14" s="255">
        <f t="shared" ref="E14:G14" si="3">SUM(E12:E13)</f>
        <v>15680</v>
      </c>
      <c r="F14" s="255">
        <f>SUM(F12:F13)</f>
        <v>0</v>
      </c>
      <c r="G14" s="255">
        <f t="shared" si="3"/>
        <v>4783</v>
      </c>
      <c r="H14" s="256">
        <f t="shared" si="0"/>
        <v>20463</v>
      </c>
    </row>
    <row r="15" spans="1:8" ht="20.100000000000001" customHeight="1" x14ac:dyDescent="0.2">
      <c r="A15" s="24"/>
      <c r="B15" s="28" t="s">
        <v>3</v>
      </c>
      <c r="C15" s="231" t="s">
        <v>86</v>
      </c>
      <c r="D15" s="244"/>
      <c r="E15" s="259">
        <v>5119</v>
      </c>
      <c r="F15" s="260"/>
      <c r="G15" s="247">
        <v>14190</v>
      </c>
      <c r="H15" s="247">
        <f t="shared" si="0"/>
        <v>19309</v>
      </c>
    </row>
    <row r="16" spans="1:8" ht="20.100000000000001" customHeight="1" thickBot="1" x14ac:dyDescent="0.25">
      <c r="A16" s="20"/>
      <c r="B16" s="27" t="s">
        <v>3</v>
      </c>
      <c r="C16" s="271" t="s">
        <v>94</v>
      </c>
      <c r="D16" s="272"/>
      <c r="E16" s="273"/>
      <c r="F16" s="274">
        <v>50842</v>
      </c>
      <c r="G16" s="253">
        <v>53978</v>
      </c>
      <c r="H16" s="253">
        <f t="shared" si="0"/>
        <v>104820</v>
      </c>
    </row>
    <row r="17" spans="1:14" ht="20.100000000000001" customHeight="1" thickBot="1" x14ac:dyDescent="0.25">
      <c r="A17" s="907" t="s">
        <v>73</v>
      </c>
      <c r="B17" s="908"/>
      <c r="C17" s="908"/>
      <c r="D17" s="255">
        <f t="shared" ref="D17:G17" si="4">SUM(D15:D16)</f>
        <v>0</v>
      </c>
      <c r="E17" s="255">
        <f t="shared" si="4"/>
        <v>5119</v>
      </c>
      <c r="F17" s="255">
        <f t="shared" si="4"/>
        <v>50842</v>
      </c>
      <c r="G17" s="255">
        <f t="shared" si="4"/>
        <v>68168</v>
      </c>
      <c r="H17" s="256">
        <f t="shared" si="0"/>
        <v>124129</v>
      </c>
      <c r="I17" s="906"/>
      <c r="J17" s="906"/>
      <c r="K17" s="906"/>
      <c r="L17" s="906"/>
      <c r="M17" s="906"/>
      <c r="N17" s="906"/>
    </row>
    <row r="18" spans="1:14" ht="20.100000000000001" customHeight="1" x14ac:dyDescent="0.2">
      <c r="A18" s="20"/>
      <c r="B18" s="29" t="s">
        <v>60</v>
      </c>
      <c r="C18" s="88" t="s">
        <v>86</v>
      </c>
      <c r="D18" s="242"/>
      <c r="E18" s="246"/>
      <c r="F18" s="247"/>
      <c r="G18" s="248">
        <f>'Zdr.-PD'!Q14</f>
        <v>273</v>
      </c>
      <c r="H18" s="247">
        <f t="shared" si="0"/>
        <v>273</v>
      </c>
    </row>
    <row r="19" spans="1:14" ht="20.100000000000001" customHeight="1" x14ac:dyDescent="0.2">
      <c r="A19" s="20"/>
      <c r="B19" s="27" t="s">
        <v>60</v>
      </c>
      <c r="C19" s="88" t="s">
        <v>94</v>
      </c>
      <c r="D19" s="241"/>
      <c r="E19" s="254">
        <v>21100</v>
      </c>
      <c r="F19" s="252"/>
      <c r="G19" s="253"/>
      <c r="H19" s="248">
        <f t="shared" si="0"/>
        <v>21100</v>
      </c>
    </row>
    <row r="20" spans="1:14" ht="20.100000000000001" customHeight="1" thickBot="1" x14ac:dyDescent="0.25">
      <c r="A20" s="20"/>
      <c r="B20" s="29" t="s">
        <v>79</v>
      </c>
      <c r="C20" s="239" t="s">
        <v>94</v>
      </c>
      <c r="D20" s="240"/>
      <c r="E20" s="249"/>
      <c r="F20" s="248"/>
      <c r="G20" s="248">
        <f>'Zdrav.-nájem '!O12</f>
        <v>10853</v>
      </c>
      <c r="H20" s="248">
        <f t="shared" si="0"/>
        <v>10853</v>
      </c>
    </row>
    <row r="21" spans="1:14" ht="20.100000000000001" customHeight="1" thickBot="1" x14ac:dyDescent="0.25">
      <c r="A21" s="907" t="s">
        <v>72</v>
      </c>
      <c r="B21" s="908"/>
      <c r="C21" s="908"/>
      <c r="D21" s="263">
        <f t="shared" ref="D21:G21" si="5">SUM(D18:D20)</f>
        <v>0</v>
      </c>
      <c r="E21" s="263">
        <f t="shared" si="5"/>
        <v>21100</v>
      </c>
      <c r="F21" s="263">
        <f t="shared" si="5"/>
        <v>0</v>
      </c>
      <c r="G21" s="263">
        <f t="shared" si="5"/>
        <v>11126</v>
      </c>
      <c r="H21" s="256">
        <f t="shared" si="0"/>
        <v>32226</v>
      </c>
    </row>
    <row r="22" spans="1:14" ht="20.100000000000001" customHeight="1" thickBot="1" x14ac:dyDescent="0.25">
      <c r="A22" s="909" t="s">
        <v>275</v>
      </c>
      <c r="B22" s="910"/>
      <c r="C22" s="911"/>
      <c r="D22" s="261"/>
      <c r="E22" s="261"/>
      <c r="F22" s="245">
        <v>260417</v>
      </c>
      <c r="G22" s="245">
        <v>52083</v>
      </c>
      <c r="H22" s="245">
        <f t="shared" si="0"/>
        <v>312500</v>
      </c>
    </row>
    <row r="23" spans="1:14" ht="43.5" customHeight="1" thickBot="1" x14ac:dyDescent="0.25">
      <c r="A23" s="909" t="s">
        <v>17</v>
      </c>
      <c r="B23" s="910"/>
      <c r="C23" s="911"/>
      <c r="D23" s="245">
        <f t="shared" ref="D23:G23" si="6">D8+D11+D14+D17+D21+D22</f>
        <v>100</v>
      </c>
      <c r="E23" s="245">
        <f t="shared" si="6"/>
        <v>80157</v>
      </c>
      <c r="F23" s="245">
        <f>F8+F11+F14+F17+F21+F22</f>
        <v>398559</v>
      </c>
      <c r="G23" s="245">
        <f t="shared" si="6"/>
        <v>161224</v>
      </c>
      <c r="H23" s="245">
        <f>H8+H11+H14+H17+H21+H22</f>
        <v>640040</v>
      </c>
      <c r="J23" s="30"/>
      <c r="K23" s="30"/>
    </row>
    <row r="24" spans="1:14" x14ac:dyDescent="0.2">
      <c r="E24" s="19"/>
      <c r="H24" s="264"/>
    </row>
    <row r="25" spans="1:14" x14ac:dyDescent="0.2">
      <c r="A25" s="928" t="s">
        <v>363</v>
      </c>
      <c r="B25" s="929"/>
      <c r="C25" s="930"/>
      <c r="D25" s="935" t="s">
        <v>366</v>
      </c>
      <c r="E25" s="937" t="s">
        <v>364</v>
      </c>
      <c r="F25" s="937" t="s">
        <v>365</v>
      </c>
      <c r="G25" s="938" t="s">
        <v>5</v>
      </c>
      <c r="H25" s="940" t="s">
        <v>17</v>
      </c>
    </row>
    <row r="26" spans="1:14" s="284" customFormat="1" ht="38.25" customHeight="1" x14ac:dyDescent="0.2">
      <c r="A26" s="931"/>
      <c r="B26" s="932"/>
      <c r="C26" s="933"/>
      <c r="D26" s="936"/>
      <c r="E26" s="936"/>
      <c r="F26" s="937"/>
      <c r="G26" s="939"/>
      <c r="H26" s="941"/>
    </row>
    <row r="27" spans="1:14" s="294" customFormat="1" ht="15.75" customHeight="1" x14ac:dyDescent="0.3">
      <c r="A27" s="934" t="s">
        <v>390</v>
      </c>
      <c r="B27" s="934"/>
      <c r="C27" s="934"/>
      <c r="D27" s="365"/>
      <c r="E27" s="365">
        <v>-10320</v>
      </c>
      <c r="F27" s="365">
        <v>8600</v>
      </c>
      <c r="G27" s="365">
        <v>1720</v>
      </c>
      <c r="H27" s="365">
        <f>SUM(D27:G27)</f>
        <v>0</v>
      </c>
    </row>
    <row r="28" spans="1:14" s="294" customFormat="1" ht="18.75" x14ac:dyDescent="0.3">
      <c r="A28" s="934" t="s">
        <v>391</v>
      </c>
      <c r="B28" s="934"/>
      <c r="C28" s="934"/>
      <c r="D28" s="365"/>
      <c r="E28" s="365">
        <v>5985</v>
      </c>
      <c r="F28" s="365"/>
      <c r="G28" s="365">
        <v>-5985</v>
      </c>
      <c r="H28" s="365">
        <f t="shared" ref="H28" si="7">SUM(D28:G28)</f>
        <v>0</v>
      </c>
    </row>
    <row r="29" spans="1:14" s="293" customFormat="1" ht="18" x14ac:dyDescent="0.25">
      <c r="A29" s="926" t="s">
        <v>369</v>
      </c>
      <c r="B29" s="926"/>
      <c r="C29" s="926"/>
      <c r="D29" s="374">
        <f>SUM(D27:D28)</f>
        <v>0</v>
      </c>
      <c r="E29" s="374">
        <f t="shared" ref="E29:H29" si="8">SUM(E27:E28)</f>
        <v>-4335</v>
      </c>
      <c r="F29" s="374">
        <f t="shared" si="8"/>
        <v>8600</v>
      </c>
      <c r="G29" s="374">
        <f t="shared" si="8"/>
        <v>-4265</v>
      </c>
      <c r="H29" s="374">
        <f t="shared" si="8"/>
        <v>0</v>
      </c>
    </row>
    <row r="30" spans="1:14" s="294" customFormat="1" ht="18.75" x14ac:dyDescent="0.3">
      <c r="A30" s="934" t="s">
        <v>395</v>
      </c>
      <c r="B30" s="934"/>
      <c r="C30" s="934"/>
      <c r="D30" s="368"/>
      <c r="E30" s="365">
        <v>2009</v>
      </c>
      <c r="F30" s="368"/>
      <c r="G30" s="368">
        <v>-2009</v>
      </c>
      <c r="H30" s="365">
        <f>SUM(E30:G30)</f>
        <v>0</v>
      </c>
    </row>
    <row r="31" spans="1:14" s="294" customFormat="1" ht="18.75" x14ac:dyDescent="0.3">
      <c r="A31" s="934" t="s">
        <v>390</v>
      </c>
      <c r="B31" s="934"/>
      <c r="C31" s="934"/>
      <c r="D31" s="368"/>
      <c r="E31" s="365">
        <f>2461+1739</f>
        <v>4200</v>
      </c>
      <c r="F31" s="368"/>
      <c r="G31" s="368">
        <f>-2461-1739</f>
        <v>-4200</v>
      </c>
      <c r="H31" s="365">
        <f>SUM(E31:G31)</f>
        <v>0</v>
      </c>
    </row>
    <row r="32" spans="1:14" s="284" customFormat="1" ht="18" x14ac:dyDescent="0.25">
      <c r="A32" s="926" t="s">
        <v>396</v>
      </c>
      <c r="B32" s="926"/>
      <c r="C32" s="926"/>
      <c r="D32" s="374">
        <f>SUM(D30:D31)</f>
        <v>0</v>
      </c>
      <c r="E32" s="374">
        <f t="shared" ref="E32:H32" si="9">SUM(E30:E31)</f>
        <v>6209</v>
      </c>
      <c r="F32" s="374">
        <f t="shared" si="9"/>
        <v>0</v>
      </c>
      <c r="G32" s="374">
        <f t="shared" si="9"/>
        <v>-6209</v>
      </c>
      <c r="H32" s="374">
        <f t="shared" si="9"/>
        <v>0</v>
      </c>
    </row>
    <row r="33" spans="1:9" s="294" customFormat="1" ht="15" customHeight="1" x14ac:dyDescent="0.3">
      <c r="A33" s="934" t="s">
        <v>395</v>
      </c>
      <c r="B33" s="934"/>
      <c r="C33" s="934"/>
      <c r="D33" s="368"/>
      <c r="E33" s="365">
        <f>1831-1037</f>
        <v>794</v>
      </c>
      <c r="F33" s="368"/>
      <c r="G33" s="368">
        <f>-1831+1037</f>
        <v>-794</v>
      </c>
      <c r="H33" s="368">
        <f>SUM(D33:G33)</f>
        <v>0</v>
      </c>
    </row>
    <row r="34" spans="1:9" s="294" customFormat="1" ht="15.75" customHeight="1" x14ac:dyDescent="0.3">
      <c r="A34" s="934" t="s">
        <v>390</v>
      </c>
      <c r="B34" s="934"/>
      <c r="C34" s="934"/>
      <c r="D34" s="368"/>
      <c r="E34" s="365">
        <f>2903-19770</f>
        <v>-16867</v>
      </c>
      <c r="F34" s="365">
        <v>19515</v>
      </c>
      <c r="G34" s="368">
        <f>-2903+255</f>
        <v>-2648</v>
      </c>
      <c r="H34" s="368">
        <f>SUM(D34:G34)</f>
        <v>0</v>
      </c>
    </row>
    <row r="35" spans="1:9" s="284" customFormat="1" ht="18" x14ac:dyDescent="0.25">
      <c r="A35" s="926" t="s">
        <v>392</v>
      </c>
      <c r="B35" s="926"/>
      <c r="C35" s="926"/>
      <c r="D35" s="374">
        <f>SUM(D33:D34)</f>
        <v>0</v>
      </c>
      <c r="E35" s="374">
        <f t="shared" ref="E35:H35" si="10">SUM(E33:E34)</f>
        <v>-16073</v>
      </c>
      <c r="F35" s="374">
        <f t="shared" si="10"/>
        <v>19515</v>
      </c>
      <c r="G35" s="374">
        <f t="shared" si="10"/>
        <v>-3442</v>
      </c>
      <c r="H35" s="374">
        <f t="shared" si="10"/>
        <v>0</v>
      </c>
    </row>
    <row r="36" spans="1:9" s="294" customFormat="1" ht="15" customHeight="1" x14ac:dyDescent="0.3">
      <c r="A36" s="934" t="s">
        <v>395</v>
      </c>
      <c r="B36" s="934"/>
      <c r="C36" s="934"/>
      <c r="D36" s="368"/>
      <c r="E36" s="365">
        <v>10111</v>
      </c>
      <c r="F36" s="368"/>
      <c r="G36" s="368">
        <v>-10111</v>
      </c>
      <c r="H36" s="368">
        <f>SUM(D36:G36)</f>
        <v>0</v>
      </c>
    </row>
    <row r="37" spans="1:9" s="294" customFormat="1" ht="15" customHeight="1" x14ac:dyDescent="0.3">
      <c r="A37" s="934" t="s">
        <v>390</v>
      </c>
      <c r="B37" s="934"/>
      <c r="C37" s="934"/>
      <c r="D37" s="368"/>
      <c r="E37" s="365">
        <v>1810</v>
      </c>
      <c r="F37" s="368">
        <v>7500</v>
      </c>
      <c r="G37" s="368">
        <f>-1810-7500</f>
        <v>-9310</v>
      </c>
      <c r="H37" s="368">
        <f>SUM(D37:G37)</f>
        <v>0</v>
      </c>
    </row>
    <row r="38" spans="1:9" s="284" customFormat="1" ht="18" x14ac:dyDescent="0.25">
      <c r="A38" s="926" t="s">
        <v>393</v>
      </c>
      <c r="B38" s="926"/>
      <c r="C38" s="926"/>
      <c r="D38" s="374">
        <f>SUM(D36:D37)</f>
        <v>0</v>
      </c>
      <c r="E38" s="374">
        <f t="shared" ref="E38:H38" si="11">SUM(E36:E37)</f>
        <v>11921</v>
      </c>
      <c r="F38" s="374">
        <f t="shared" si="11"/>
        <v>7500</v>
      </c>
      <c r="G38" s="374">
        <f t="shared" si="11"/>
        <v>-19421</v>
      </c>
      <c r="H38" s="374">
        <f t="shared" si="11"/>
        <v>0</v>
      </c>
    </row>
    <row r="39" spans="1:9" s="284" customFormat="1" ht="15" customHeight="1" x14ac:dyDescent="0.3">
      <c r="A39" s="934" t="s">
        <v>395</v>
      </c>
      <c r="B39" s="934"/>
      <c r="C39" s="934"/>
      <c r="D39" s="366">
        <v>0</v>
      </c>
      <c r="E39" s="367">
        <v>0</v>
      </c>
      <c r="F39" s="367">
        <v>0</v>
      </c>
      <c r="G39" s="367">
        <v>0</v>
      </c>
      <c r="H39" s="366"/>
    </row>
    <row r="40" spans="1:9" s="284" customFormat="1" ht="15" customHeight="1" x14ac:dyDescent="0.3">
      <c r="A40" s="934" t="s">
        <v>390</v>
      </c>
      <c r="B40" s="934"/>
      <c r="C40" s="934"/>
      <c r="D40" s="366">
        <v>0</v>
      </c>
      <c r="E40" s="367">
        <v>-21100</v>
      </c>
      <c r="F40" s="367">
        <v>17583</v>
      </c>
      <c r="G40" s="367">
        <v>3517</v>
      </c>
      <c r="H40" s="366">
        <f>SUM(D40:G40)</f>
        <v>0</v>
      </c>
    </row>
    <row r="41" spans="1:9" s="284" customFormat="1" ht="18" x14ac:dyDescent="0.25">
      <c r="A41" s="926" t="s">
        <v>394</v>
      </c>
      <c r="B41" s="926"/>
      <c r="C41" s="926"/>
      <c r="D41" s="374">
        <f>SUM(D39:D40)</f>
        <v>0</v>
      </c>
      <c r="E41" s="374">
        <f t="shared" ref="E41:H41" si="12">SUM(E39:E40)</f>
        <v>-21100</v>
      </c>
      <c r="F41" s="374">
        <f t="shared" si="12"/>
        <v>17583</v>
      </c>
      <c r="G41" s="374">
        <f t="shared" si="12"/>
        <v>3517</v>
      </c>
      <c r="H41" s="374">
        <f t="shared" si="12"/>
        <v>0</v>
      </c>
    </row>
    <row r="42" spans="1:9" ht="18" x14ac:dyDescent="0.25">
      <c r="A42" s="927" t="s">
        <v>399</v>
      </c>
      <c r="B42" s="927"/>
      <c r="C42" s="927"/>
      <c r="D42" s="369">
        <f>D22</f>
        <v>0</v>
      </c>
      <c r="E42" s="369">
        <f t="shared" ref="E42" si="13">E22</f>
        <v>0</v>
      </c>
      <c r="F42" s="369">
        <v>0</v>
      </c>
      <c r="G42" s="369">
        <v>0</v>
      </c>
      <c r="H42" s="369">
        <f>SUM(D42:G42)</f>
        <v>0</v>
      </c>
    </row>
    <row r="43" spans="1:9" s="107" customFormat="1" ht="21" thickBot="1" x14ac:dyDescent="0.35">
      <c r="A43" s="370" t="s">
        <v>397</v>
      </c>
      <c r="B43" s="370"/>
      <c r="C43" s="370"/>
      <c r="D43" s="371">
        <f>D29+D32+D35+D38+D41+D42</f>
        <v>0</v>
      </c>
      <c r="E43" s="371">
        <f t="shared" ref="E43:H43" si="14">E29+E32+E35+E38+E41+E42</f>
        <v>-23378</v>
      </c>
      <c r="F43" s="371">
        <f t="shared" si="14"/>
        <v>53198</v>
      </c>
      <c r="G43" s="371">
        <f t="shared" si="14"/>
        <v>-29820</v>
      </c>
      <c r="H43" s="371">
        <f t="shared" si="14"/>
        <v>0</v>
      </c>
    </row>
    <row r="44" spans="1:9" s="107" customFormat="1" ht="21.75" thickTop="1" thickBot="1" x14ac:dyDescent="0.35">
      <c r="A44" s="372" t="s">
        <v>398</v>
      </c>
      <c r="B44" s="372"/>
      <c r="C44" s="372"/>
      <c r="D44" s="373">
        <f>D23+D43</f>
        <v>100</v>
      </c>
      <c r="E44" s="373">
        <f t="shared" ref="E44:H44" si="15">E23+E43</f>
        <v>56779</v>
      </c>
      <c r="F44" s="373">
        <f t="shared" si="15"/>
        <v>451757</v>
      </c>
      <c r="G44" s="373">
        <f t="shared" si="15"/>
        <v>131404</v>
      </c>
      <c r="H44" s="373">
        <f t="shared" si="15"/>
        <v>640040</v>
      </c>
    </row>
    <row r="45" spans="1:9" ht="13.5" thickTop="1" x14ac:dyDescent="0.2"/>
    <row r="46" spans="1:9" x14ac:dyDescent="0.2">
      <c r="D46" s="30"/>
      <c r="F46" s="30"/>
      <c r="G46" s="30"/>
      <c r="H46" s="30"/>
      <c r="I46" s="30"/>
    </row>
    <row r="47" spans="1:9" x14ac:dyDescent="0.2">
      <c r="D47" s="30"/>
      <c r="F47" s="30"/>
      <c r="G47" s="30"/>
      <c r="H47" s="30"/>
    </row>
  </sheetData>
  <mergeCells count="38">
    <mergeCell ref="A3:C3"/>
    <mergeCell ref="A4:B5"/>
    <mergeCell ref="C4:C5"/>
    <mergeCell ref="D4:D5"/>
    <mergeCell ref="E4:E5"/>
    <mergeCell ref="G4:G5"/>
    <mergeCell ref="H4:H5"/>
    <mergeCell ref="A8:C8"/>
    <mergeCell ref="A11:C11"/>
    <mergeCell ref="A14:C14"/>
    <mergeCell ref="F4:F5"/>
    <mergeCell ref="I17:N17"/>
    <mergeCell ref="A21:C21"/>
    <mergeCell ref="A22:C22"/>
    <mergeCell ref="A23:C23"/>
    <mergeCell ref="A27:C27"/>
    <mergeCell ref="A17:C17"/>
    <mergeCell ref="D25:D26"/>
    <mergeCell ref="E25:E26"/>
    <mergeCell ref="F25:F26"/>
    <mergeCell ref="G25:G26"/>
    <mergeCell ref="H25:H26"/>
    <mergeCell ref="A41:C41"/>
    <mergeCell ref="A42:C42"/>
    <mergeCell ref="A25:C26"/>
    <mergeCell ref="A35:C35"/>
    <mergeCell ref="A36:C36"/>
    <mergeCell ref="A37:C37"/>
    <mergeCell ref="A38:C38"/>
    <mergeCell ref="A39:C39"/>
    <mergeCell ref="A40:C40"/>
    <mergeCell ref="A29:C29"/>
    <mergeCell ref="A30:C30"/>
    <mergeCell ref="A31:C31"/>
    <mergeCell ref="A32:C32"/>
    <mergeCell ref="A33:C33"/>
    <mergeCell ref="A34:C34"/>
    <mergeCell ref="A28:C28"/>
  </mergeCells>
  <pageMargins left="0.78740157480314965" right="0.78740157480314965" top="0.6692913385826772" bottom="0.86614173228346458" header="0.27559055118110237" footer="0.39370078740157483"/>
  <pageSetup paperSize="9" scale="53" firstPageNumber="115" orientation="landscape" useFirstPageNumber="1" r:id="rId1"/>
  <headerFooter alignWithMargins="0">
    <oddFooter>&amp;L&amp;"Arial,Kurzíva"Rada Olomouckého kraje 30.11.2011
3. - Rozpočet Olomouckého kraje 2012 - návrh rozpočtu
Příloha č. 4a): Návrh rozpracovaných investičních akcí v roce 2012&amp;R&amp;"Arial,Kurzíva"Strana &amp;P (celkem xxx)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Q24"/>
  <sheetViews>
    <sheetView showGridLines="0" zoomScale="70" zoomScaleNormal="70" zoomScaleSheetLayoutView="75" workbookViewId="0">
      <selection activeCell="D35" sqref="D35"/>
    </sheetView>
  </sheetViews>
  <sheetFormatPr defaultRowHeight="12.75" x14ac:dyDescent="0.2"/>
  <cols>
    <col min="1" max="1" width="7" style="19" customWidth="1"/>
    <col min="2" max="2" width="44.5703125" style="19" customWidth="1"/>
    <col min="3" max="3" width="56.85546875" style="19" customWidth="1"/>
    <col min="4" max="4" width="24.140625" style="19" customWidth="1"/>
    <col min="5" max="5" width="22.28515625" style="30" customWidth="1"/>
    <col min="6" max="7" width="24.140625" style="19" customWidth="1"/>
    <col min="8" max="8" width="21.85546875" style="19" customWidth="1"/>
    <col min="9" max="9" width="9.140625" style="19"/>
    <col min="10" max="10" width="20" style="19" customWidth="1"/>
    <col min="11" max="16384" width="9.140625" style="19"/>
  </cols>
  <sheetData>
    <row r="1" spans="1:17" s="107" customFormat="1" ht="32.25" customHeight="1" x14ac:dyDescent="0.3">
      <c r="A1" s="107" t="s">
        <v>408</v>
      </c>
      <c r="E1" s="108"/>
    </row>
    <row r="2" spans="1:17" ht="21.75" customHeight="1" x14ac:dyDescent="0.3">
      <c r="A2" s="107" t="s">
        <v>272</v>
      </c>
    </row>
    <row r="3" spans="1:17" ht="25.5" customHeight="1" thickBot="1" x14ac:dyDescent="0.3">
      <c r="A3" s="898"/>
      <c r="B3" s="898"/>
      <c r="C3" s="898"/>
      <c r="D3" s="265"/>
      <c r="E3" s="109"/>
      <c r="H3" s="110" t="s">
        <v>49</v>
      </c>
    </row>
    <row r="4" spans="1:17" ht="65.25" customHeight="1" x14ac:dyDescent="0.2">
      <c r="A4" s="899" t="s">
        <v>6</v>
      </c>
      <c r="B4" s="900"/>
      <c r="C4" s="903" t="s">
        <v>68</v>
      </c>
      <c r="D4" s="903" t="s">
        <v>333</v>
      </c>
      <c r="E4" s="905" t="s">
        <v>138</v>
      </c>
      <c r="F4" s="905" t="s">
        <v>139</v>
      </c>
      <c r="G4" s="912" t="s">
        <v>75</v>
      </c>
      <c r="H4" s="914" t="s">
        <v>17</v>
      </c>
    </row>
    <row r="5" spans="1:17" ht="20.100000000000001" customHeight="1" thickBot="1" x14ac:dyDescent="0.25">
      <c r="A5" s="901"/>
      <c r="B5" s="902"/>
      <c r="C5" s="904"/>
      <c r="D5" s="904"/>
      <c r="E5" s="904"/>
      <c r="F5" s="917"/>
      <c r="G5" s="913"/>
      <c r="H5" s="915"/>
    </row>
    <row r="6" spans="1:17" ht="19.5" customHeight="1" x14ac:dyDescent="0.2">
      <c r="A6" s="20"/>
      <c r="B6" s="26" t="s">
        <v>62</v>
      </c>
      <c r="C6" s="88" t="s">
        <v>94</v>
      </c>
      <c r="D6" s="249">
        <f>'Š-INV '!N14</f>
        <v>100</v>
      </c>
      <c r="E6" s="249">
        <f>'Š-INV '!O14</f>
        <v>5448</v>
      </c>
      <c r="F6" s="249">
        <f>'Š-INV '!P14</f>
        <v>55768</v>
      </c>
      <c r="G6" s="249">
        <f>'Š-INV '!Q14</f>
        <v>11154</v>
      </c>
      <c r="H6" s="248">
        <f t="shared" ref="H6:H22" si="0">SUM(D6:G6)</f>
        <v>72470</v>
      </c>
    </row>
    <row r="7" spans="1:17" ht="19.5" customHeight="1" thickBot="1" x14ac:dyDescent="0.25">
      <c r="A7" s="20"/>
      <c r="B7" s="225" t="s">
        <v>62</v>
      </c>
      <c r="C7" s="79" t="s">
        <v>267</v>
      </c>
      <c r="D7" s="249">
        <f>'Š-opravy'!N14</f>
        <v>0</v>
      </c>
      <c r="E7" s="249">
        <f>'Š-opravy'!O14</f>
        <v>5985</v>
      </c>
      <c r="F7" s="249">
        <f>'Š-opravy'!P14</f>
        <v>0</v>
      </c>
      <c r="G7" s="249">
        <f>'Š-opravy'!Q14</f>
        <v>2150</v>
      </c>
      <c r="H7" s="248">
        <f>SUM(D7:G7)</f>
        <v>8135</v>
      </c>
    </row>
    <row r="8" spans="1:17" ht="20.100000000000001" customHeight="1" thickBot="1" x14ac:dyDescent="0.25">
      <c r="A8" s="907" t="s">
        <v>69</v>
      </c>
      <c r="B8" s="908"/>
      <c r="C8" s="908"/>
      <c r="D8" s="255">
        <f t="shared" ref="D8:G8" si="1">SUM(D6:D7)</f>
        <v>100</v>
      </c>
      <c r="E8" s="255">
        <f t="shared" si="1"/>
        <v>11433</v>
      </c>
      <c r="F8" s="255">
        <f t="shared" si="1"/>
        <v>55768</v>
      </c>
      <c r="G8" s="255">
        <f t="shared" si="1"/>
        <v>13304</v>
      </c>
      <c r="H8" s="256">
        <f t="shared" si="0"/>
        <v>80605</v>
      </c>
    </row>
    <row r="9" spans="1:17" ht="20.100000000000001" customHeight="1" x14ac:dyDescent="0.2">
      <c r="A9" s="24"/>
      <c r="B9" s="73" t="s">
        <v>0</v>
      </c>
      <c r="C9" s="89" t="s">
        <v>86</v>
      </c>
      <c r="D9" s="257">
        <f>'Sociální-PD'!N14</f>
        <v>0</v>
      </c>
      <c r="E9" s="257">
        <f>'Sociální-PD'!O14</f>
        <v>2209</v>
      </c>
      <c r="F9" s="257">
        <f>'Sociální-PD'!P14</f>
        <v>0</v>
      </c>
      <c r="G9" s="257">
        <f>'Sociální-PD'!Q14</f>
        <v>588</v>
      </c>
      <c r="H9" s="247">
        <f t="shared" si="0"/>
        <v>2797</v>
      </c>
    </row>
    <row r="10" spans="1:17" ht="20.100000000000001" customHeight="1" thickBot="1" x14ac:dyDescent="0.25">
      <c r="A10" s="72"/>
      <c r="B10" s="29" t="s">
        <v>0</v>
      </c>
      <c r="C10" s="238" t="s">
        <v>94</v>
      </c>
      <c r="D10" s="262">
        <f>'Sociální-INV'!N18</f>
        <v>0</v>
      </c>
      <c r="E10" s="262">
        <f>'Sociální-INV'!O18</f>
        <v>22290</v>
      </c>
      <c r="F10" s="262">
        <f>'Sociální-INV'!P18</f>
        <v>40132</v>
      </c>
      <c r="G10" s="262">
        <f>'Sociální-INV'!Q18</f>
        <v>4898</v>
      </c>
      <c r="H10" s="248">
        <f>SUM(D10:G10)</f>
        <v>67320</v>
      </c>
    </row>
    <row r="11" spans="1:17" ht="20.100000000000001" customHeight="1" thickBot="1" x14ac:dyDescent="0.25">
      <c r="A11" s="907" t="s">
        <v>70</v>
      </c>
      <c r="B11" s="908"/>
      <c r="C11" s="908"/>
      <c r="D11" s="255">
        <f t="shared" ref="D11:G11" si="2">SUM(D9:D10)</f>
        <v>0</v>
      </c>
      <c r="E11" s="255">
        <f t="shared" si="2"/>
        <v>24499</v>
      </c>
      <c r="F11" s="255">
        <f t="shared" si="2"/>
        <v>40132</v>
      </c>
      <c r="G11" s="255">
        <f t="shared" si="2"/>
        <v>5486</v>
      </c>
      <c r="H11" s="256">
        <f t="shared" si="0"/>
        <v>70117</v>
      </c>
    </row>
    <row r="12" spans="1:17" ht="20.100000000000001" customHeight="1" x14ac:dyDescent="0.2">
      <c r="A12" s="23"/>
      <c r="B12" s="28" t="s">
        <v>2</v>
      </c>
      <c r="C12" s="88" t="s">
        <v>86</v>
      </c>
      <c r="D12" s="257">
        <f>'Kultura-PD'!N12</f>
        <v>0</v>
      </c>
      <c r="E12" s="257">
        <f>'Kultura-PD'!O12</f>
        <v>794</v>
      </c>
      <c r="F12" s="257">
        <f>'Kultura-PD'!P12</f>
        <v>0</v>
      </c>
      <c r="G12" s="257">
        <f>'Kultura-PD'!Q12</f>
        <v>1086</v>
      </c>
      <c r="H12" s="247">
        <f t="shared" si="0"/>
        <v>1880</v>
      </c>
    </row>
    <row r="13" spans="1:17" ht="20.100000000000001" customHeight="1" thickBot="1" x14ac:dyDescent="0.25">
      <c r="A13" s="20"/>
      <c r="B13" s="29" t="s">
        <v>2</v>
      </c>
      <c r="C13" s="88" t="s">
        <v>94</v>
      </c>
      <c r="D13" s="291">
        <f>'Kultura-INV'!N17</f>
        <v>0</v>
      </c>
      <c r="E13" s="291">
        <f>'Kultura-INV'!O17</f>
        <v>18583</v>
      </c>
      <c r="F13" s="291">
        <f>'Kultura-INV'!P17</f>
        <v>0</v>
      </c>
      <c r="G13" s="291">
        <f>'Kultura-INV'!Q17</f>
        <v>0</v>
      </c>
      <c r="H13" s="247">
        <f t="shared" si="0"/>
        <v>18583</v>
      </c>
    </row>
    <row r="14" spans="1:17" ht="20.100000000000001" customHeight="1" thickBot="1" x14ac:dyDescent="0.25">
      <c r="A14" s="924" t="s">
        <v>71</v>
      </c>
      <c r="B14" s="925"/>
      <c r="C14" s="925"/>
      <c r="D14" s="255">
        <f>SUM(D12:D13)</f>
        <v>0</v>
      </c>
      <c r="E14" s="255">
        <f t="shared" ref="E14:G14" si="3">SUM(E12:E13)</f>
        <v>19377</v>
      </c>
      <c r="F14" s="255">
        <f>SUM(F12:F13)</f>
        <v>0</v>
      </c>
      <c r="G14" s="255">
        <f t="shared" si="3"/>
        <v>1086</v>
      </c>
      <c r="H14" s="256">
        <f t="shared" si="0"/>
        <v>20463</v>
      </c>
      <c r="P14" s="19">
        <v>19515</v>
      </c>
      <c r="Q14" s="19">
        <v>255</v>
      </c>
    </row>
    <row r="15" spans="1:17" ht="20.100000000000001" customHeight="1" x14ac:dyDescent="0.2">
      <c r="A15" s="24"/>
      <c r="B15" s="28" t="s">
        <v>3</v>
      </c>
      <c r="C15" s="231" t="s">
        <v>86</v>
      </c>
      <c r="D15" s="292">
        <f>'Doprava-PD'!N37</f>
        <v>0</v>
      </c>
      <c r="E15" s="292">
        <f>'Doprava-PD'!O37</f>
        <v>15230</v>
      </c>
      <c r="F15" s="292">
        <f>'Doprava-PD'!P37</f>
        <v>0</v>
      </c>
      <c r="G15" s="292">
        <f>'Doprava-PD'!Q37</f>
        <v>4079</v>
      </c>
      <c r="H15" s="247">
        <f t="shared" si="0"/>
        <v>19309</v>
      </c>
    </row>
    <row r="16" spans="1:17" ht="20.100000000000001" customHeight="1" thickBot="1" x14ac:dyDescent="0.25">
      <c r="A16" s="20"/>
      <c r="B16" s="27" t="s">
        <v>3</v>
      </c>
      <c r="C16" s="271" t="s">
        <v>94</v>
      </c>
      <c r="D16" s="273">
        <f>'Doprava-INV '!O18</f>
        <v>0</v>
      </c>
      <c r="E16" s="273">
        <f>'Doprava-INV '!P18</f>
        <v>1810</v>
      </c>
      <c r="F16" s="273">
        <f>'Doprava-INV '!Q18</f>
        <v>58342</v>
      </c>
      <c r="G16" s="273">
        <f>'Doprava-INV '!R18</f>
        <v>44668</v>
      </c>
      <c r="H16" s="253">
        <f t="shared" si="0"/>
        <v>104820</v>
      </c>
    </row>
    <row r="17" spans="1:14" ht="20.100000000000001" customHeight="1" thickBot="1" x14ac:dyDescent="0.25">
      <c r="A17" s="907" t="s">
        <v>73</v>
      </c>
      <c r="B17" s="908"/>
      <c r="C17" s="908"/>
      <c r="D17" s="255">
        <f t="shared" ref="D17:G17" si="4">SUM(D15:D16)</f>
        <v>0</v>
      </c>
      <c r="E17" s="255">
        <f t="shared" si="4"/>
        <v>17040</v>
      </c>
      <c r="F17" s="255">
        <f t="shared" si="4"/>
        <v>58342</v>
      </c>
      <c r="G17" s="255">
        <f t="shared" si="4"/>
        <v>48747</v>
      </c>
      <c r="H17" s="256">
        <f t="shared" si="0"/>
        <v>124129</v>
      </c>
      <c r="I17" s="906"/>
      <c r="J17" s="906"/>
      <c r="K17" s="906"/>
      <c r="L17" s="906"/>
      <c r="M17" s="906"/>
      <c r="N17" s="906"/>
    </row>
    <row r="18" spans="1:14" ht="20.100000000000001" customHeight="1" x14ac:dyDescent="0.2">
      <c r="A18" s="20"/>
      <c r="B18" s="29" t="s">
        <v>60</v>
      </c>
      <c r="C18" s="88" t="s">
        <v>86</v>
      </c>
      <c r="D18" s="257">
        <f>'Zdr.-PD'!N14</f>
        <v>0</v>
      </c>
      <c r="E18" s="257">
        <f>'Zdr.-PD'!O14</f>
        <v>0</v>
      </c>
      <c r="F18" s="257">
        <f>'Zdr.-PD'!P14</f>
        <v>0</v>
      </c>
      <c r="G18" s="257">
        <f>'Zdr.-PD'!Q14</f>
        <v>273</v>
      </c>
      <c r="H18" s="247">
        <f t="shared" si="0"/>
        <v>273</v>
      </c>
    </row>
    <row r="19" spans="1:14" ht="20.100000000000001" customHeight="1" x14ac:dyDescent="0.2">
      <c r="A19" s="20"/>
      <c r="B19" s="27" t="s">
        <v>60</v>
      </c>
      <c r="C19" s="88" t="s">
        <v>94</v>
      </c>
      <c r="D19" s="254">
        <f>'Zdr.-INV'!N11</f>
        <v>0</v>
      </c>
      <c r="E19" s="254">
        <f>'Zdr.-INV'!O11</f>
        <v>0</v>
      </c>
      <c r="F19" s="254">
        <f>'Zdr.-INV'!P11</f>
        <v>17583</v>
      </c>
      <c r="G19" s="254">
        <f>'Zdr.-INV'!Q11</f>
        <v>3517</v>
      </c>
      <c r="H19" s="248">
        <f t="shared" si="0"/>
        <v>21100</v>
      </c>
    </row>
    <row r="20" spans="1:14" ht="20.100000000000001" customHeight="1" thickBot="1" x14ac:dyDescent="0.25">
      <c r="A20" s="20"/>
      <c r="B20" s="29" t="s">
        <v>79</v>
      </c>
      <c r="C20" s="239" t="s">
        <v>94</v>
      </c>
      <c r="D20" s="240"/>
      <c r="E20" s="249"/>
      <c r="F20" s="248"/>
      <c r="G20" s="248">
        <f>'Zdrav.-nájem '!O12</f>
        <v>10853</v>
      </c>
      <c r="H20" s="248">
        <f t="shared" si="0"/>
        <v>10853</v>
      </c>
    </row>
    <row r="21" spans="1:14" ht="20.100000000000001" customHeight="1" thickBot="1" x14ac:dyDescent="0.25">
      <c r="A21" s="907" t="s">
        <v>72</v>
      </c>
      <c r="B21" s="908"/>
      <c r="C21" s="908"/>
      <c r="D21" s="263">
        <f t="shared" ref="D21:G21" si="5">SUM(D18:D20)</f>
        <v>0</v>
      </c>
      <c r="E21" s="263">
        <f t="shared" si="5"/>
        <v>0</v>
      </c>
      <c r="F21" s="263">
        <f t="shared" si="5"/>
        <v>17583</v>
      </c>
      <c r="G21" s="263">
        <f t="shared" si="5"/>
        <v>14643</v>
      </c>
      <c r="H21" s="256">
        <f t="shared" si="0"/>
        <v>32226</v>
      </c>
    </row>
    <row r="22" spans="1:14" ht="20.100000000000001" customHeight="1" thickBot="1" x14ac:dyDescent="0.25">
      <c r="A22" s="909" t="s">
        <v>275</v>
      </c>
      <c r="B22" s="910"/>
      <c r="C22" s="911"/>
      <c r="D22" s="261"/>
      <c r="E22" s="261"/>
      <c r="F22" s="245">
        <f>'Velké investiční akce'!N14</f>
        <v>260417</v>
      </c>
      <c r="G22" s="245">
        <f>'Velké investiční akce'!O14</f>
        <v>52083</v>
      </c>
      <c r="H22" s="245">
        <f t="shared" si="0"/>
        <v>312500</v>
      </c>
    </row>
    <row r="23" spans="1:14" ht="43.5" customHeight="1" thickBot="1" x14ac:dyDescent="0.25">
      <c r="A23" s="909" t="s">
        <v>17</v>
      </c>
      <c r="B23" s="910"/>
      <c r="C23" s="911"/>
      <c r="D23" s="245">
        <f t="shared" ref="D23:H23" si="6">D8+D11+D14+D17+D21+D22</f>
        <v>100</v>
      </c>
      <c r="E23" s="245">
        <f t="shared" si="6"/>
        <v>72349</v>
      </c>
      <c r="F23" s="245">
        <f t="shared" si="6"/>
        <v>432242</v>
      </c>
      <c r="G23" s="245">
        <f t="shared" si="6"/>
        <v>135349</v>
      </c>
      <c r="H23" s="245">
        <f t="shared" si="6"/>
        <v>640040</v>
      </c>
      <c r="J23" s="30"/>
      <c r="K23" s="30"/>
    </row>
    <row r="24" spans="1:14" x14ac:dyDescent="0.2">
      <c r="E24" s="19"/>
      <c r="H24" s="264"/>
    </row>
  </sheetData>
  <mergeCells count="16">
    <mergeCell ref="A23:C23"/>
    <mergeCell ref="A3:C3"/>
    <mergeCell ref="A4:B5"/>
    <mergeCell ref="C4:C5"/>
    <mergeCell ref="A8:C8"/>
    <mergeCell ref="A11:C11"/>
    <mergeCell ref="A14:C14"/>
    <mergeCell ref="A17:C17"/>
    <mergeCell ref="A22:C22"/>
    <mergeCell ref="H4:H5"/>
    <mergeCell ref="I17:N17"/>
    <mergeCell ref="A21:C21"/>
    <mergeCell ref="D4:D5"/>
    <mergeCell ref="E4:E5"/>
    <mergeCell ref="G4:G5"/>
    <mergeCell ref="F4:F5"/>
  </mergeCells>
  <phoneticPr fontId="2" type="noConversion"/>
  <pageMargins left="0.78740157480314965" right="0.78740157480314965" top="0.6692913385826772" bottom="0.86614173228346458" header="0.27559055118110237" footer="0.39370078740157483"/>
  <pageSetup paperSize="9" scale="58" firstPageNumber="115" orientation="landscape" useFirstPageNumber="1" r:id="rId1"/>
  <headerFooter alignWithMargins="0">
    <oddFooter>&amp;L&amp;"Arial,Kurzíva"&amp;12Zastupitelstvo Olomouckého kraje 16-12-2011
6. - Rozpočet Olomouckého kraje 2012 - návrh rozpočtu
Příloha č. 4a): Návrh rozpracovaných investičních akcí v roce 2012&amp;R&amp;"Arial,Kurzíva"&amp;12Strana &amp;P (celkem 167)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BH80"/>
  <sheetViews>
    <sheetView zoomScale="75" zoomScaleNormal="75" zoomScaleSheetLayoutView="70" workbookViewId="0">
      <pane ySplit="8" topLeftCell="A9" activePane="bottomLeft" state="frozen"/>
      <selection activeCell="D35" sqref="D35"/>
      <selection pane="bottomLeft" activeCell="I18" sqref="I18"/>
    </sheetView>
  </sheetViews>
  <sheetFormatPr defaultColWidth="29.7109375" defaultRowHeight="12.75" x14ac:dyDescent="0.2"/>
  <cols>
    <col min="1" max="1" width="5" style="8" customWidth="1"/>
    <col min="2" max="2" width="5.7109375" style="114" customWidth="1"/>
    <col min="3" max="3" width="18.140625" style="114" customWidth="1"/>
    <col min="4" max="4" width="8.7109375" style="114" customWidth="1"/>
    <col min="5" max="5" width="9.140625" style="114" customWidth="1"/>
    <col min="6" max="6" width="56" style="8" customWidth="1"/>
    <col min="7" max="7" width="56.7109375" style="8" customWidth="1"/>
    <col min="8" max="8" width="7.140625" style="114" customWidth="1"/>
    <col min="9" max="9" width="13.7109375" style="114" customWidth="1"/>
    <col min="10" max="10" width="18.140625" style="194" customWidth="1"/>
    <col min="11" max="11" width="14.85546875" style="195" customWidth="1"/>
    <col min="12" max="12" width="13.5703125" style="195" customWidth="1"/>
    <col min="13" max="13" width="14" style="8" customWidth="1"/>
    <col min="14" max="14" width="10.5703125" style="8" customWidth="1"/>
    <col min="15" max="15" width="11.5703125" style="8" customWidth="1"/>
    <col min="16" max="16" width="13.28515625" style="8" customWidth="1"/>
    <col min="17" max="17" width="12.42578125" style="8" customWidth="1"/>
    <col min="18" max="18" width="14.85546875" style="8" customWidth="1"/>
    <col min="19" max="33" width="29.7109375" style="8" customWidth="1"/>
    <col min="34" max="16384" width="29.7109375" style="8"/>
  </cols>
  <sheetData>
    <row r="1" spans="1:60" s="58" customFormat="1" ht="18" x14ac:dyDescent="0.25">
      <c r="A1" s="132" t="s">
        <v>15</v>
      </c>
      <c r="B1" s="133"/>
      <c r="C1" s="133"/>
      <c r="D1" s="133"/>
      <c r="E1" s="133"/>
      <c r="F1" s="134"/>
      <c r="G1" s="133"/>
      <c r="H1" s="114"/>
      <c r="I1" s="137"/>
      <c r="J1" s="137"/>
      <c r="K1" s="135"/>
      <c r="L1" s="133"/>
      <c r="M1" s="133"/>
      <c r="N1" s="133"/>
      <c r="O1" s="133"/>
      <c r="P1" s="133"/>
      <c r="Q1" s="133"/>
      <c r="R1" s="133"/>
    </row>
    <row r="2" spans="1:60" s="58" customFormat="1" ht="15.75" x14ac:dyDescent="0.25">
      <c r="A2" s="579" t="s">
        <v>18</v>
      </c>
      <c r="B2" s="579"/>
      <c r="C2" s="579"/>
      <c r="D2" s="579"/>
      <c r="E2" s="579"/>
      <c r="F2" s="579" t="s">
        <v>19</v>
      </c>
      <c r="G2" s="139" t="s">
        <v>20</v>
      </c>
      <c r="H2" s="114"/>
      <c r="I2" s="119"/>
      <c r="J2" s="119"/>
      <c r="K2" s="138"/>
      <c r="L2" s="119"/>
      <c r="M2" s="119"/>
      <c r="N2" s="119"/>
      <c r="O2" s="119"/>
      <c r="P2" s="119"/>
      <c r="Q2" s="119"/>
      <c r="R2" s="119"/>
    </row>
    <row r="3" spans="1:60" s="58" customFormat="1" ht="17.25" customHeight="1" x14ac:dyDescent="0.2">
      <c r="A3" s="579"/>
      <c r="B3" s="579"/>
      <c r="C3" s="579"/>
      <c r="D3" s="579"/>
      <c r="E3" s="579"/>
      <c r="F3" s="579" t="s">
        <v>21</v>
      </c>
      <c r="G3" s="119"/>
      <c r="H3" s="114"/>
      <c r="I3" s="119"/>
      <c r="J3" s="119"/>
      <c r="K3" s="138"/>
      <c r="L3" s="119"/>
      <c r="M3" s="119"/>
      <c r="N3" s="119"/>
      <c r="O3" s="119"/>
      <c r="P3" s="119"/>
      <c r="Q3" s="119"/>
      <c r="R3" s="119"/>
    </row>
    <row r="4" spans="1:60" s="119" customFormat="1" ht="18.75" thickBot="1" x14ac:dyDescent="0.3">
      <c r="F4" s="121"/>
      <c r="Q4" s="211"/>
      <c r="R4" s="610" t="s">
        <v>49</v>
      </c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</row>
    <row r="5" spans="1:60" s="9" customFormat="1" ht="28.5" customHeight="1" thickBot="1" x14ac:dyDescent="0.25">
      <c r="A5" s="942" t="s">
        <v>268</v>
      </c>
      <c r="B5" s="943"/>
      <c r="C5" s="943"/>
      <c r="D5" s="943"/>
      <c r="E5" s="943"/>
      <c r="F5" s="943"/>
      <c r="G5" s="943"/>
      <c r="H5" s="943"/>
      <c r="I5" s="943"/>
      <c r="J5" s="943"/>
      <c r="K5" s="943"/>
      <c r="L5" s="943"/>
      <c r="M5" s="943"/>
      <c r="N5" s="943"/>
      <c r="O5" s="943"/>
      <c r="P5" s="943"/>
      <c r="Q5" s="943"/>
      <c r="R5" s="944"/>
    </row>
    <row r="6" spans="1:60" s="128" customFormat="1" ht="8.25" customHeight="1" thickBot="1" x14ac:dyDescent="0.25">
      <c r="A6" s="942"/>
      <c r="B6" s="943"/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4"/>
    </row>
    <row r="7" spans="1:60" s="446" customFormat="1" ht="31.5" customHeight="1" thickBot="1" x14ac:dyDescent="0.25">
      <c r="A7" s="957" t="s">
        <v>61</v>
      </c>
      <c r="B7" s="957" t="s">
        <v>50</v>
      </c>
      <c r="C7" s="945" t="s">
        <v>26</v>
      </c>
      <c r="D7" s="945" t="s">
        <v>25</v>
      </c>
      <c r="E7" s="945" t="s">
        <v>27</v>
      </c>
      <c r="F7" s="945" t="s">
        <v>51</v>
      </c>
      <c r="G7" s="949" t="s">
        <v>52</v>
      </c>
      <c r="H7" s="954" t="s">
        <v>53</v>
      </c>
      <c r="I7" s="949" t="s">
        <v>54</v>
      </c>
      <c r="J7" s="947" t="s">
        <v>55</v>
      </c>
      <c r="K7" s="947" t="s">
        <v>56</v>
      </c>
      <c r="L7" s="947" t="s">
        <v>174</v>
      </c>
      <c r="M7" s="951" t="s">
        <v>175</v>
      </c>
      <c r="N7" s="952"/>
      <c r="O7" s="952"/>
      <c r="P7" s="952"/>
      <c r="Q7" s="953"/>
      <c r="R7" s="945" t="s">
        <v>198</v>
      </c>
    </row>
    <row r="8" spans="1:60" s="450" customFormat="1" ht="58.5" customHeight="1" thickBot="1" x14ac:dyDescent="0.25">
      <c r="A8" s="958"/>
      <c r="B8" s="958"/>
      <c r="C8" s="946"/>
      <c r="D8" s="946"/>
      <c r="E8" s="946"/>
      <c r="F8" s="946"/>
      <c r="G8" s="950"/>
      <c r="H8" s="955"/>
      <c r="I8" s="950"/>
      <c r="J8" s="948"/>
      <c r="K8" s="948"/>
      <c r="L8" s="948"/>
      <c r="M8" s="290" t="s">
        <v>65</v>
      </c>
      <c r="N8" s="447" t="s">
        <v>81</v>
      </c>
      <c r="O8" s="448" t="s">
        <v>367</v>
      </c>
      <c r="P8" s="448" t="s">
        <v>365</v>
      </c>
      <c r="Q8" s="449" t="s">
        <v>5</v>
      </c>
      <c r="R8" s="946"/>
    </row>
    <row r="9" spans="1:60" ht="146.25" customHeight="1" x14ac:dyDescent="0.2">
      <c r="A9" s="224">
        <v>1</v>
      </c>
      <c r="B9" s="430" t="s">
        <v>10</v>
      </c>
      <c r="C9" s="430" t="s">
        <v>354</v>
      </c>
      <c r="D9" s="430" t="s">
        <v>293</v>
      </c>
      <c r="E9" s="430" t="s">
        <v>28</v>
      </c>
      <c r="F9" s="394" t="s">
        <v>355</v>
      </c>
      <c r="G9" s="442" t="s">
        <v>356</v>
      </c>
      <c r="H9" s="451" t="s">
        <v>346</v>
      </c>
      <c r="I9" s="451" t="s">
        <v>58</v>
      </c>
      <c r="J9" s="454">
        <v>10059</v>
      </c>
      <c r="K9" s="455" t="s">
        <v>153</v>
      </c>
      <c r="L9" s="456">
        <v>9189</v>
      </c>
      <c r="M9" s="457">
        <f>SUM(N9:Q9)</f>
        <v>870</v>
      </c>
      <c r="N9" s="458">
        <v>0</v>
      </c>
      <c r="O9" s="459">
        <v>870</v>
      </c>
      <c r="P9" s="459"/>
      <c r="Q9" s="460"/>
      <c r="R9" s="461">
        <f>J9-L9-M9</f>
        <v>0</v>
      </c>
    </row>
    <row r="10" spans="1:60" ht="54" customHeight="1" x14ac:dyDescent="0.2">
      <c r="A10" s="224">
        <v>2</v>
      </c>
      <c r="B10" s="430" t="s">
        <v>11</v>
      </c>
      <c r="C10" s="430" t="s">
        <v>169</v>
      </c>
      <c r="D10" s="430" t="s">
        <v>170</v>
      </c>
      <c r="E10" s="430" t="s">
        <v>28</v>
      </c>
      <c r="F10" s="394" t="s">
        <v>171</v>
      </c>
      <c r="G10" s="442" t="s">
        <v>172</v>
      </c>
      <c r="H10" s="451" t="s">
        <v>29</v>
      </c>
      <c r="I10" s="451" t="s">
        <v>173</v>
      </c>
      <c r="J10" s="454">
        <v>12320</v>
      </c>
      <c r="K10" s="455" t="s">
        <v>153</v>
      </c>
      <c r="L10" s="456">
        <v>2000</v>
      </c>
      <c r="M10" s="462">
        <f t="shared" ref="M10:M12" si="0">SUM(N10:Q10)</f>
        <v>10320</v>
      </c>
      <c r="N10" s="463">
        <v>0</v>
      </c>
      <c r="O10" s="454"/>
      <c r="P10" s="454">
        <v>8600</v>
      </c>
      <c r="Q10" s="464">
        <v>1720</v>
      </c>
      <c r="R10" s="465">
        <f>J10-L10-M10</f>
        <v>0</v>
      </c>
    </row>
    <row r="11" spans="1:60" ht="54" customHeight="1" x14ac:dyDescent="0.2">
      <c r="A11" s="224">
        <v>3</v>
      </c>
      <c r="B11" s="430" t="s">
        <v>74</v>
      </c>
      <c r="C11" s="430" t="s">
        <v>348</v>
      </c>
      <c r="D11" s="430" t="s">
        <v>351</v>
      </c>
      <c r="E11" s="430" t="s">
        <v>28</v>
      </c>
      <c r="F11" s="394" t="s">
        <v>350</v>
      </c>
      <c r="G11" s="442" t="s">
        <v>349</v>
      </c>
      <c r="H11" s="451" t="s">
        <v>345</v>
      </c>
      <c r="I11" s="451" t="s">
        <v>58</v>
      </c>
      <c r="J11" s="454">
        <v>1000</v>
      </c>
      <c r="K11" s="455">
        <v>2012</v>
      </c>
      <c r="L11" s="456">
        <v>0</v>
      </c>
      <c r="M11" s="466">
        <f t="shared" si="0"/>
        <v>1000</v>
      </c>
      <c r="N11" s="467">
        <v>0</v>
      </c>
      <c r="O11" s="468">
        <v>1000</v>
      </c>
      <c r="P11" s="468"/>
      <c r="Q11" s="469"/>
      <c r="R11" s="465">
        <f>J11-L11-M11</f>
        <v>0</v>
      </c>
    </row>
    <row r="12" spans="1:60" ht="47.25" x14ac:dyDescent="0.2">
      <c r="A12" s="392">
        <v>4</v>
      </c>
      <c r="B12" s="393" t="s">
        <v>11</v>
      </c>
      <c r="C12" s="393" t="s">
        <v>292</v>
      </c>
      <c r="D12" s="393" t="s">
        <v>293</v>
      </c>
      <c r="E12" s="393" t="s">
        <v>28</v>
      </c>
      <c r="F12" s="395" t="s">
        <v>294</v>
      </c>
      <c r="G12" s="443" t="s">
        <v>295</v>
      </c>
      <c r="H12" s="452" t="s">
        <v>146</v>
      </c>
      <c r="I12" s="452" t="s">
        <v>58</v>
      </c>
      <c r="J12" s="468">
        <v>3678</v>
      </c>
      <c r="K12" s="470">
        <v>2012</v>
      </c>
      <c r="L12" s="471">
        <v>0</v>
      </c>
      <c r="M12" s="466">
        <f t="shared" si="0"/>
        <v>3678</v>
      </c>
      <c r="N12" s="467">
        <v>100</v>
      </c>
      <c r="O12" s="468">
        <v>3578</v>
      </c>
      <c r="P12" s="468"/>
      <c r="Q12" s="469"/>
      <c r="R12" s="472">
        <f t="shared" ref="R12" si="1">J12-L12-M12</f>
        <v>0</v>
      </c>
    </row>
    <row r="13" spans="1:60" ht="68.25" customHeight="1" thickBot="1" x14ac:dyDescent="0.25">
      <c r="A13" s="289">
        <v>5</v>
      </c>
      <c r="B13" s="445" t="s">
        <v>11</v>
      </c>
      <c r="C13" s="445">
        <v>60001100354</v>
      </c>
      <c r="D13" s="445">
        <v>3121</v>
      </c>
      <c r="E13" s="445">
        <v>6121</v>
      </c>
      <c r="F13" s="396" t="s">
        <v>164</v>
      </c>
      <c r="G13" s="444" t="s">
        <v>409</v>
      </c>
      <c r="H13" s="453" t="s">
        <v>250</v>
      </c>
      <c r="I13" s="453" t="s">
        <v>58</v>
      </c>
      <c r="J13" s="473">
        <v>63074</v>
      </c>
      <c r="K13" s="474" t="s">
        <v>153</v>
      </c>
      <c r="L13" s="475">
        <v>6472</v>
      </c>
      <c r="M13" s="476">
        <f t="shared" ref="M13" si="2">SUM(N13:Q13)</f>
        <v>56602</v>
      </c>
      <c r="N13" s="477">
        <v>0</v>
      </c>
      <c r="O13" s="478"/>
      <c r="P13" s="478">
        <v>47168</v>
      </c>
      <c r="Q13" s="479">
        <v>9434</v>
      </c>
      <c r="R13" s="480">
        <f>J13-L13-M13</f>
        <v>0</v>
      </c>
    </row>
    <row r="14" spans="1:60" ht="31.5" customHeight="1" thickBot="1" x14ac:dyDescent="0.25">
      <c r="A14" s="942" t="s">
        <v>106</v>
      </c>
      <c r="B14" s="943"/>
      <c r="C14" s="943"/>
      <c r="D14" s="943"/>
      <c r="E14" s="943"/>
      <c r="F14" s="943"/>
      <c r="G14" s="956"/>
      <c r="H14" s="85"/>
      <c r="I14" s="85"/>
      <c r="J14" s="481">
        <f>SUM(J9:J13)</f>
        <v>90131</v>
      </c>
      <c r="K14" s="481"/>
      <c r="L14" s="482">
        <f t="shared" ref="L14:R14" si="3">SUM(L9:L13)</f>
        <v>17661</v>
      </c>
      <c r="M14" s="483">
        <f t="shared" si="3"/>
        <v>72470</v>
      </c>
      <c r="N14" s="484">
        <f t="shared" si="3"/>
        <v>100</v>
      </c>
      <c r="O14" s="481">
        <f t="shared" si="3"/>
        <v>5448</v>
      </c>
      <c r="P14" s="481">
        <f t="shared" si="3"/>
        <v>55768</v>
      </c>
      <c r="Q14" s="485">
        <f t="shared" si="3"/>
        <v>11154</v>
      </c>
      <c r="R14" s="486">
        <f t="shared" si="3"/>
        <v>0</v>
      </c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</row>
    <row r="15" spans="1:60" ht="34.15" customHeight="1" x14ac:dyDescent="0.2">
      <c r="B15" s="15"/>
      <c r="C15" s="15"/>
      <c r="D15" s="15"/>
      <c r="E15" s="15"/>
      <c r="F15" s="14"/>
      <c r="G15" s="14"/>
      <c r="H15" s="15"/>
      <c r="I15" s="15"/>
      <c r="J15" s="212"/>
      <c r="K15" s="194"/>
      <c r="L15" s="212"/>
      <c r="M15" s="16"/>
      <c r="N15" s="16"/>
      <c r="O15" s="16"/>
      <c r="P15" s="16"/>
      <c r="Q15" s="16"/>
      <c r="R15" s="16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95"/>
      <c r="AD15" s="95"/>
      <c r="AE15" s="95"/>
      <c r="AF15" s="95"/>
      <c r="AG15" s="95"/>
      <c r="AH15" s="95"/>
    </row>
    <row r="16" spans="1:60" ht="24.75" customHeight="1" x14ac:dyDescent="0.2">
      <c r="B16" s="15"/>
      <c r="C16" s="15"/>
      <c r="D16" s="15"/>
      <c r="E16" s="15"/>
      <c r="F16" s="14"/>
      <c r="G16" s="14"/>
      <c r="H16" s="15"/>
      <c r="I16" s="15"/>
      <c r="J16" s="212"/>
      <c r="K16" s="226"/>
      <c r="L16" s="212"/>
      <c r="M16" s="16"/>
      <c r="N16" s="16"/>
      <c r="O16" s="16"/>
      <c r="P16" s="16"/>
      <c r="Q16" s="16"/>
      <c r="R16" s="16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</row>
    <row r="17" spans="1:34" ht="20.25" customHeight="1" x14ac:dyDescent="0.2">
      <c r="A17" s="213"/>
      <c r="B17" s="17"/>
      <c r="C17" s="17"/>
      <c r="D17" s="17"/>
      <c r="E17" s="17"/>
      <c r="F17" s="213"/>
      <c r="G17" s="14"/>
      <c r="H17" s="15"/>
      <c r="I17" s="15"/>
      <c r="M17" s="227"/>
      <c r="N17" s="14"/>
      <c r="O17" s="14"/>
      <c r="P17" s="14"/>
      <c r="S17" s="95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95"/>
    </row>
    <row r="18" spans="1:34" ht="15" customHeight="1" x14ac:dyDescent="0.2">
      <c r="B18" s="15"/>
      <c r="C18" s="15"/>
      <c r="D18" s="15"/>
      <c r="E18" s="15"/>
      <c r="F18" s="14"/>
      <c r="G18" s="14"/>
      <c r="H18" s="15"/>
      <c r="I18" s="15"/>
    </row>
    <row r="19" spans="1:34" ht="34.15" customHeight="1" x14ac:dyDescent="0.2">
      <c r="B19" s="214"/>
      <c r="C19" s="214"/>
      <c r="D19" s="214"/>
      <c r="E19" s="214"/>
      <c r="F19" s="213"/>
      <c r="G19" s="14"/>
      <c r="H19" s="15"/>
      <c r="I19" s="15"/>
      <c r="K19" s="8"/>
      <c r="L19" s="8"/>
      <c r="M19" s="227"/>
      <c r="N19" s="282"/>
      <c r="O19" s="282"/>
      <c r="P19" s="282"/>
    </row>
    <row r="20" spans="1:34" x14ac:dyDescent="0.2">
      <c r="B20" s="15"/>
      <c r="C20" s="15"/>
      <c r="D20" s="15"/>
      <c r="E20" s="15"/>
      <c r="F20" s="14"/>
      <c r="G20" s="14"/>
      <c r="H20" s="15"/>
      <c r="I20" s="15"/>
    </row>
    <row r="21" spans="1:34" x14ac:dyDescent="0.2">
      <c r="B21" s="15"/>
      <c r="C21" s="15"/>
      <c r="D21" s="15"/>
      <c r="E21" s="15"/>
      <c r="F21" s="14"/>
      <c r="G21" s="14"/>
      <c r="H21" s="15"/>
      <c r="I21" s="15"/>
    </row>
    <row r="22" spans="1:34" x14ac:dyDescent="0.2">
      <c r="B22" s="15"/>
      <c r="C22" s="15"/>
      <c r="D22" s="15"/>
      <c r="E22" s="15"/>
      <c r="F22" s="14"/>
      <c r="G22" s="14"/>
      <c r="H22" s="15"/>
      <c r="I22" s="15"/>
    </row>
    <row r="23" spans="1:34" x14ac:dyDescent="0.2">
      <c r="B23" s="15"/>
      <c r="C23" s="15"/>
      <c r="D23" s="15"/>
      <c r="E23" s="15"/>
      <c r="F23" s="14"/>
      <c r="G23" s="14"/>
      <c r="H23" s="15"/>
      <c r="I23" s="15"/>
    </row>
    <row r="24" spans="1:34" x14ac:dyDescent="0.2">
      <c r="B24" s="15"/>
      <c r="C24" s="15"/>
      <c r="D24" s="15"/>
      <c r="E24" s="15"/>
      <c r="F24" s="14"/>
      <c r="G24" s="14"/>
      <c r="H24" s="15"/>
      <c r="I24" s="15"/>
    </row>
    <row r="25" spans="1:34" x14ac:dyDescent="0.2">
      <c r="B25" s="15"/>
      <c r="C25" s="15"/>
      <c r="D25" s="15"/>
      <c r="E25" s="15"/>
      <c r="F25" s="14"/>
      <c r="G25" s="14"/>
      <c r="H25" s="15"/>
      <c r="I25" s="15"/>
    </row>
    <row r="26" spans="1:34" x14ac:dyDescent="0.2">
      <c r="B26" s="15"/>
      <c r="C26" s="15"/>
      <c r="D26" s="15"/>
      <c r="E26" s="15"/>
      <c r="F26" s="14"/>
      <c r="G26" s="14"/>
      <c r="H26" s="15"/>
      <c r="I26" s="15"/>
    </row>
    <row r="27" spans="1:34" x14ac:dyDescent="0.2">
      <c r="B27" s="15"/>
      <c r="C27" s="15"/>
      <c r="D27" s="15"/>
      <c r="E27" s="15"/>
      <c r="F27" s="14"/>
      <c r="G27" s="14"/>
      <c r="H27" s="15"/>
      <c r="I27" s="15"/>
    </row>
    <row r="28" spans="1:34" x14ac:dyDescent="0.2">
      <c r="B28" s="15"/>
      <c r="C28" s="15"/>
      <c r="D28" s="15"/>
      <c r="E28" s="15"/>
      <c r="F28" s="14"/>
      <c r="G28" s="14"/>
      <c r="H28" s="15"/>
      <c r="I28" s="15"/>
    </row>
    <row r="29" spans="1:34" x14ac:dyDescent="0.2">
      <c r="B29" s="15"/>
      <c r="C29" s="15"/>
      <c r="D29" s="15"/>
      <c r="E29" s="15"/>
      <c r="F29" s="14"/>
      <c r="G29" s="14"/>
      <c r="H29" s="15"/>
      <c r="I29" s="15"/>
    </row>
    <row r="30" spans="1:34" x14ac:dyDescent="0.2">
      <c r="B30" s="15"/>
      <c r="C30" s="15"/>
      <c r="D30" s="15"/>
      <c r="E30" s="15"/>
      <c r="F30" s="14"/>
      <c r="G30" s="14"/>
      <c r="H30" s="15"/>
      <c r="I30" s="15"/>
    </row>
    <row r="31" spans="1:34" x14ac:dyDescent="0.2">
      <c r="B31" s="15"/>
      <c r="C31" s="15"/>
      <c r="D31" s="15"/>
      <c r="E31" s="15"/>
      <c r="F31" s="14"/>
      <c r="G31" s="14"/>
      <c r="H31" s="15"/>
      <c r="I31" s="15"/>
    </row>
    <row r="32" spans="1:34" x14ac:dyDescent="0.2">
      <c r="B32" s="15"/>
      <c r="C32" s="15"/>
      <c r="D32" s="15"/>
      <c r="E32" s="15"/>
      <c r="F32" s="14"/>
      <c r="G32" s="14"/>
      <c r="H32" s="15"/>
      <c r="I32" s="15"/>
    </row>
    <row r="33" spans="2:9" x14ac:dyDescent="0.2">
      <c r="B33" s="15"/>
      <c r="C33" s="15"/>
      <c r="D33" s="15"/>
      <c r="E33" s="15"/>
      <c r="F33" s="14"/>
      <c r="G33" s="14"/>
      <c r="H33" s="15"/>
      <c r="I33" s="15"/>
    </row>
    <row r="34" spans="2:9" x14ac:dyDescent="0.2">
      <c r="B34" s="15"/>
      <c r="C34" s="15"/>
      <c r="D34" s="15"/>
      <c r="E34" s="15"/>
      <c r="F34" s="14"/>
      <c r="G34" s="14"/>
      <c r="H34" s="15"/>
      <c r="I34" s="15"/>
    </row>
    <row r="35" spans="2:9" x14ac:dyDescent="0.2">
      <c r="B35" s="15"/>
      <c r="C35" s="15"/>
      <c r="D35" s="15"/>
      <c r="E35" s="15"/>
      <c r="F35" s="14"/>
      <c r="G35" s="14"/>
      <c r="H35" s="15"/>
      <c r="I35" s="15"/>
    </row>
    <row r="36" spans="2:9" x14ac:dyDescent="0.2">
      <c r="B36" s="15"/>
      <c r="C36" s="15"/>
      <c r="D36" s="15"/>
      <c r="E36" s="15"/>
      <c r="F36" s="14"/>
      <c r="G36" s="14"/>
      <c r="H36" s="15"/>
      <c r="I36" s="15"/>
    </row>
    <row r="37" spans="2:9" x14ac:dyDescent="0.2">
      <c r="B37" s="15"/>
      <c r="C37" s="15"/>
      <c r="D37" s="15"/>
      <c r="E37" s="15"/>
      <c r="F37" s="14"/>
      <c r="G37" s="14"/>
      <c r="H37" s="15"/>
      <c r="I37" s="15"/>
    </row>
    <row r="38" spans="2:9" x14ac:dyDescent="0.2">
      <c r="B38" s="15"/>
      <c r="C38" s="15"/>
      <c r="D38" s="15"/>
      <c r="E38" s="15"/>
      <c r="F38" s="14"/>
      <c r="G38" s="14"/>
      <c r="H38" s="15"/>
      <c r="I38" s="15"/>
    </row>
    <row r="39" spans="2:9" x14ac:dyDescent="0.2">
      <c r="B39" s="15"/>
      <c r="C39" s="15"/>
      <c r="D39" s="15"/>
      <c r="E39" s="15"/>
      <c r="F39" s="14"/>
      <c r="G39" s="14"/>
      <c r="H39" s="15"/>
      <c r="I39" s="15"/>
    </row>
    <row r="40" spans="2:9" x14ac:dyDescent="0.2">
      <c r="B40" s="15"/>
      <c r="C40" s="15"/>
      <c r="D40" s="15"/>
      <c r="E40" s="15"/>
      <c r="F40" s="14"/>
      <c r="G40" s="14"/>
      <c r="H40" s="15"/>
      <c r="I40" s="15"/>
    </row>
    <row r="41" spans="2:9" x14ac:dyDescent="0.2">
      <c r="B41" s="15"/>
      <c r="C41" s="15"/>
      <c r="D41" s="15"/>
      <c r="E41" s="15"/>
      <c r="F41" s="14"/>
      <c r="G41" s="14"/>
      <c r="H41" s="15"/>
      <c r="I41" s="15"/>
    </row>
    <row r="42" spans="2:9" x14ac:dyDescent="0.2">
      <c r="B42" s="15"/>
      <c r="C42" s="15"/>
      <c r="D42" s="15"/>
      <c r="E42" s="15"/>
      <c r="F42" s="14"/>
      <c r="G42" s="14"/>
      <c r="H42" s="15"/>
      <c r="I42" s="15"/>
    </row>
    <row r="43" spans="2:9" x14ac:dyDescent="0.2">
      <c r="B43" s="15"/>
      <c r="C43" s="15"/>
      <c r="D43" s="15"/>
      <c r="E43" s="15"/>
      <c r="F43" s="14"/>
      <c r="G43" s="14"/>
      <c r="H43" s="15"/>
      <c r="I43" s="15"/>
    </row>
    <row r="44" spans="2:9" x14ac:dyDescent="0.2">
      <c r="B44" s="15"/>
      <c r="C44" s="15"/>
      <c r="D44" s="15"/>
      <c r="E44" s="15"/>
      <c r="F44" s="14"/>
      <c r="G44" s="14"/>
      <c r="H44" s="15"/>
      <c r="I44" s="15"/>
    </row>
    <row r="45" spans="2:9" x14ac:dyDescent="0.2">
      <c r="B45" s="15"/>
      <c r="C45" s="15"/>
      <c r="D45" s="15"/>
      <c r="E45" s="15"/>
      <c r="F45" s="14"/>
      <c r="G45" s="14"/>
      <c r="H45" s="15"/>
      <c r="I45" s="15"/>
    </row>
    <row r="46" spans="2:9" x14ac:dyDescent="0.2">
      <c r="B46" s="15"/>
      <c r="C46" s="15"/>
      <c r="D46" s="15"/>
      <c r="E46" s="15"/>
      <c r="F46" s="14"/>
      <c r="G46" s="14"/>
      <c r="H46" s="15"/>
      <c r="I46" s="15"/>
    </row>
    <row r="47" spans="2:9" x14ac:dyDescent="0.2">
      <c r="B47" s="15"/>
      <c r="C47" s="15"/>
      <c r="D47" s="15"/>
      <c r="E47" s="15"/>
      <c r="F47" s="14"/>
      <c r="G47" s="14"/>
      <c r="H47" s="15"/>
      <c r="I47" s="15"/>
    </row>
    <row r="48" spans="2:9" x14ac:dyDescent="0.2">
      <c r="B48" s="15"/>
      <c r="C48" s="15"/>
      <c r="D48" s="15"/>
      <c r="E48" s="15"/>
      <c r="F48" s="14"/>
      <c r="G48" s="14"/>
      <c r="H48" s="15"/>
      <c r="I48" s="15"/>
    </row>
    <row r="49" spans="2:9" x14ac:dyDescent="0.2">
      <c r="B49" s="15"/>
      <c r="C49" s="15"/>
      <c r="D49" s="15"/>
      <c r="E49" s="15"/>
      <c r="F49" s="14"/>
      <c r="G49" s="14"/>
      <c r="H49" s="15"/>
      <c r="I49" s="15"/>
    </row>
    <row r="50" spans="2:9" x14ac:dyDescent="0.2">
      <c r="B50" s="15"/>
      <c r="C50" s="15"/>
      <c r="D50" s="15"/>
      <c r="E50" s="15"/>
      <c r="F50" s="14"/>
      <c r="G50" s="14"/>
      <c r="H50" s="15"/>
      <c r="I50" s="15"/>
    </row>
    <row r="51" spans="2:9" x14ac:dyDescent="0.2">
      <c r="B51" s="15"/>
      <c r="C51" s="15"/>
      <c r="D51" s="15"/>
      <c r="E51" s="15"/>
      <c r="F51" s="14"/>
      <c r="G51" s="14"/>
      <c r="H51" s="15"/>
      <c r="I51" s="15"/>
    </row>
    <row r="52" spans="2:9" x14ac:dyDescent="0.2">
      <c r="B52" s="15"/>
      <c r="C52" s="15"/>
      <c r="D52" s="15"/>
      <c r="E52" s="15"/>
      <c r="F52" s="14"/>
      <c r="G52" s="14"/>
      <c r="H52" s="15"/>
      <c r="I52" s="15"/>
    </row>
    <row r="53" spans="2:9" x14ac:dyDescent="0.2">
      <c r="B53" s="15"/>
      <c r="C53" s="15"/>
      <c r="D53" s="15"/>
      <c r="E53" s="15"/>
      <c r="F53" s="14"/>
      <c r="G53" s="14"/>
      <c r="H53" s="15"/>
      <c r="I53" s="15"/>
    </row>
    <row r="54" spans="2:9" x14ac:dyDescent="0.2">
      <c r="B54" s="15"/>
      <c r="C54" s="15"/>
      <c r="D54" s="15"/>
      <c r="E54" s="15"/>
      <c r="F54" s="14"/>
      <c r="G54" s="14"/>
      <c r="H54" s="15"/>
      <c r="I54" s="15"/>
    </row>
    <row r="55" spans="2:9" x14ac:dyDescent="0.2">
      <c r="B55" s="15"/>
      <c r="C55" s="15"/>
      <c r="D55" s="15"/>
      <c r="E55" s="15"/>
      <c r="F55" s="14"/>
      <c r="G55" s="14"/>
      <c r="H55" s="15"/>
      <c r="I55" s="15"/>
    </row>
    <row r="56" spans="2:9" x14ac:dyDescent="0.2">
      <c r="B56" s="15"/>
      <c r="C56" s="15"/>
      <c r="D56" s="15"/>
      <c r="E56" s="15"/>
      <c r="F56" s="14"/>
      <c r="G56" s="14"/>
      <c r="H56" s="15"/>
      <c r="I56" s="15"/>
    </row>
    <row r="57" spans="2:9" x14ac:dyDescent="0.2">
      <c r="B57" s="15"/>
      <c r="C57" s="15"/>
      <c r="D57" s="15"/>
      <c r="E57" s="15"/>
      <c r="F57" s="14"/>
      <c r="G57" s="14"/>
      <c r="H57" s="15"/>
      <c r="I57" s="15"/>
    </row>
    <row r="58" spans="2:9" x14ac:dyDescent="0.2">
      <c r="B58" s="15"/>
      <c r="C58" s="15"/>
      <c r="D58" s="15"/>
      <c r="E58" s="15"/>
      <c r="F58" s="14"/>
      <c r="G58" s="14"/>
      <c r="H58" s="15"/>
      <c r="I58" s="15"/>
    </row>
    <row r="59" spans="2:9" x14ac:dyDescent="0.2">
      <c r="B59" s="15"/>
      <c r="C59" s="15"/>
      <c r="D59" s="15"/>
      <c r="E59" s="15"/>
      <c r="F59" s="14"/>
      <c r="G59" s="14"/>
      <c r="H59" s="15"/>
      <c r="I59" s="15"/>
    </row>
    <row r="60" spans="2:9" x14ac:dyDescent="0.2">
      <c r="B60" s="15"/>
      <c r="C60" s="15"/>
      <c r="D60" s="15"/>
      <c r="E60" s="15"/>
      <c r="F60" s="14"/>
      <c r="G60" s="14"/>
      <c r="H60" s="15"/>
      <c r="I60" s="15"/>
    </row>
    <row r="61" spans="2:9" x14ac:dyDescent="0.2">
      <c r="B61" s="15"/>
      <c r="C61" s="15"/>
      <c r="D61" s="15"/>
      <c r="E61" s="15"/>
      <c r="F61" s="14"/>
      <c r="G61" s="14"/>
      <c r="H61" s="15"/>
      <c r="I61" s="15"/>
    </row>
    <row r="62" spans="2:9" x14ac:dyDescent="0.2">
      <c r="B62" s="15"/>
      <c r="C62" s="15"/>
      <c r="D62" s="15"/>
      <c r="E62" s="15"/>
      <c r="F62" s="14"/>
      <c r="G62" s="14"/>
      <c r="H62" s="15"/>
      <c r="I62" s="15"/>
    </row>
    <row r="63" spans="2:9" x14ac:dyDescent="0.2">
      <c r="B63" s="15"/>
      <c r="C63" s="15"/>
      <c r="D63" s="15"/>
      <c r="E63" s="15"/>
      <c r="F63" s="14"/>
      <c r="G63" s="14"/>
      <c r="H63" s="15"/>
      <c r="I63" s="15"/>
    </row>
    <row r="64" spans="2:9" x14ac:dyDescent="0.2">
      <c r="B64" s="15"/>
      <c r="C64" s="15"/>
      <c r="D64" s="15"/>
      <c r="E64" s="15"/>
      <c r="F64" s="14"/>
      <c r="G64" s="14"/>
      <c r="H64" s="15"/>
      <c r="I64" s="15"/>
    </row>
    <row r="65" spans="2:9" x14ac:dyDescent="0.2">
      <c r="B65" s="15"/>
      <c r="C65" s="15"/>
      <c r="D65" s="15"/>
      <c r="E65" s="15"/>
      <c r="F65" s="14"/>
      <c r="G65" s="14"/>
      <c r="H65" s="15"/>
      <c r="I65" s="15"/>
    </row>
    <row r="66" spans="2:9" x14ac:dyDescent="0.2">
      <c r="B66" s="15"/>
      <c r="C66" s="15"/>
      <c r="D66" s="15"/>
      <c r="E66" s="15"/>
      <c r="F66" s="14"/>
      <c r="G66" s="14"/>
      <c r="H66" s="15"/>
      <c r="I66" s="15"/>
    </row>
    <row r="67" spans="2:9" x14ac:dyDescent="0.2">
      <c r="B67" s="15"/>
      <c r="C67" s="15"/>
      <c r="D67" s="15"/>
      <c r="E67" s="15"/>
      <c r="F67" s="14"/>
      <c r="G67" s="14"/>
      <c r="H67" s="15"/>
      <c r="I67" s="15"/>
    </row>
    <row r="68" spans="2:9" x14ac:dyDescent="0.2">
      <c r="B68" s="15"/>
      <c r="C68" s="15"/>
      <c r="D68" s="15"/>
      <c r="E68" s="15"/>
      <c r="F68" s="14"/>
      <c r="G68" s="14"/>
      <c r="H68" s="15"/>
      <c r="I68" s="15"/>
    </row>
    <row r="69" spans="2:9" x14ac:dyDescent="0.2">
      <c r="B69" s="15"/>
      <c r="C69" s="15"/>
      <c r="D69" s="15"/>
      <c r="E69" s="15"/>
      <c r="F69" s="14"/>
      <c r="G69" s="14"/>
      <c r="H69" s="15"/>
      <c r="I69" s="15"/>
    </row>
    <row r="70" spans="2:9" x14ac:dyDescent="0.2">
      <c r="B70" s="15"/>
      <c r="C70" s="15"/>
      <c r="D70" s="15"/>
      <c r="E70" s="15"/>
      <c r="F70" s="14"/>
      <c r="G70" s="14"/>
      <c r="H70" s="15"/>
      <c r="I70" s="15"/>
    </row>
    <row r="71" spans="2:9" x14ac:dyDescent="0.2">
      <c r="B71" s="15"/>
      <c r="C71" s="15"/>
      <c r="D71" s="15"/>
      <c r="E71" s="15"/>
      <c r="F71" s="14"/>
      <c r="G71" s="14"/>
      <c r="H71" s="15"/>
      <c r="I71" s="15"/>
    </row>
    <row r="72" spans="2:9" x14ac:dyDescent="0.2">
      <c r="B72" s="15"/>
      <c r="C72" s="15"/>
      <c r="D72" s="15"/>
      <c r="E72" s="15"/>
      <c r="F72" s="14"/>
      <c r="G72" s="14"/>
      <c r="H72" s="15"/>
      <c r="I72" s="15"/>
    </row>
    <row r="73" spans="2:9" x14ac:dyDescent="0.2">
      <c r="B73" s="15"/>
      <c r="C73" s="15"/>
      <c r="D73" s="15"/>
      <c r="E73" s="15"/>
      <c r="F73" s="14"/>
      <c r="G73" s="14"/>
      <c r="H73" s="15"/>
      <c r="I73" s="15"/>
    </row>
    <row r="74" spans="2:9" x14ac:dyDescent="0.2">
      <c r="B74" s="15"/>
      <c r="C74" s="15"/>
      <c r="D74" s="15"/>
      <c r="E74" s="15"/>
      <c r="F74" s="14"/>
      <c r="G74" s="14"/>
      <c r="H74" s="15"/>
      <c r="I74" s="15"/>
    </row>
    <row r="75" spans="2:9" x14ac:dyDescent="0.2">
      <c r="B75" s="15"/>
      <c r="C75" s="15"/>
      <c r="D75" s="15"/>
      <c r="E75" s="15"/>
      <c r="F75" s="14"/>
      <c r="G75" s="14"/>
      <c r="H75" s="15"/>
      <c r="I75" s="15"/>
    </row>
    <row r="76" spans="2:9" x14ac:dyDescent="0.2">
      <c r="B76" s="15"/>
      <c r="C76" s="15"/>
      <c r="D76" s="15"/>
      <c r="E76" s="15"/>
      <c r="F76" s="14"/>
      <c r="G76" s="14"/>
      <c r="H76" s="15"/>
      <c r="I76" s="15"/>
    </row>
    <row r="77" spans="2:9" x14ac:dyDescent="0.2">
      <c r="B77" s="15"/>
      <c r="C77" s="15"/>
      <c r="D77" s="15"/>
      <c r="E77" s="15"/>
      <c r="F77" s="14"/>
      <c r="G77" s="14"/>
      <c r="H77" s="15"/>
      <c r="I77" s="15"/>
    </row>
    <row r="78" spans="2:9" x14ac:dyDescent="0.2">
      <c r="B78" s="15"/>
      <c r="C78" s="15"/>
      <c r="D78" s="15"/>
      <c r="E78" s="15"/>
      <c r="F78" s="14"/>
      <c r="G78" s="14"/>
      <c r="H78" s="15"/>
      <c r="I78" s="15"/>
    </row>
    <row r="79" spans="2:9" x14ac:dyDescent="0.2">
      <c r="B79" s="15"/>
      <c r="C79" s="15"/>
      <c r="D79" s="15"/>
      <c r="E79" s="15"/>
      <c r="F79" s="14"/>
      <c r="G79" s="14"/>
      <c r="H79" s="15"/>
      <c r="I79" s="15"/>
    </row>
    <row r="80" spans="2:9" x14ac:dyDescent="0.2">
      <c r="B80" s="15"/>
      <c r="C80" s="15"/>
      <c r="D80" s="15"/>
      <c r="E80" s="15"/>
      <c r="F80" s="14"/>
      <c r="G80" s="14"/>
      <c r="H80" s="15"/>
      <c r="I80" s="15"/>
    </row>
  </sheetData>
  <dataConsolidate/>
  <mergeCells count="17">
    <mergeCell ref="A14:G14"/>
    <mergeCell ref="G7:G8"/>
    <mergeCell ref="F7:F8"/>
    <mergeCell ref="C7:C8"/>
    <mergeCell ref="B7:B8"/>
    <mergeCell ref="A7:A8"/>
    <mergeCell ref="A5:R5"/>
    <mergeCell ref="D7:D8"/>
    <mergeCell ref="L7:L8"/>
    <mergeCell ref="E7:E8"/>
    <mergeCell ref="I7:I8"/>
    <mergeCell ref="A6:R6"/>
    <mergeCell ref="R7:R8"/>
    <mergeCell ref="M7:Q7"/>
    <mergeCell ref="K7:K8"/>
    <mergeCell ref="J7:J8"/>
    <mergeCell ref="H7:H8"/>
  </mergeCells>
  <phoneticPr fontId="2" type="noConversion"/>
  <pageMargins left="0.78740157480314965" right="0.78740157480314965" top="0.6692913385826772" bottom="0.86614173228346458" header="0.27559055118110237" footer="0.39370078740157483"/>
  <pageSetup paperSize="9" scale="43" firstPageNumber="116" orientation="landscape" useFirstPageNumber="1" r:id="rId1"/>
  <headerFooter alignWithMargins="0">
    <oddFooter>&amp;L&amp;"Arial,Kurzíva"&amp;16Zastupitelstvo Olomouckého kraje 16-12-2011
6. - Rozpočet Olomouckého kraje 2012 - návrh rozpočtu
Příloha č. 4a): Návrh rozpracovaných investičních akcí v roce 2012&amp;R&amp;"Arial,Kurzíva"&amp;16Strana &amp;P (celkem 167)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CC"/>
    <pageSetUpPr fitToPage="1"/>
  </sheetPr>
  <dimension ref="A1:BH18"/>
  <sheetViews>
    <sheetView topLeftCell="E1" zoomScale="70" zoomScaleNormal="70" workbookViewId="0">
      <selection activeCell="D35" sqref="D35"/>
    </sheetView>
  </sheetViews>
  <sheetFormatPr defaultColWidth="29.7109375" defaultRowHeight="12.75" x14ac:dyDescent="0.2"/>
  <cols>
    <col min="1" max="1" width="5" style="58" customWidth="1"/>
    <col min="2" max="2" width="5.7109375" style="58" customWidth="1"/>
    <col min="3" max="3" width="18.140625" style="58" customWidth="1"/>
    <col min="4" max="4" width="8.7109375" style="58" customWidth="1"/>
    <col min="5" max="5" width="9.140625" style="58" customWidth="1"/>
    <col min="6" max="6" width="41.140625" style="58" customWidth="1"/>
    <col min="7" max="7" width="46.28515625" style="58" customWidth="1"/>
    <col min="8" max="8" width="7.140625" style="58" customWidth="1"/>
    <col min="9" max="9" width="13.7109375" style="58" customWidth="1"/>
    <col min="10" max="10" width="18.140625" style="58" customWidth="1"/>
    <col min="11" max="11" width="12.5703125" style="58" customWidth="1"/>
    <col min="12" max="12" width="14.42578125" style="58" customWidth="1"/>
    <col min="13" max="14" width="11.7109375" style="58" customWidth="1"/>
    <col min="15" max="15" width="11.42578125" style="58" customWidth="1"/>
    <col min="16" max="16" width="9.85546875" style="58" customWidth="1"/>
    <col min="17" max="17" width="11.7109375" style="58" customWidth="1"/>
    <col min="18" max="18" width="14.7109375" style="58" customWidth="1"/>
    <col min="19" max="33" width="29.7109375" style="58" customWidth="1"/>
    <col min="34" max="16384" width="29.7109375" style="58"/>
  </cols>
  <sheetData>
    <row r="1" spans="1:60" ht="18" x14ac:dyDescent="0.25">
      <c r="A1" s="132" t="s">
        <v>15</v>
      </c>
      <c r="B1" s="133"/>
      <c r="C1" s="133"/>
      <c r="D1" s="133"/>
      <c r="E1" s="133"/>
      <c r="F1" s="134"/>
      <c r="G1" s="133"/>
      <c r="H1" s="114"/>
      <c r="I1" s="137"/>
      <c r="J1" s="137"/>
      <c r="K1" s="135"/>
      <c r="L1" s="133"/>
      <c r="M1" s="133"/>
      <c r="N1" s="133"/>
      <c r="O1" s="133"/>
      <c r="P1" s="133"/>
      <c r="Q1" s="133"/>
      <c r="R1" s="133"/>
    </row>
    <row r="2" spans="1:60" ht="15.75" x14ac:dyDescent="0.25">
      <c r="A2" s="579" t="s">
        <v>18</v>
      </c>
      <c r="B2" s="119"/>
      <c r="C2" s="119"/>
      <c r="D2" s="119"/>
      <c r="E2" s="119"/>
      <c r="F2" s="579" t="s">
        <v>19</v>
      </c>
      <c r="G2" s="139" t="s">
        <v>20</v>
      </c>
      <c r="H2" s="114"/>
      <c r="I2" s="119"/>
      <c r="J2" s="119"/>
      <c r="K2" s="138"/>
      <c r="L2" s="119"/>
      <c r="M2" s="119"/>
      <c r="N2" s="119"/>
      <c r="O2" s="119"/>
      <c r="P2" s="119"/>
      <c r="Q2" s="119"/>
      <c r="R2" s="119"/>
    </row>
    <row r="3" spans="1:60" ht="18.75" customHeight="1" x14ac:dyDescent="0.2">
      <c r="A3" s="119"/>
      <c r="B3" s="119"/>
      <c r="C3" s="119"/>
      <c r="D3" s="119"/>
      <c r="E3" s="119"/>
      <c r="F3" s="579" t="s">
        <v>21</v>
      </c>
      <c r="G3" s="119"/>
      <c r="H3" s="114"/>
      <c r="I3" s="119"/>
      <c r="J3" s="119"/>
      <c r="K3" s="138"/>
      <c r="L3" s="119"/>
      <c r="M3" s="119"/>
      <c r="N3" s="119"/>
      <c r="O3" s="119"/>
      <c r="P3" s="119"/>
      <c r="Q3" s="119"/>
      <c r="R3" s="119"/>
    </row>
    <row r="4" spans="1:60" s="119" customFormat="1" ht="18.75" thickBot="1" x14ac:dyDescent="0.3">
      <c r="F4" s="121"/>
      <c r="Q4" s="211"/>
      <c r="R4" s="610" t="s">
        <v>49</v>
      </c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</row>
    <row r="5" spans="1:60" s="9" customFormat="1" ht="28.5" customHeight="1" thickBot="1" x14ac:dyDescent="0.25">
      <c r="A5" s="942" t="s">
        <v>258</v>
      </c>
      <c r="B5" s="943"/>
      <c r="C5" s="943"/>
      <c r="D5" s="943"/>
      <c r="E5" s="943"/>
      <c r="F5" s="943"/>
      <c r="G5" s="943"/>
      <c r="H5" s="943"/>
      <c r="I5" s="943"/>
      <c r="J5" s="943"/>
      <c r="K5" s="943"/>
      <c r="L5" s="943"/>
      <c r="M5" s="943"/>
      <c r="N5" s="943"/>
      <c r="O5" s="943"/>
      <c r="P5" s="943"/>
      <c r="Q5" s="943"/>
      <c r="R5" s="944"/>
    </row>
    <row r="6" spans="1:60" s="128" customFormat="1" ht="30" customHeight="1" thickBot="1" x14ac:dyDescent="0.25">
      <c r="A6" s="942" t="s">
        <v>259</v>
      </c>
      <c r="B6" s="943"/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4"/>
    </row>
    <row r="7" spans="1:60" s="446" customFormat="1" ht="31.5" customHeight="1" thickBot="1" x14ac:dyDescent="0.25">
      <c r="A7" s="957" t="s">
        <v>61</v>
      </c>
      <c r="B7" s="957" t="s">
        <v>50</v>
      </c>
      <c r="C7" s="945" t="s">
        <v>26</v>
      </c>
      <c r="D7" s="945" t="s">
        <v>25</v>
      </c>
      <c r="E7" s="945" t="s">
        <v>27</v>
      </c>
      <c r="F7" s="945" t="s">
        <v>51</v>
      </c>
      <c r="G7" s="949" t="s">
        <v>52</v>
      </c>
      <c r="H7" s="954" t="s">
        <v>53</v>
      </c>
      <c r="I7" s="949" t="s">
        <v>54</v>
      </c>
      <c r="J7" s="947" t="s">
        <v>55</v>
      </c>
      <c r="K7" s="947" t="s">
        <v>56</v>
      </c>
      <c r="L7" s="947" t="s">
        <v>174</v>
      </c>
      <c r="M7" s="951" t="s">
        <v>175</v>
      </c>
      <c r="N7" s="952"/>
      <c r="O7" s="952"/>
      <c r="P7" s="952"/>
      <c r="Q7" s="953"/>
      <c r="R7" s="959" t="s">
        <v>198</v>
      </c>
    </row>
    <row r="8" spans="1:60" s="450" customFormat="1" ht="58.5" customHeight="1" thickBot="1" x14ac:dyDescent="0.25">
      <c r="A8" s="958"/>
      <c r="B8" s="958"/>
      <c r="C8" s="946"/>
      <c r="D8" s="946"/>
      <c r="E8" s="946"/>
      <c r="F8" s="946"/>
      <c r="G8" s="950"/>
      <c r="H8" s="955"/>
      <c r="I8" s="950"/>
      <c r="J8" s="948"/>
      <c r="K8" s="948"/>
      <c r="L8" s="948"/>
      <c r="M8" s="441" t="s">
        <v>65</v>
      </c>
      <c r="N8" s="487" t="s">
        <v>81</v>
      </c>
      <c r="O8" s="488" t="s">
        <v>367</v>
      </c>
      <c r="P8" s="488" t="s">
        <v>365</v>
      </c>
      <c r="Q8" s="489" t="s">
        <v>5</v>
      </c>
      <c r="R8" s="945"/>
    </row>
    <row r="9" spans="1:60" s="8" customFormat="1" ht="117" customHeight="1" x14ac:dyDescent="0.2">
      <c r="A9" s="429">
        <v>1</v>
      </c>
      <c r="B9" s="430" t="s">
        <v>11</v>
      </c>
      <c r="C9" s="430" t="s">
        <v>318</v>
      </c>
      <c r="D9" s="430" t="s">
        <v>319</v>
      </c>
      <c r="E9" s="430" t="s">
        <v>320</v>
      </c>
      <c r="F9" s="397" t="s">
        <v>321</v>
      </c>
      <c r="G9" s="428" t="s">
        <v>410</v>
      </c>
      <c r="H9" s="217" t="s">
        <v>16</v>
      </c>
      <c r="I9" s="451" t="s">
        <v>256</v>
      </c>
      <c r="J9" s="427">
        <v>3541</v>
      </c>
      <c r="K9" s="281" t="s">
        <v>153</v>
      </c>
      <c r="L9" s="456">
        <v>791</v>
      </c>
      <c r="M9" s="490">
        <f>SUM(N9:Q9)</f>
        <v>2750</v>
      </c>
      <c r="N9" s="458"/>
      <c r="O9" s="459">
        <v>2750</v>
      </c>
      <c r="P9" s="459"/>
      <c r="Q9" s="491"/>
      <c r="R9" s="492">
        <f>J9-L9-M9</f>
        <v>0</v>
      </c>
    </row>
    <row r="10" spans="1:60" s="8" customFormat="1" ht="90" x14ac:dyDescent="0.2">
      <c r="A10" s="429">
        <v>2</v>
      </c>
      <c r="B10" s="430" t="s">
        <v>13</v>
      </c>
      <c r="C10" s="430" t="s">
        <v>334</v>
      </c>
      <c r="D10" s="430" t="s">
        <v>319</v>
      </c>
      <c r="E10" s="430" t="s">
        <v>320</v>
      </c>
      <c r="F10" s="431" t="s">
        <v>335</v>
      </c>
      <c r="G10" s="432" t="s">
        <v>336</v>
      </c>
      <c r="H10" s="280" t="s">
        <v>63</v>
      </c>
      <c r="I10" s="451" t="s">
        <v>173</v>
      </c>
      <c r="J10" s="427">
        <v>494</v>
      </c>
      <c r="K10" s="281" t="s">
        <v>153</v>
      </c>
      <c r="L10" s="493">
        <v>59</v>
      </c>
      <c r="M10" s="494">
        <f t="shared" ref="M10:M13" si="0">SUM(N10:Q10)</f>
        <v>435</v>
      </c>
      <c r="N10" s="467">
        <v>0</v>
      </c>
      <c r="O10" s="468">
        <v>435</v>
      </c>
      <c r="P10" s="468"/>
      <c r="Q10" s="495"/>
      <c r="R10" s="496">
        <f t="shared" ref="R10:R13" si="1">J10-L10-M10</f>
        <v>0</v>
      </c>
    </row>
    <row r="11" spans="1:60" s="8" customFormat="1" ht="117" customHeight="1" x14ac:dyDescent="0.2">
      <c r="A11" s="429">
        <v>3</v>
      </c>
      <c r="B11" s="430" t="s">
        <v>74</v>
      </c>
      <c r="C11" s="430" t="s">
        <v>324</v>
      </c>
      <c r="D11" s="430" t="s">
        <v>319</v>
      </c>
      <c r="E11" s="430" t="s">
        <v>320</v>
      </c>
      <c r="F11" s="397" t="s">
        <v>325</v>
      </c>
      <c r="G11" s="428" t="s">
        <v>326</v>
      </c>
      <c r="H11" s="217" t="s">
        <v>16</v>
      </c>
      <c r="I11" s="451" t="s">
        <v>173</v>
      </c>
      <c r="J11" s="427">
        <v>2000</v>
      </c>
      <c r="K11" s="281">
        <v>2011</v>
      </c>
      <c r="L11" s="456">
        <v>0</v>
      </c>
      <c r="M11" s="497">
        <f t="shared" si="0"/>
        <v>2000</v>
      </c>
      <c r="N11" s="467"/>
      <c r="O11" s="468">
        <v>2000</v>
      </c>
      <c r="P11" s="468"/>
      <c r="Q11" s="495"/>
      <c r="R11" s="498">
        <f t="shared" si="1"/>
        <v>0</v>
      </c>
    </row>
    <row r="12" spans="1:60" s="8" customFormat="1" ht="117" customHeight="1" x14ac:dyDescent="0.2">
      <c r="A12" s="429">
        <v>4</v>
      </c>
      <c r="B12" s="430" t="s">
        <v>13</v>
      </c>
      <c r="C12" s="430" t="s">
        <v>332</v>
      </c>
      <c r="D12" s="430" t="s">
        <v>293</v>
      </c>
      <c r="E12" s="430" t="s">
        <v>320</v>
      </c>
      <c r="F12" s="397" t="s">
        <v>260</v>
      </c>
      <c r="G12" s="428" t="s">
        <v>261</v>
      </c>
      <c r="H12" s="217"/>
      <c r="I12" s="451" t="s">
        <v>58</v>
      </c>
      <c r="J12" s="427">
        <v>4000</v>
      </c>
      <c r="K12" s="281" t="s">
        <v>153</v>
      </c>
      <c r="L12" s="456">
        <v>1850</v>
      </c>
      <c r="M12" s="497">
        <f t="shared" si="0"/>
        <v>2150</v>
      </c>
      <c r="N12" s="467">
        <v>0</v>
      </c>
      <c r="O12" s="468"/>
      <c r="P12" s="468"/>
      <c r="Q12" s="495">
        <v>2150</v>
      </c>
      <c r="R12" s="498">
        <f t="shared" si="1"/>
        <v>0</v>
      </c>
    </row>
    <row r="13" spans="1:60" s="8" customFormat="1" ht="117" customHeight="1" thickBot="1" x14ac:dyDescent="0.25">
      <c r="A13" s="429">
        <v>5</v>
      </c>
      <c r="B13" s="430" t="s">
        <v>13</v>
      </c>
      <c r="C13" s="430" t="s">
        <v>341</v>
      </c>
      <c r="D13" s="430" t="s">
        <v>293</v>
      </c>
      <c r="E13" s="430" t="s">
        <v>320</v>
      </c>
      <c r="F13" s="397" t="s">
        <v>342</v>
      </c>
      <c r="G13" s="428"/>
      <c r="H13" s="217"/>
      <c r="I13" s="451" t="s">
        <v>58</v>
      </c>
      <c r="J13" s="427">
        <v>815</v>
      </c>
      <c r="K13" s="281" t="s">
        <v>153</v>
      </c>
      <c r="L13" s="456">
        <v>15</v>
      </c>
      <c r="M13" s="476">
        <f t="shared" si="0"/>
        <v>800</v>
      </c>
      <c r="N13" s="499">
        <v>0</v>
      </c>
      <c r="O13" s="500">
        <v>800</v>
      </c>
      <c r="P13" s="500"/>
      <c r="Q13" s="501"/>
      <c r="R13" s="502">
        <f t="shared" si="1"/>
        <v>0</v>
      </c>
    </row>
    <row r="14" spans="1:60" s="8" customFormat="1" ht="31.5" customHeight="1" thickBot="1" x14ac:dyDescent="0.25">
      <c r="A14" s="960" t="s">
        <v>262</v>
      </c>
      <c r="B14" s="961"/>
      <c r="C14" s="961"/>
      <c r="D14" s="961"/>
      <c r="E14" s="961"/>
      <c r="F14" s="961"/>
      <c r="G14" s="961"/>
      <c r="H14" s="85"/>
      <c r="I14" s="85"/>
      <c r="J14" s="481">
        <f>SUM(J9:J13)</f>
        <v>10850</v>
      </c>
      <c r="K14" s="84"/>
      <c r="L14" s="482">
        <f>SUM(L9:L13)</f>
        <v>2715</v>
      </c>
      <c r="M14" s="503">
        <f>SUM(M9:M13)</f>
        <v>8135</v>
      </c>
      <c r="N14" s="504">
        <f>SUM(N9:N13)</f>
        <v>0</v>
      </c>
      <c r="O14" s="481">
        <f t="shared" ref="O14:R14" si="2">SUM(O9:O13)</f>
        <v>5985</v>
      </c>
      <c r="P14" s="481">
        <f t="shared" si="2"/>
        <v>0</v>
      </c>
      <c r="Q14" s="482">
        <f t="shared" si="2"/>
        <v>2150</v>
      </c>
      <c r="R14" s="483">
        <f t="shared" si="2"/>
        <v>0</v>
      </c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</row>
    <row r="18" spans="14:17" x14ac:dyDescent="0.2">
      <c r="N18" s="232">
        <f>Q9+Q10+Q11+Q13</f>
        <v>0</v>
      </c>
      <c r="O18" s="232"/>
      <c r="P18" s="232"/>
      <c r="Q18" s="282" t="s">
        <v>358</v>
      </c>
    </row>
  </sheetData>
  <mergeCells count="17">
    <mergeCell ref="A14:G14"/>
    <mergeCell ref="I7:I8"/>
    <mergeCell ref="J7:J8"/>
    <mergeCell ref="K7:K8"/>
    <mergeCell ref="L7:L8"/>
    <mergeCell ref="A5:R5"/>
    <mergeCell ref="A6:R6"/>
    <mergeCell ref="A7:A8"/>
    <mergeCell ref="B7:B8"/>
    <mergeCell ref="C7:C8"/>
    <mergeCell ref="D7:D8"/>
    <mergeCell ref="E7:E8"/>
    <mergeCell ref="F7:F8"/>
    <mergeCell ref="G7:G8"/>
    <mergeCell ref="H7:H8"/>
    <mergeCell ref="M7:Q7"/>
    <mergeCell ref="R7:R8"/>
  </mergeCells>
  <pageMargins left="0.78740157480314965" right="0.78740157480314965" top="0.6692913385826772" bottom="0.86614173228346458" header="0.27559055118110237" footer="0.39370078740157483"/>
  <pageSetup paperSize="9" scale="48" firstPageNumber="117" orientation="landscape" useFirstPageNumber="1" r:id="rId1"/>
  <headerFooter alignWithMargins="0">
    <oddFooter>&amp;L&amp;"Arial,Kurzíva"&amp;14Zastupitelstvo Olomouckého kraje 16-12-2011
6. - Rozpočet Olomouckého kraje 2012 - návrh rozpočtu
Příloha č. 4a): Návrh rozpracovaných investičních akcí v roce 2012&amp;R&amp;"Arial,Kurzíva"&amp;14Strana &amp;P (celkem 167)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AL23"/>
  <sheetViews>
    <sheetView zoomScale="75" zoomScaleNormal="75" zoomScaleSheetLayoutView="75" workbookViewId="0">
      <selection activeCell="D35" sqref="D35"/>
    </sheetView>
  </sheetViews>
  <sheetFormatPr defaultRowHeight="12.75" x14ac:dyDescent="0.2"/>
  <cols>
    <col min="1" max="1" width="5.42578125" style="58" customWidth="1"/>
    <col min="2" max="2" width="5.85546875" style="58" customWidth="1"/>
    <col min="3" max="3" width="17.42578125" style="58" customWidth="1"/>
    <col min="4" max="4" width="10" style="58" customWidth="1"/>
    <col min="5" max="5" width="8.140625" style="58" customWidth="1"/>
    <col min="6" max="6" width="56.140625" style="58" customWidth="1"/>
    <col min="7" max="7" width="48.5703125" style="58" customWidth="1"/>
    <col min="8" max="8" width="9.28515625" style="58" customWidth="1"/>
    <col min="9" max="9" width="12.140625" style="58" customWidth="1"/>
    <col min="10" max="10" width="12.85546875" style="136" customWidth="1"/>
    <col min="11" max="11" width="13" style="136" customWidth="1"/>
    <col min="12" max="12" width="13.7109375" style="136" customWidth="1"/>
    <col min="13" max="13" width="12" style="192" customWidth="1"/>
    <col min="14" max="14" width="12.42578125" style="136" customWidth="1"/>
    <col min="15" max="16" width="11.28515625" style="136" customWidth="1"/>
    <col min="17" max="17" width="12" style="136" customWidth="1"/>
    <col min="18" max="18" width="14.42578125" style="136" customWidth="1"/>
    <col min="19" max="19" width="12.5703125" style="136" customWidth="1"/>
    <col min="20" max="16384" width="9.140625" style="58"/>
  </cols>
  <sheetData>
    <row r="1" spans="1:38" ht="18" customHeight="1" x14ac:dyDescent="0.25">
      <c r="A1" s="132" t="s">
        <v>15</v>
      </c>
      <c r="B1" s="133"/>
      <c r="C1" s="133"/>
      <c r="D1" s="133"/>
      <c r="E1" s="133"/>
      <c r="F1" s="134"/>
      <c r="G1" s="205"/>
      <c r="H1" s="114"/>
      <c r="I1" s="114"/>
      <c r="J1" s="137"/>
      <c r="K1" s="191"/>
      <c r="L1" s="191"/>
      <c r="M1" s="196"/>
      <c r="N1" s="137"/>
      <c r="O1" s="137"/>
      <c r="P1" s="137"/>
      <c r="Q1" s="137"/>
      <c r="R1" s="137"/>
      <c r="S1" s="137"/>
    </row>
    <row r="2" spans="1:38" ht="15.75" x14ac:dyDescent="0.25">
      <c r="A2" s="579" t="s">
        <v>18</v>
      </c>
      <c r="B2" s="579"/>
      <c r="C2" s="579"/>
      <c r="D2" s="579"/>
      <c r="E2" s="579"/>
      <c r="F2" s="579" t="s">
        <v>19</v>
      </c>
      <c r="G2" s="206" t="s">
        <v>20</v>
      </c>
      <c r="H2" s="114"/>
      <c r="I2" s="114"/>
      <c r="J2" s="140"/>
      <c r="K2" s="193"/>
      <c r="L2" s="193"/>
      <c r="M2" s="198"/>
      <c r="N2" s="140"/>
      <c r="O2" s="140"/>
      <c r="P2" s="140"/>
      <c r="Q2" s="140"/>
      <c r="R2" s="140"/>
      <c r="S2" s="140"/>
    </row>
    <row r="3" spans="1:38" ht="14.25" customHeight="1" x14ac:dyDescent="0.25">
      <c r="A3" s="579"/>
      <c r="B3" s="579"/>
      <c r="C3" s="579"/>
      <c r="D3" s="579"/>
      <c r="E3" s="579"/>
      <c r="F3" s="579" t="s">
        <v>21</v>
      </c>
      <c r="G3" s="207"/>
      <c r="H3" s="114"/>
      <c r="I3" s="114"/>
      <c r="J3" s="140"/>
      <c r="K3" s="193"/>
      <c r="L3" s="193"/>
      <c r="M3" s="198"/>
      <c r="N3" s="140"/>
      <c r="O3" s="140"/>
      <c r="P3" s="140"/>
      <c r="Q3" s="140"/>
      <c r="R3" s="140"/>
      <c r="S3" s="140"/>
    </row>
    <row r="4" spans="1:38" ht="18.75" thickBot="1" x14ac:dyDescent="0.3">
      <c r="A4" s="119"/>
      <c r="B4" s="119"/>
      <c r="C4" s="119"/>
      <c r="D4" s="119"/>
      <c r="E4" s="119"/>
      <c r="F4" s="119"/>
      <c r="G4" s="207"/>
      <c r="H4" s="114"/>
      <c r="I4" s="114"/>
      <c r="J4" s="140"/>
      <c r="K4" s="193"/>
      <c r="L4" s="193"/>
      <c r="M4" s="198"/>
      <c r="N4" s="140"/>
      <c r="O4" s="140"/>
      <c r="P4" s="140"/>
      <c r="Q4" s="140"/>
      <c r="R4" s="610" t="s">
        <v>49</v>
      </c>
      <c r="S4" s="140"/>
    </row>
    <row r="5" spans="1:38" ht="18.75" thickBot="1" x14ac:dyDescent="0.25">
      <c r="A5" s="942" t="s">
        <v>274</v>
      </c>
      <c r="B5" s="943"/>
      <c r="C5" s="943"/>
      <c r="D5" s="943"/>
      <c r="E5" s="943"/>
      <c r="F5" s="943"/>
      <c r="G5" s="943"/>
      <c r="H5" s="943"/>
      <c r="I5" s="943"/>
      <c r="J5" s="943"/>
      <c r="K5" s="943"/>
      <c r="L5" s="943"/>
      <c r="M5" s="943"/>
      <c r="N5" s="943"/>
      <c r="O5" s="943"/>
      <c r="P5" s="943"/>
      <c r="Q5" s="943"/>
      <c r="R5" s="421"/>
      <c r="S5" s="215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</row>
    <row r="6" spans="1:38" ht="11.25" customHeight="1" thickBot="1" x14ac:dyDescent="0.25">
      <c r="A6" s="942"/>
      <c r="B6" s="943"/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4"/>
      <c r="S6" s="74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</row>
    <row r="7" spans="1:38" s="512" customFormat="1" ht="18.75" customHeight="1" thickBot="1" x14ac:dyDescent="0.25">
      <c r="A7" s="957" t="s">
        <v>61</v>
      </c>
      <c r="B7" s="957" t="s">
        <v>50</v>
      </c>
      <c r="C7" s="962" t="s">
        <v>26</v>
      </c>
      <c r="D7" s="962" t="s">
        <v>25</v>
      </c>
      <c r="E7" s="962" t="s">
        <v>27</v>
      </c>
      <c r="F7" s="945" t="s">
        <v>51</v>
      </c>
      <c r="G7" s="949" t="s">
        <v>52</v>
      </c>
      <c r="H7" s="954" t="s">
        <v>53</v>
      </c>
      <c r="I7" s="949" t="s">
        <v>54</v>
      </c>
      <c r="J7" s="947" t="s">
        <v>55</v>
      </c>
      <c r="K7" s="947" t="s">
        <v>56</v>
      </c>
      <c r="L7" s="947" t="s">
        <v>176</v>
      </c>
      <c r="M7" s="951" t="s">
        <v>175</v>
      </c>
      <c r="N7" s="952"/>
      <c r="O7" s="952"/>
      <c r="P7" s="952"/>
      <c r="Q7" s="953"/>
      <c r="R7" s="946" t="s">
        <v>198</v>
      </c>
      <c r="S7" s="510"/>
      <c r="T7" s="511"/>
      <c r="U7" s="511"/>
      <c r="V7" s="511"/>
      <c r="W7" s="511"/>
      <c r="X7" s="511"/>
      <c r="Y7" s="511"/>
      <c r="Z7" s="511"/>
      <c r="AA7" s="511"/>
      <c r="AB7" s="511"/>
      <c r="AC7" s="511"/>
      <c r="AD7" s="511"/>
      <c r="AE7" s="511"/>
      <c r="AF7" s="511"/>
      <c r="AG7" s="511"/>
      <c r="AH7" s="511"/>
      <c r="AI7" s="511"/>
    </row>
    <row r="8" spans="1:38" s="512" customFormat="1" ht="68.25" customHeight="1" thickBot="1" x14ac:dyDescent="0.25">
      <c r="A8" s="958"/>
      <c r="B8" s="958"/>
      <c r="C8" s="963"/>
      <c r="D8" s="963"/>
      <c r="E8" s="963"/>
      <c r="F8" s="946"/>
      <c r="G8" s="950"/>
      <c r="H8" s="955"/>
      <c r="I8" s="950"/>
      <c r="J8" s="948"/>
      <c r="K8" s="948"/>
      <c r="L8" s="948"/>
      <c r="M8" s="290" t="s">
        <v>64</v>
      </c>
      <c r="N8" s="487" t="s">
        <v>81</v>
      </c>
      <c r="O8" s="488" t="s">
        <v>367</v>
      </c>
      <c r="P8" s="488" t="s">
        <v>365</v>
      </c>
      <c r="Q8" s="489" t="s">
        <v>5</v>
      </c>
      <c r="R8" s="959"/>
      <c r="S8" s="510"/>
      <c r="T8" s="511"/>
      <c r="U8" s="511"/>
      <c r="V8" s="511"/>
      <c r="W8" s="511"/>
      <c r="X8" s="511"/>
      <c r="Y8" s="511"/>
      <c r="Z8" s="511"/>
      <c r="AA8" s="511"/>
      <c r="AB8" s="511"/>
      <c r="AC8" s="511"/>
      <c r="AD8" s="511"/>
      <c r="AE8" s="511"/>
      <c r="AF8" s="511"/>
      <c r="AG8" s="511"/>
      <c r="AH8" s="511"/>
      <c r="AI8" s="511"/>
    </row>
    <row r="9" spans="1:38" s="8" customFormat="1" ht="114.75" customHeight="1" x14ac:dyDescent="0.2">
      <c r="A9" s="513">
        <v>1</v>
      </c>
      <c r="B9" s="430" t="s">
        <v>11</v>
      </c>
      <c r="C9" s="430" t="s">
        <v>142</v>
      </c>
      <c r="D9" s="430" t="s">
        <v>143</v>
      </c>
      <c r="E9" s="430" t="s">
        <v>28</v>
      </c>
      <c r="F9" s="394" t="s">
        <v>144</v>
      </c>
      <c r="G9" s="505" t="s">
        <v>145</v>
      </c>
      <c r="H9" s="451" t="s">
        <v>16</v>
      </c>
      <c r="I9" s="523" t="s">
        <v>287</v>
      </c>
      <c r="J9" s="519">
        <v>1936</v>
      </c>
      <c r="K9" s="524" t="s">
        <v>153</v>
      </c>
      <c r="L9" s="493">
        <v>477</v>
      </c>
      <c r="M9" s="494">
        <f>SUM(N9:Q9)</f>
        <v>1459</v>
      </c>
      <c r="N9" s="458">
        <v>0</v>
      </c>
      <c r="O9" s="459">
        <v>1459</v>
      </c>
      <c r="P9" s="459"/>
      <c r="Q9" s="491"/>
      <c r="R9" s="534">
        <f>J9-L9-M9</f>
        <v>0</v>
      </c>
      <c r="S9" s="216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  <c r="AL9" s="87"/>
    </row>
    <row r="10" spans="1:38" ht="60" customHeight="1" x14ac:dyDescent="0.2">
      <c r="A10" s="514">
        <v>2</v>
      </c>
      <c r="B10" s="515" t="s">
        <v>9</v>
      </c>
      <c r="C10" s="515">
        <v>60002100529</v>
      </c>
      <c r="D10" s="515">
        <v>4357</v>
      </c>
      <c r="E10" s="515">
        <v>6121</v>
      </c>
      <c r="F10" s="398" t="s">
        <v>80</v>
      </c>
      <c r="G10" s="506" t="s">
        <v>127</v>
      </c>
      <c r="H10" s="515" t="s">
        <v>16</v>
      </c>
      <c r="I10" s="523" t="s">
        <v>102</v>
      </c>
      <c r="J10" s="520">
        <v>846</v>
      </c>
      <c r="K10" s="525" t="s">
        <v>154</v>
      </c>
      <c r="L10" s="535">
        <v>258</v>
      </c>
      <c r="M10" s="536">
        <f t="shared" ref="M10:M13" si="0">SUM(N10:Q10)</f>
        <v>588</v>
      </c>
      <c r="N10" s="537">
        <v>0</v>
      </c>
      <c r="O10" s="538"/>
      <c r="P10" s="538"/>
      <c r="Q10" s="539">
        <v>588</v>
      </c>
      <c r="R10" s="540">
        <f t="shared" ref="R10:R13" si="1">J10-L10-M10</f>
        <v>0</v>
      </c>
      <c r="S10" s="94"/>
    </row>
    <row r="11" spans="1:38" ht="93" customHeight="1" x14ac:dyDescent="0.2">
      <c r="A11" s="514">
        <v>3</v>
      </c>
      <c r="B11" s="515" t="s">
        <v>9</v>
      </c>
      <c r="C11" s="515">
        <v>60002100683</v>
      </c>
      <c r="D11" s="515">
        <v>4357</v>
      </c>
      <c r="E11" s="515">
        <v>6121</v>
      </c>
      <c r="F11" s="419" t="s">
        <v>279</v>
      </c>
      <c r="G11" s="507" t="s">
        <v>411</v>
      </c>
      <c r="H11" s="437" t="s">
        <v>100</v>
      </c>
      <c r="I11" s="452" t="s">
        <v>102</v>
      </c>
      <c r="J11" s="521">
        <v>450</v>
      </c>
      <c r="K11" s="526" t="s">
        <v>153</v>
      </c>
      <c r="L11" s="541">
        <v>0</v>
      </c>
      <c r="M11" s="536">
        <f t="shared" si="0"/>
        <v>450</v>
      </c>
      <c r="N11" s="537">
        <v>0</v>
      </c>
      <c r="O11" s="538">
        <v>450</v>
      </c>
      <c r="P11" s="538"/>
      <c r="Q11" s="539"/>
      <c r="R11" s="540">
        <f t="shared" si="1"/>
        <v>0</v>
      </c>
      <c r="S11" s="94"/>
    </row>
    <row r="12" spans="1:38" ht="153.75" customHeight="1" x14ac:dyDescent="0.2">
      <c r="A12" s="514">
        <v>4</v>
      </c>
      <c r="B12" s="515" t="s">
        <v>10</v>
      </c>
      <c r="C12" s="437">
        <v>60002100690</v>
      </c>
      <c r="D12" s="437">
        <v>4357</v>
      </c>
      <c r="E12" s="437">
        <v>6121</v>
      </c>
      <c r="F12" s="395" t="s">
        <v>331</v>
      </c>
      <c r="G12" s="508" t="s">
        <v>330</v>
      </c>
      <c r="H12" s="452" t="s">
        <v>16</v>
      </c>
      <c r="I12" s="437" t="s">
        <v>146</v>
      </c>
      <c r="J12" s="521">
        <v>100</v>
      </c>
      <c r="K12" s="527" t="s">
        <v>153</v>
      </c>
      <c r="L12" s="542">
        <v>0</v>
      </c>
      <c r="M12" s="536">
        <f t="shared" si="0"/>
        <v>100</v>
      </c>
      <c r="N12" s="537">
        <v>0</v>
      </c>
      <c r="O12" s="538">
        <v>100</v>
      </c>
      <c r="P12" s="538"/>
      <c r="Q12" s="539"/>
      <c r="R12" s="543">
        <f t="shared" si="1"/>
        <v>0</v>
      </c>
      <c r="S12" s="94"/>
    </row>
    <row r="13" spans="1:38" s="8" customFormat="1" ht="88.5" customHeight="1" thickBot="1" x14ac:dyDescent="0.25">
      <c r="A13" s="516">
        <v>5</v>
      </c>
      <c r="B13" s="517" t="s">
        <v>148</v>
      </c>
      <c r="C13" s="518" t="s">
        <v>149</v>
      </c>
      <c r="D13" s="518" t="s">
        <v>150</v>
      </c>
      <c r="E13" s="518" t="s">
        <v>151</v>
      </c>
      <c r="F13" s="436" t="s">
        <v>152</v>
      </c>
      <c r="G13" s="509" t="s">
        <v>412</v>
      </c>
      <c r="H13" s="528"/>
      <c r="I13" s="529"/>
      <c r="J13" s="522">
        <v>200</v>
      </c>
      <c r="K13" s="530" t="s">
        <v>153</v>
      </c>
      <c r="L13" s="544">
        <v>0</v>
      </c>
      <c r="M13" s="545">
        <f t="shared" si="0"/>
        <v>200</v>
      </c>
      <c r="N13" s="499">
        <v>0</v>
      </c>
      <c r="O13" s="500">
        <v>200</v>
      </c>
      <c r="P13" s="500"/>
      <c r="Q13" s="501"/>
      <c r="R13" s="546">
        <f t="shared" si="1"/>
        <v>0</v>
      </c>
      <c r="S13" s="216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7"/>
      <c r="AJ13" s="87"/>
      <c r="AK13" s="87"/>
      <c r="AL13" s="87"/>
    </row>
    <row r="14" spans="1:38" s="96" customFormat="1" ht="36" customHeight="1" thickBot="1" x14ac:dyDescent="0.25">
      <c r="A14" s="90" t="s">
        <v>108</v>
      </c>
      <c r="B14" s="86"/>
      <c r="C14" s="93"/>
      <c r="D14" s="93"/>
      <c r="E14" s="93"/>
      <c r="F14" s="93"/>
      <c r="G14" s="92"/>
      <c r="H14" s="86"/>
      <c r="I14" s="86"/>
      <c r="J14" s="481">
        <f>SUM(J9:J13)</f>
        <v>3532</v>
      </c>
      <c r="K14" s="531"/>
      <c r="L14" s="482">
        <f t="shared" ref="L14:R14" si="2">SUM(L9:L13)</f>
        <v>735</v>
      </c>
      <c r="M14" s="483">
        <f t="shared" si="2"/>
        <v>2797</v>
      </c>
      <c r="N14" s="504">
        <f t="shared" si="2"/>
        <v>0</v>
      </c>
      <c r="O14" s="532">
        <f t="shared" si="2"/>
        <v>2209</v>
      </c>
      <c r="P14" s="533">
        <f t="shared" si="2"/>
        <v>0</v>
      </c>
      <c r="Q14" s="482">
        <f t="shared" si="2"/>
        <v>588</v>
      </c>
      <c r="R14" s="483">
        <f t="shared" si="2"/>
        <v>0</v>
      </c>
      <c r="S14" s="75"/>
    </row>
    <row r="15" spans="1:38" ht="12.75" customHeight="1" x14ac:dyDescent="0.2">
      <c r="F15" s="3"/>
      <c r="G15" s="208"/>
      <c r="H15" s="3"/>
      <c r="I15" s="3"/>
      <c r="J15" s="204"/>
      <c r="K15" s="209"/>
      <c r="L15" s="209"/>
    </row>
    <row r="17" spans="13:18" x14ac:dyDescent="0.2">
      <c r="Q17" s="203"/>
      <c r="R17" s="282"/>
    </row>
    <row r="23" spans="13:18" x14ac:dyDescent="0.2">
      <c r="M23" s="210"/>
    </row>
  </sheetData>
  <mergeCells count="16">
    <mergeCell ref="R7:R8"/>
    <mergeCell ref="A6:R6"/>
    <mergeCell ref="L7:L8"/>
    <mergeCell ref="K7:K8"/>
    <mergeCell ref="B7:B8"/>
    <mergeCell ref="F7:F8"/>
    <mergeCell ref="G7:G8"/>
    <mergeCell ref="H7:H8"/>
    <mergeCell ref="C7:C8"/>
    <mergeCell ref="D7:D8"/>
    <mergeCell ref="E7:E8"/>
    <mergeCell ref="A5:Q5"/>
    <mergeCell ref="A7:A8"/>
    <mergeCell ref="I7:I8"/>
    <mergeCell ref="J7:J8"/>
    <mergeCell ref="M7:Q7"/>
  </mergeCells>
  <phoneticPr fontId="2" type="noConversion"/>
  <pageMargins left="0.78740157480314965" right="0.78740157480314965" top="0.6692913385826772" bottom="0.86614173228346458" header="0.27559055118110237" footer="0.39370078740157483"/>
  <pageSetup paperSize="9" scale="46" firstPageNumber="118" orientation="landscape" useFirstPageNumber="1" r:id="rId1"/>
  <headerFooter alignWithMargins="0">
    <oddFooter>&amp;L&amp;"Arial,Kurzíva"&amp;14Zastupitelstvo Olomouckého kraje 16-12-2011
6. - Rozpočet Olomouckého kraje 2012 - návrh rozpočtu
Příloha č. 4a): Návrh rozpracovaných investičních akcí v roce 2012&amp;R&amp;"Arial,Kurzíva"&amp;14Strana &amp;P (celkem 167)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S23"/>
  <sheetViews>
    <sheetView tabSelected="1" zoomScale="75" zoomScaleNormal="75" zoomScaleSheetLayoutView="75" workbookViewId="0">
      <selection activeCell="D35" sqref="D35"/>
    </sheetView>
  </sheetViews>
  <sheetFormatPr defaultRowHeight="12.75" x14ac:dyDescent="0.2"/>
  <cols>
    <col min="1" max="1" width="6" style="58" customWidth="1"/>
    <col min="2" max="2" width="5.42578125" style="58" customWidth="1"/>
    <col min="3" max="3" width="16.42578125" style="58" customWidth="1"/>
    <col min="4" max="4" width="9.140625" style="58"/>
    <col min="5" max="5" width="8.7109375" style="58" customWidth="1"/>
    <col min="6" max="6" width="48.28515625" style="58" customWidth="1"/>
    <col min="7" max="7" width="43.28515625" style="58" customWidth="1"/>
    <col min="8" max="8" width="11.7109375" style="58" customWidth="1"/>
    <col min="9" max="9" width="14.28515625" style="58" customWidth="1"/>
    <col min="10" max="10" width="17" style="203" customWidth="1"/>
    <col min="11" max="11" width="14.5703125" style="204" customWidth="1"/>
    <col min="12" max="12" width="13.28515625" style="204" customWidth="1"/>
    <col min="13" max="13" width="14.85546875" style="192" customWidth="1"/>
    <col min="14" max="14" width="11.7109375" style="136" customWidth="1"/>
    <col min="15" max="15" width="12.85546875" style="136" customWidth="1"/>
    <col min="16" max="16" width="13.42578125" style="136" customWidth="1"/>
    <col min="17" max="17" width="15" style="136" customWidth="1"/>
    <col min="18" max="18" width="17.28515625" style="136" customWidth="1"/>
    <col min="19" max="16384" width="9.140625" style="58"/>
  </cols>
  <sheetData>
    <row r="1" spans="1:18" ht="18" x14ac:dyDescent="0.25">
      <c r="A1" s="132" t="s">
        <v>15</v>
      </c>
      <c r="B1" s="133"/>
      <c r="C1" s="133"/>
      <c r="D1" s="133"/>
      <c r="E1" s="133"/>
      <c r="F1" s="134"/>
      <c r="G1" s="133"/>
      <c r="H1" s="133"/>
      <c r="I1" s="133"/>
      <c r="J1" s="191"/>
      <c r="K1" s="169"/>
      <c r="L1" s="169"/>
      <c r="M1" s="196"/>
      <c r="N1" s="137"/>
      <c r="O1" s="137"/>
      <c r="P1" s="137"/>
      <c r="Q1" s="137"/>
      <c r="R1" s="137"/>
    </row>
    <row r="2" spans="1:18" ht="15.75" x14ac:dyDescent="0.25">
      <c r="A2" s="579" t="s">
        <v>18</v>
      </c>
      <c r="B2" s="119"/>
      <c r="C2" s="119"/>
      <c r="D2" s="119"/>
      <c r="E2" s="119"/>
      <c r="F2" s="579" t="s">
        <v>19</v>
      </c>
      <c r="G2" s="139" t="s">
        <v>20</v>
      </c>
      <c r="H2" s="139"/>
      <c r="I2" s="139"/>
      <c r="J2" s="193"/>
      <c r="K2" s="197"/>
      <c r="L2" s="197"/>
      <c r="M2" s="198"/>
      <c r="N2" s="140"/>
      <c r="O2" s="140"/>
      <c r="P2" s="140"/>
      <c r="Q2" s="140"/>
      <c r="R2" s="140"/>
    </row>
    <row r="3" spans="1:18" ht="17.25" customHeight="1" x14ac:dyDescent="0.25">
      <c r="A3" s="119"/>
      <c r="B3" s="119"/>
      <c r="C3" s="119"/>
      <c r="D3" s="119"/>
      <c r="E3" s="119"/>
      <c r="F3" s="579" t="s">
        <v>21</v>
      </c>
      <c r="G3" s="119"/>
      <c r="H3" s="119"/>
      <c r="I3" s="119"/>
      <c r="J3" s="193"/>
      <c r="K3" s="197"/>
      <c r="L3" s="197"/>
      <c r="M3" s="198"/>
      <c r="N3" s="140"/>
      <c r="O3" s="140"/>
      <c r="P3" s="140"/>
      <c r="Q3" s="140"/>
      <c r="R3" s="140"/>
    </row>
    <row r="4" spans="1:18" ht="29.25" customHeight="1" thickBot="1" x14ac:dyDescent="0.3">
      <c r="A4" s="133"/>
      <c r="B4" s="133"/>
      <c r="C4" s="133"/>
      <c r="D4" s="133"/>
      <c r="E4" s="133"/>
      <c r="F4" s="134"/>
      <c r="G4" s="133"/>
      <c r="H4" s="133"/>
      <c r="I4" s="133"/>
      <c r="J4" s="191"/>
      <c r="K4" s="169"/>
      <c r="L4" s="169"/>
      <c r="M4" s="196"/>
      <c r="N4" s="137"/>
      <c r="O4" s="137"/>
      <c r="P4" s="137"/>
      <c r="Q4" s="137"/>
      <c r="R4" s="578" t="s">
        <v>49</v>
      </c>
    </row>
    <row r="5" spans="1:18" ht="22.5" customHeight="1" thickBot="1" x14ac:dyDescent="0.25">
      <c r="A5" s="423" t="s">
        <v>109</v>
      </c>
      <c r="B5" s="424"/>
      <c r="C5" s="424"/>
      <c r="D5" s="424"/>
      <c r="E5" s="424"/>
      <c r="F5" s="424"/>
      <c r="G5" s="424"/>
      <c r="H5" s="424"/>
      <c r="I5" s="424"/>
      <c r="J5" s="61"/>
      <c r="K5" s="62"/>
      <c r="L5" s="62"/>
      <c r="M5" s="61"/>
      <c r="N5" s="61"/>
      <c r="O5" s="61"/>
      <c r="P5" s="61"/>
      <c r="Q5" s="61"/>
      <c r="R5" s="63"/>
    </row>
    <row r="6" spans="1:18" ht="9" customHeight="1" thickBot="1" x14ac:dyDescent="0.25">
      <c r="A6" s="966"/>
      <c r="B6" s="967"/>
      <c r="C6" s="967"/>
      <c r="D6" s="967"/>
      <c r="E6" s="967"/>
      <c r="F6" s="967"/>
      <c r="G6" s="967"/>
      <c r="H6" s="967"/>
      <c r="I6" s="967"/>
      <c r="J6" s="967"/>
      <c r="K6" s="967"/>
      <c r="L6" s="967"/>
      <c r="M6" s="967"/>
      <c r="N6" s="967"/>
      <c r="O6" s="967"/>
      <c r="P6" s="967"/>
      <c r="Q6" s="967"/>
      <c r="R6" s="968"/>
    </row>
    <row r="7" spans="1:18" s="512" customFormat="1" ht="24" customHeight="1" thickBot="1" x14ac:dyDescent="0.25">
      <c r="A7" s="974" t="s">
        <v>1</v>
      </c>
      <c r="B7" s="974" t="s">
        <v>50</v>
      </c>
      <c r="C7" s="976" t="s">
        <v>26</v>
      </c>
      <c r="D7" s="976" t="s">
        <v>25</v>
      </c>
      <c r="E7" s="976" t="s">
        <v>27</v>
      </c>
      <c r="F7" s="959" t="s">
        <v>51</v>
      </c>
      <c r="G7" s="975" t="s">
        <v>52</v>
      </c>
      <c r="H7" s="954" t="s">
        <v>53</v>
      </c>
      <c r="I7" s="949" t="s">
        <v>54</v>
      </c>
      <c r="J7" s="947" t="s">
        <v>55</v>
      </c>
      <c r="K7" s="971" t="s">
        <v>56</v>
      </c>
      <c r="L7" s="971" t="s">
        <v>174</v>
      </c>
      <c r="M7" s="969" t="s">
        <v>175</v>
      </c>
      <c r="N7" s="969"/>
      <c r="O7" s="969"/>
      <c r="P7" s="969"/>
      <c r="Q7" s="969"/>
      <c r="R7" s="946" t="s">
        <v>198</v>
      </c>
    </row>
    <row r="8" spans="1:18" s="512" customFormat="1" ht="56.25" customHeight="1" thickBot="1" x14ac:dyDescent="0.25">
      <c r="A8" s="957"/>
      <c r="B8" s="957"/>
      <c r="C8" s="977"/>
      <c r="D8" s="977"/>
      <c r="E8" s="977"/>
      <c r="F8" s="959"/>
      <c r="G8" s="975"/>
      <c r="H8" s="973"/>
      <c r="I8" s="972"/>
      <c r="J8" s="970"/>
      <c r="K8" s="947"/>
      <c r="L8" s="947"/>
      <c r="M8" s="441" t="s">
        <v>57</v>
      </c>
      <c r="N8" s="487" t="s">
        <v>81</v>
      </c>
      <c r="O8" s="488" t="s">
        <v>367</v>
      </c>
      <c r="P8" s="488" t="s">
        <v>365</v>
      </c>
      <c r="Q8" s="489" t="s">
        <v>5</v>
      </c>
      <c r="R8" s="945"/>
    </row>
    <row r="9" spans="1:18" ht="74.25" customHeight="1" x14ac:dyDescent="0.2">
      <c r="A9" s="547">
        <v>1</v>
      </c>
      <c r="B9" s="548" t="s">
        <v>13</v>
      </c>
      <c r="C9" s="548">
        <v>60002100527</v>
      </c>
      <c r="D9" s="548">
        <v>4357</v>
      </c>
      <c r="E9" s="548">
        <v>6121</v>
      </c>
      <c r="F9" s="400" t="s">
        <v>263</v>
      </c>
      <c r="G9" s="557" t="s">
        <v>264</v>
      </c>
      <c r="H9" s="561" t="s">
        <v>107</v>
      </c>
      <c r="I9" s="561" t="s">
        <v>58</v>
      </c>
      <c r="J9" s="567">
        <v>4049</v>
      </c>
      <c r="K9" s="572" t="s">
        <v>153</v>
      </c>
      <c r="L9" s="580">
        <v>2310</v>
      </c>
      <c r="M9" s="581">
        <f>SUM(N9:Q9)</f>
        <v>1739</v>
      </c>
      <c r="N9" s="582">
        <v>0</v>
      </c>
      <c r="O9" s="567">
        <v>1739</v>
      </c>
      <c r="P9" s="567"/>
      <c r="Q9" s="583"/>
      <c r="R9" s="584">
        <f>J9-L9-M9</f>
        <v>0</v>
      </c>
    </row>
    <row r="10" spans="1:18" ht="65.25" customHeight="1" x14ac:dyDescent="0.2">
      <c r="A10" s="549">
        <v>2</v>
      </c>
      <c r="B10" s="550" t="s">
        <v>13</v>
      </c>
      <c r="C10" s="550">
        <v>60002100403</v>
      </c>
      <c r="D10" s="550">
        <v>4357</v>
      </c>
      <c r="E10" s="550">
        <v>6121</v>
      </c>
      <c r="F10" s="399" t="s">
        <v>78</v>
      </c>
      <c r="G10" s="558" t="s">
        <v>413</v>
      </c>
      <c r="H10" s="562" t="s">
        <v>16</v>
      </c>
      <c r="I10" s="562" t="s">
        <v>128</v>
      </c>
      <c r="J10" s="568">
        <v>2586</v>
      </c>
      <c r="K10" s="573" t="s">
        <v>154</v>
      </c>
      <c r="L10" s="585">
        <v>125</v>
      </c>
      <c r="M10" s="586">
        <f t="shared" ref="M10:M17" si="0">SUM(N10:Q10)</f>
        <v>2461</v>
      </c>
      <c r="N10" s="587">
        <v>0</v>
      </c>
      <c r="O10" s="568">
        <v>2461</v>
      </c>
      <c r="P10" s="568"/>
      <c r="Q10" s="588"/>
      <c r="R10" s="589">
        <f t="shared" ref="R10:R17" si="1">J10-L10-M10</f>
        <v>0</v>
      </c>
    </row>
    <row r="11" spans="1:18" ht="56.25" customHeight="1" x14ac:dyDescent="0.2">
      <c r="A11" s="549">
        <v>3</v>
      </c>
      <c r="B11" s="550" t="s">
        <v>74</v>
      </c>
      <c r="C11" s="550">
        <v>60002100628</v>
      </c>
      <c r="D11" s="550">
        <v>4357</v>
      </c>
      <c r="E11" s="550">
        <v>5171</v>
      </c>
      <c r="F11" s="399" t="s">
        <v>316</v>
      </c>
      <c r="G11" s="558" t="s">
        <v>317</v>
      </c>
      <c r="H11" s="562" t="s">
        <v>105</v>
      </c>
      <c r="I11" s="562" t="s">
        <v>58</v>
      </c>
      <c r="J11" s="568">
        <v>819</v>
      </c>
      <c r="K11" s="573" t="s">
        <v>153</v>
      </c>
      <c r="L11" s="585">
        <v>300</v>
      </c>
      <c r="M11" s="586">
        <f t="shared" si="0"/>
        <v>519</v>
      </c>
      <c r="N11" s="587">
        <v>0</v>
      </c>
      <c r="O11" s="568"/>
      <c r="P11" s="568"/>
      <c r="Q11" s="588">
        <v>519</v>
      </c>
      <c r="R11" s="589">
        <f t="shared" si="1"/>
        <v>0</v>
      </c>
    </row>
    <row r="12" spans="1:18" ht="66.75" customHeight="1" x14ac:dyDescent="0.2">
      <c r="A12" s="551">
        <v>4</v>
      </c>
      <c r="B12" s="552" t="s">
        <v>11</v>
      </c>
      <c r="C12" s="552">
        <v>60002100262</v>
      </c>
      <c r="D12" s="552">
        <v>4357</v>
      </c>
      <c r="E12" s="552">
        <v>6121</v>
      </c>
      <c r="F12" s="400" t="s">
        <v>308</v>
      </c>
      <c r="G12" s="559" t="s">
        <v>414</v>
      </c>
      <c r="H12" s="563" t="s">
        <v>309</v>
      </c>
      <c r="I12" s="564" t="s">
        <v>58</v>
      </c>
      <c r="J12" s="519">
        <v>3735</v>
      </c>
      <c r="K12" s="574" t="s">
        <v>310</v>
      </c>
      <c r="L12" s="590">
        <v>3535</v>
      </c>
      <c r="M12" s="591">
        <f t="shared" si="0"/>
        <v>200</v>
      </c>
      <c r="N12" s="592">
        <v>0</v>
      </c>
      <c r="O12" s="593">
        <v>200</v>
      </c>
      <c r="P12" s="594"/>
      <c r="Q12" s="595"/>
      <c r="R12" s="596">
        <f t="shared" si="1"/>
        <v>0</v>
      </c>
    </row>
    <row r="13" spans="1:18" ht="42.75" customHeight="1" x14ac:dyDescent="0.2">
      <c r="A13" s="551">
        <v>5</v>
      </c>
      <c r="B13" s="552" t="s">
        <v>74</v>
      </c>
      <c r="C13" s="552">
        <v>60002100516</v>
      </c>
      <c r="D13" s="552">
        <v>4357</v>
      </c>
      <c r="E13" s="552">
        <v>6121</v>
      </c>
      <c r="F13" s="400" t="s">
        <v>155</v>
      </c>
      <c r="G13" s="505" t="s">
        <v>156</v>
      </c>
      <c r="H13" s="563" t="s">
        <v>157</v>
      </c>
      <c r="I13" s="563" t="s">
        <v>58</v>
      </c>
      <c r="J13" s="519">
        <v>7245</v>
      </c>
      <c r="K13" s="574" t="s">
        <v>153</v>
      </c>
      <c r="L13" s="590">
        <v>4355</v>
      </c>
      <c r="M13" s="591">
        <f t="shared" si="0"/>
        <v>2890</v>
      </c>
      <c r="N13" s="587">
        <v>0</v>
      </c>
      <c r="O13" s="597">
        <v>2890</v>
      </c>
      <c r="P13" s="568"/>
      <c r="Q13" s="588"/>
      <c r="R13" s="596">
        <f t="shared" si="1"/>
        <v>0</v>
      </c>
    </row>
    <row r="14" spans="1:18" ht="68.25" customHeight="1" x14ac:dyDescent="0.2">
      <c r="A14" s="549">
        <v>6</v>
      </c>
      <c r="B14" s="550" t="s">
        <v>11</v>
      </c>
      <c r="C14" s="550">
        <v>60002100519</v>
      </c>
      <c r="D14" s="550">
        <v>4357</v>
      </c>
      <c r="E14" s="550">
        <v>6121</v>
      </c>
      <c r="F14" s="401" t="s">
        <v>88</v>
      </c>
      <c r="G14" s="507" t="s">
        <v>95</v>
      </c>
      <c r="H14" s="562" t="s">
        <v>346</v>
      </c>
      <c r="I14" s="562" t="s">
        <v>251</v>
      </c>
      <c r="J14" s="521">
        <v>23488</v>
      </c>
      <c r="K14" s="575" t="s">
        <v>153</v>
      </c>
      <c r="L14" s="585">
        <v>3718</v>
      </c>
      <c r="M14" s="598">
        <f t="shared" si="0"/>
        <v>19770</v>
      </c>
      <c r="N14" s="587">
        <v>0</v>
      </c>
      <c r="O14" s="597"/>
      <c r="P14" s="568">
        <v>19515</v>
      </c>
      <c r="Q14" s="588">
        <v>255</v>
      </c>
      <c r="R14" s="599">
        <f t="shared" si="1"/>
        <v>0</v>
      </c>
    </row>
    <row r="15" spans="1:18" ht="74.25" customHeight="1" x14ac:dyDescent="0.2">
      <c r="A15" s="549">
        <v>7</v>
      </c>
      <c r="B15" s="553" t="s">
        <v>9</v>
      </c>
      <c r="C15" s="553">
        <v>60002100529</v>
      </c>
      <c r="D15" s="553">
        <v>4357</v>
      </c>
      <c r="E15" s="553">
        <v>6121</v>
      </c>
      <c r="F15" s="401" t="s">
        <v>327</v>
      </c>
      <c r="G15" s="507" t="s">
        <v>328</v>
      </c>
      <c r="H15" s="553" t="s">
        <v>253</v>
      </c>
      <c r="I15" s="562" t="s">
        <v>251</v>
      </c>
      <c r="J15" s="521">
        <v>15258</v>
      </c>
      <c r="K15" s="575" t="s">
        <v>153</v>
      </c>
      <c r="L15" s="585">
        <v>258</v>
      </c>
      <c r="M15" s="598">
        <f t="shared" si="0"/>
        <v>15000</v>
      </c>
      <c r="N15" s="587">
        <v>0</v>
      </c>
      <c r="O15" s="597">
        <v>15000</v>
      </c>
      <c r="P15" s="568"/>
      <c r="Q15" s="588"/>
      <c r="R15" s="599">
        <f t="shared" si="1"/>
        <v>0</v>
      </c>
    </row>
    <row r="16" spans="1:18" ht="79.5" customHeight="1" x14ac:dyDescent="0.2">
      <c r="A16" s="549">
        <v>8</v>
      </c>
      <c r="B16" s="554" t="s">
        <v>9</v>
      </c>
      <c r="C16" s="554">
        <v>60002100089</v>
      </c>
      <c r="D16" s="554">
        <v>4357</v>
      </c>
      <c r="E16" s="554">
        <v>6121</v>
      </c>
      <c r="F16" s="400" t="s">
        <v>158</v>
      </c>
      <c r="G16" s="557" t="s">
        <v>159</v>
      </c>
      <c r="H16" s="565" t="s">
        <v>252</v>
      </c>
      <c r="I16" s="565" t="s">
        <v>58</v>
      </c>
      <c r="J16" s="569">
        <v>34085</v>
      </c>
      <c r="K16" s="576" t="s">
        <v>153</v>
      </c>
      <c r="L16" s="600">
        <v>18930</v>
      </c>
      <c r="M16" s="591">
        <f t="shared" si="0"/>
        <v>15155</v>
      </c>
      <c r="N16" s="592">
        <v>0</v>
      </c>
      <c r="O16" s="594"/>
      <c r="P16" s="594">
        <v>12629</v>
      </c>
      <c r="Q16" s="595">
        <v>2526</v>
      </c>
      <c r="R16" s="596">
        <f t="shared" si="1"/>
        <v>0</v>
      </c>
    </row>
    <row r="17" spans="1:19" s="3" customFormat="1" ht="69.75" customHeight="1" thickBot="1" x14ac:dyDescent="0.25">
      <c r="A17" s="555">
        <v>9</v>
      </c>
      <c r="B17" s="556" t="s">
        <v>11</v>
      </c>
      <c r="C17" s="556">
        <v>60002100409</v>
      </c>
      <c r="D17" s="556">
        <v>4357</v>
      </c>
      <c r="E17" s="556">
        <v>6121</v>
      </c>
      <c r="F17" s="402" t="s">
        <v>140</v>
      </c>
      <c r="G17" s="560" t="s">
        <v>291</v>
      </c>
      <c r="H17" s="566" t="s">
        <v>252</v>
      </c>
      <c r="I17" s="566" t="s">
        <v>251</v>
      </c>
      <c r="J17" s="570">
        <v>14226</v>
      </c>
      <c r="K17" s="577" t="s">
        <v>154</v>
      </c>
      <c r="L17" s="601">
        <v>4640</v>
      </c>
      <c r="M17" s="536">
        <f t="shared" si="0"/>
        <v>9586</v>
      </c>
      <c r="N17" s="602">
        <v>0</v>
      </c>
      <c r="O17" s="603"/>
      <c r="P17" s="603">
        <v>7988</v>
      </c>
      <c r="Q17" s="604">
        <v>1598</v>
      </c>
      <c r="R17" s="605">
        <f t="shared" si="1"/>
        <v>0</v>
      </c>
      <c r="S17" s="70"/>
    </row>
    <row r="18" spans="1:19" ht="45" customHeight="1" thickBot="1" x14ac:dyDescent="0.25">
      <c r="A18" s="964" t="s">
        <v>109</v>
      </c>
      <c r="B18" s="965"/>
      <c r="C18" s="965"/>
      <c r="D18" s="965"/>
      <c r="E18" s="965"/>
      <c r="F18" s="965"/>
      <c r="G18" s="965"/>
      <c r="H18" s="422"/>
      <c r="I18" s="422"/>
      <c r="J18" s="571">
        <f>SUM(J9:J17)</f>
        <v>105491</v>
      </c>
      <c r="K18" s="97"/>
      <c r="L18" s="606">
        <f t="shared" ref="L18:Q18" si="2">SUM(L9:L17)</f>
        <v>38171</v>
      </c>
      <c r="M18" s="607">
        <f t="shared" si="2"/>
        <v>67320</v>
      </c>
      <c r="N18" s="608">
        <f t="shared" si="2"/>
        <v>0</v>
      </c>
      <c r="O18" s="571">
        <f t="shared" si="2"/>
        <v>22290</v>
      </c>
      <c r="P18" s="571">
        <f t="shared" si="2"/>
        <v>40132</v>
      </c>
      <c r="Q18" s="571">
        <f t="shared" si="2"/>
        <v>4898</v>
      </c>
      <c r="R18" s="609">
        <f t="shared" ref="R18" si="3">SUM(R9:R17)</f>
        <v>0</v>
      </c>
      <c r="S18" s="69"/>
    </row>
    <row r="19" spans="1:19" ht="54.75" customHeight="1" x14ac:dyDescent="0.25">
      <c r="F19" s="21"/>
      <c r="G19" s="199"/>
      <c r="H19" s="199"/>
      <c r="I19" s="199"/>
      <c r="J19" s="200"/>
      <c r="K19" s="67"/>
      <c r="L19" s="67"/>
      <c r="M19" s="201"/>
      <c r="N19" s="200"/>
      <c r="O19" s="200"/>
      <c r="P19" s="200"/>
      <c r="Q19" s="200"/>
      <c r="R19" s="202"/>
    </row>
    <row r="20" spans="1:19" ht="18.75" customHeight="1" x14ac:dyDescent="0.25">
      <c r="F20" s="199"/>
      <c r="G20" s="199"/>
      <c r="H20" s="199"/>
      <c r="I20" s="199"/>
      <c r="J20" s="200"/>
      <c r="K20" s="67"/>
      <c r="L20" s="67"/>
      <c r="M20" s="201"/>
      <c r="N20" s="202"/>
      <c r="O20" s="202"/>
      <c r="P20" s="202"/>
      <c r="Q20" s="202"/>
      <c r="R20" s="202"/>
    </row>
    <row r="21" spans="1:19" ht="15.75" x14ac:dyDescent="0.2">
      <c r="J21" s="64"/>
      <c r="K21" s="65"/>
      <c r="L21" s="65"/>
      <c r="M21" s="64"/>
      <c r="N21" s="64"/>
      <c r="O21" s="64"/>
      <c r="P21" s="64"/>
      <c r="Q21" s="64"/>
      <c r="R21" s="282"/>
    </row>
    <row r="22" spans="1:19" x14ac:dyDescent="0.2">
      <c r="J22" s="66"/>
      <c r="K22" s="67"/>
      <c r="L22" s="67"/>
      <c r="M22" s="68"/>
      <c r="N22" s="66"/>
      <c r="O22" s="66"/>
      <c r="P22" s="66"/>
      <c r="Q22" s="66"/>
      <c r="R22" s="66"/>
    </row>
    <row r="23" spans="1:19" x14ac:dyDescent="0.2">
      <c r="J23" s="66"/>
      <c r="K23" s="67"/>
      <c r="L23" s="67"/>
      <c r="M23" s="68"/>
      <c r="N23" s="66"/>
      <c r="O23" s="66"/>
      <c r="P23" s="66"/>
      <c r="Q23" s="66"/>
      <c r="R23" s="66"/>
    </row>
  </sheetData>
  <mergeCells count="16">
    <mergeCell ref="A18:G18"/>
    <mergeCell ref="A6:R6"/>
    <mergeCell ref="M7:Q7"/>
    <mergeCell ref="R7:R8"/>
    <mergeCell ref="F7:F8"/>
    <mergeCell ref="J7:J8"/>
    <mergeCell ref="L7:L8"/>
    <mergeCell ref="I7:I8"/>
    <mergeCell ref="K7:K8"/>
    <mergeCell ref="H7:H8"/>
    <mergeCell ref="A7:A8"/>
    <mergeCell ref="B7:B8"/>
    <mergeCell ref="G7:G8"/>
    <mergeCell ref="C7:C8"/>
    <mergeCell ref="D7:D8"/>
    <mergeCell ref="E7:E8"/>
  </mergeCells>
  <phoneticPr fontId="0" type="noConversion"/>
  <pageMargins left="0.78740157480314965" right="0.78740157480314965" top="0.6692913385826772" bottom="0.86614173228346458" header="0.27559055118110237" footer="0.39370078740157483"/>
  <pageSetup paperSize="9" scale="45" firstPageNumber="119" orientation="landscape" useFirstPageNumber="1" r:id="rId1"/>
  <headerFooter alignWithMargins="0">
    <oddFooter>&amp;L&amp;"Arial,Kurzíva"&amp;16Zastupitelstvo Olomouckého kraje 16-12-2011
6. - Rozpočet Olomouckého kraje 2012 - návrh rozpočtu
Příloha č. 4a): Návrh rozpracovaných investičních akcí v roce 2012&amp;R&amp;"Arial,Kurzíva"&amp;16Strana &amp;P (celkem 167)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1"/>
    <pageSetUpPr fitToPage="1"/>
  </sheetPr>
  <dimension ref="A1:BK15"/>
  <sheetViews>
    <sheetView zoomScale="75" zoomScaleNormal="75" zoomScaleSheetLayoutView="75" workbookViewId="0">
      <selection activeCell="D35" sqref="D35"/>
    </sheetView>
  </sheetViews>
  <sheetFormatPr defaultColWidth="29.7109375" defaultRowHeight="12.75" x14ac:dyDescent="0.2"/>
  <cols>
    <col min="1" max="1" width="6.7109375" style="8" customWidth="1"/>
    <col min="2" max="2" width="5.7109375" style="114" customWidth="1"/>
    <col min="3" max="3" width="21.28515625" style="114" customWidth="1"/>
    <col min="4" max="4" width="6.85546875" style="114" customWidth="1"/>
    <col min="5" max="5" width="9" style="114" customWidth="1"/>
    <col min="6" max="6" width="37.85546875" style="8" customWidth="1"/>
    <col min="7" max="7" width="55.28515625" style="8" customWidth="1"/>
    <col min="8" max="8" width="18" style="114" customWidth="1"/>
    <col min="9" max="9" width="11.28515625" style="114" customWidth="1"/>
    <col min="10" max="10" width="11.7109375" style="194" customWidth="1"/>
    <col min="11" max="11" width="12.7109375" style="195" customWidth="1"/>
    <col min="12" max="12" width="13.42578125" style="195" customWidth="1"/>
    <col min="13" max="13" width="14.28515625" style="114" customWidth="1"/>
    <col min="14" max="17" width="12.7109375" style="194" customWidth="1"/>
    <col min="18" max="18" width="15" style="194" customWidth="1"/>
    <col min="19" max="19" width="6.28515625" style="8" customWidth="1"/>
    <col min="20" max="34" width="29.7109375" style="8" customWidth="1"/>
    <col min="35" max="16384" width="29.7109375" style="8"/>
  </cols>
  <sheetData>
    <row r="1" spans="1:63" s="58" customFormat="1" ht="18" x14ac:dyDescent="0.25">
      <c r="A1" s="132" t="s">
        <v>15</v>
      </c>
      <c r="B1" s="133"/>
      <c r="C1" s="133"/>
      <c r="D1" s="133"/>
      <c r="E1" s="133"/>
      <c r="F1" s="134"/>
      <c r="G1" s="133"/>
      <c r="H1" s="114"/>
      <c r="I1" s="137"/>
      <c r="J1" s="137"/>
      <c r="K1" s="191"/>
      <c r="L1" s="137"/>
      <c r="M1" s="137"/>
      <c r="N1" s="137"/>
      <c r="O1" s="137"/>
      <c r="P1" s="137"/>
      <c r="Q1" s="137"/>
      <c r="R1" s="137"/>
      <c r="S1" s="133"/>
      <c r="T1" s="192"/>
    </row>
    <row r="2" spans="1:63" s="58" customFormat="1" ht="15.75" x14ac:dyDescent="0.25">
      <c r="A2" s="579" t="s">
        <v>18</v>
      </c>
      <c r="B2" s="579"/>
      <c r="C2" s="579"/>
      <c r="D2" s="579"/>
      <c r="E2" s="579"/>
      <c r="F2" s="579" t="s">
        <v>19</v>
      </c>
      <c r="G2" s="139" t="s">
        <v>20</v>
      </c>
      <c r="H2" s="114"/>
      <c r="I2" s="119"/>
      <c r="J2" s="140"/>
      <c r="K2" s="193"/>
      <c r="L2" s="140"/>
      <c r="M2" s="140"/>
      <c r="N2" s="140"/>
      <c r="O2" s="140"/>
      <c r="P2" s="140"/>
      <c r="Q2" s="140"/>
      <c r="R2" s="140"/>
      <c r="S2" s="119"/>
      <c r="T2" s="192"/>
    </row>
    <row r="3" spans="1:63" s="58" customFormat="1" ht="17.25" customHeight="1" x14ac:dyDescent="0.2">
      <c r="A3" s="579"/>
      <c r="B3" s="579"/>
      <c r="C3" s="579"/>
      <c r="D3" s="579"/>
      <c r="E3" s="579"/>
      <c r="F3" s="579" t="s">
        <v>21</v>
      </c>
      <c r="G3" s="119"/>
      <c r="H3" s="114"/>
      <c r="I3" s="119"/>
      <c r="J3" s="140"/>
      <c r="K3" s="193"/>
      <c r="L3" s="140"/>
      <c r="M3" s="140"/>
      <c r="N3" s="140"/>
      <c r="O3" s="140"/>
      <c r="P3" s="140"/>
      <c r="Q3" s="140"/>
      <c r="R3" s="140"/>
      <c r="S3" s="119"/>
      <c r="T3" s="192"/>
    </row>
    <row r="4" spans="1:63" s="119" customFormat="1" ht="18.75" thickBot="1" x14ac:dyDescent="0.3">
      <c r="F4" s="166"/>
      <c r="J4" s="140"/>
      <c r="K4" s="140"/>
      <c r="L4" s="140"/>
      <c r="M4" s="140"/>
      <c r="N4" s="140"/>
      <c r="O4" s="140"/>
      <c r="P4" s="140"/>
      <c r="Q4" s="140"/>
      <c r="R4" s="610" t="s">
        <v>49</v>
      </c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  <c r="BI4" s="121"/>
      <c r="BJ4" s="121"/>
      <c r="BK4" s="121"/>
    </row>
    <row r="5" spans="1:63" ht="36" customHeight="1" thickBot="1" x14ac:dyDescent="0.25">
      <c r="A5" s="942" t="s">
        <v>255</v>
      </c>
      <c r="B5" s="943"/>
      <c r="C5" s="943"/>
      <c r="D5" s="943"/>
      <c r="E5" s="943"/>
      <c r="F5" s="943"/>
      <c r="G5" s="943"/>
      <c r="H5" s="943"/>
      <c r="I5" s="943"/>
      <c r="J5" s="943"/>
      <c r="K5" s="943"/>
      <c r="L5" s="943"/>
      <c r="M5" s="943"/>
      <c r="N5" s="943"/>
      <c r="O5" s="943"/>
      <c r="P5" s="943"/>
      <c r="Q5" s="943"/>
      <c r="R5" s="944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</row>
    <row r="6" spans="1:63" ht="36" customHeight="1" thickBot="1" x14ac:dyDescent="0.25">
      <c r="A6" s="942" t="s">
        <v>147</v>
      </c>
      <c r="B6" s="943"/>
      <c r="C6" s="943"/>
      <c r="D6" s="943"/>
      <c r="E6" s="943"/>
      <c r="F6" s="943"/>
      <c r="G6" s="943"/>
      <c r="H6" s="943"/>
      <c r="I6" s="943"/>
      <c r="J6" s="943"/>
      <c r="K6" s="943"/>
      <c r="L6" s="943"/>
      <c r="M6" s="943"/>
      <c r="N6" s="943"/>
      <c r="O6" s="943"/>
      <c r="P6" s="943"/>
      <c r="Q6" s="943"/>
      <c r="R6" s="944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</row>
    <row r="7" spans="1:63" s="616" customFormat="1" ht="27.75" customHeight="1" thickBot="1" x14ac:dyDescent="0.25">
      <c r="A7" s="957" t="s">
        <v>61</v>
      </c>
      <c r="B7" s="957" t="s">
        <v>50</v>
      </c>
      <c r="C7" s="978" t="s">
        <v>26</v>
      </c>
      <c r="D7" s="978" t="s">
        <v>25</v>
      </c>
      <c r="E7" s="978" t="s">
        <v>27</v>
      </c>
      <c r="F7" s="945" t="s">
        <v>51</v>
      </c>
      <c r="G7" s="949" t="s">
        <v>52</v>
      </c>
      <c r="H7" s="954" t="s">
        <v>53</v>
      </c>
      <c r="I7" s="949" t="s">
        <v>54</v>
      </c>
      <c r="J7" s="947" t="s">
        <v>55</v>
      </c>
      <c r="K7" s="947" t="s">
        <v>56</v>
      </c>
      <c r="L7" s="947" t="s">
        <v>174</v>
      </c>
      <c r="M7" s="951" t="s">
        <v>175</v>
      </c>
      <c r="N7" s="952"/>
      <c r="O7" s="952"/>
      <c r="P7" s="952"/>
      <c r="Q7" s="953"/>
      <c r="R7" s="946" t="s">
        <v>198</v>
      </c>
      <c r="S7" s="511"/>
      <c r="T7" s="511"/>
      <c r="U7" s="511"/>
      <c r="V7" s="511"/>
      <c r="W7" s="511"/>
      <c r="X7" s="511"/>
      <c r="Y7" s="511"/>
      <c r="Z7" s="511"/>
      <c r="AA7" s="511"/>
      <c r="AB7" s="511"/>
      <c r="AC7" s="511"/>
      <c r="AD7" s="511"/>
      <c r="AE7" s="511"/>
      <c r="AF7" s="511"/>
      <c r="AG7" s="511"/>
      <c r="AH7" s="511"/>
      <c r="AI7" s="511"/>
      <c r="AJ7" s="511"/>
      <c r="AK7" s="511"/>
    </row>
    <row r="8" spans="1:63" s="616" customFormat="1" ht="60" customHeight="1" thickBot="1" x14ac:dyDescent="0.25">
      <c r="A8" s="958"/>
      <c r="B8" s="958"/>
      <c r="C8" s="979"/>
      <c r="D8" s="979"/>
      <c r="E8" s="979"/>
      <c r="F8" s="946"/>
      <c r="G8" s="950"/>
      <c r="H8" s="955"/>
      <c r="I8" s="950"/>
      <c r="J8" s="948"/>
      <c r="K8" s="948"/>
      <c r="L8" s="948"/>
      <c r="M8" s="290" t="s">
        <v>64</v>
      </c>
      <c r="N8" s="487" t="s">
        <v>81</v>
      </c>
      <c r="O8" s="488" t="s">
        <v>367</v>
      </c>
      <c r="P8" s="488" t="s">
        <v>365</v>
      </c>
      <c r="Q8" s="489" t="s">
        <v>5</v>
      </c>
      <c r="R8" s="959"/>
      <c r="S8" s="511"/>
      <c r="T8" s="511"/>
      <c r="U8" s="511"/>
      <c r="V8" s="511"/>
      <c r="W8" s="511"/>
      <c r="X8" s="511"/>
      <c r="Y8" s="511"/>
      <c r="Z8" s="511"/>
      <c r="AA8" s="511"/>
      <c r="AB8" s="511"/>
      <c r="AC8" s="511"/>
      <c r="AD8" s="511"/>
      <c r="AE8" s="511"/>
      <c r="AF8" s="511"/>
      <c r="AG8" s="511"/>
      <c r="AH8" s="511"/>
      <c r="AI8" s="511"/>
      <c r="AJ8" s="511"/>
      <c r="AK8" s="511"/>
    </row>
    <row r="9" spans="1:63" ht="59.25" customHeight="1" x14ac:dyDescent="0.2">
      <c r="A9" s="611">
        <v>1</v>
      </c>
      <c r="B9" s="393" t="s">
        <v>74</v>
      </c>
      <c r="C9" s="612" t="s">
        <v>352</v>
      </c>
      <c r="D9" s="612" t="s">
        <v>135</v>
      </c>
      <c r="E9" s="612" t="s">
        <v>28</v>
      </c>
      <c r="F9" s="403" t="s">
        <v>96</v>
      </c>
      <c r="G9" s="614" t="s">
        <v>353</v>
      </c>
      <c r="H9" s="452" t="s">
        <v>105</v>
      </c>
      <c r="I9" s="437" t="s">
        <v>31</v>
      </c>
      <c r="J9" s="468">
        <v>158</v>
      </c>
      <c r="K9" s="553" t="s">
        <v>153</v>
      </c>
      <c r="L9" s="471">
        <v>109</v>
      </c>
      <c r="M9" s="494">
        <f>SUM(N9:Q9)</f>
        <v>49</v>
      </c>
      <c r="N9" s="458">
        <v>0</v>
      </c>
      <c r="O9" s="459"/>
      <c r="P9" s="459"/>
      <c r="Q9" s="618">
        <v>49</v>
      </c>
      <c r="R9" s="461">
        <f>J9-L9-M9</f>
        <v>0</v>
      </c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7"/>
      <c r="AJ9" s="87"/>
      <c r="AK9" s="87"/>
    </row>
    <row r="10" spans="1:63" ht="55.5" customHeight="1" x14ac:dyDescent="0.2">
      <c r="A10" s="611">
        <v>2</v>
      </c>
      <c r="B10" s="393" t="s">
        <v>74</v>
      </c>
      <c r="C10" s="612" t="s">
        <v>130</v>
      </c>
      <c r="D10" s="612" t="s">
        <v>135</v>
      </c>
      <c r="E10" s="612" t="s">
        <v>28</v>
      </c>
      <c r="F10" s="403" t="s">
        <v>97</v>
      </c>
      <c r="G10" s="614" t="s">
        <v>415</v>
      </c>
      <c r="H10" s="452" t="s">
        <v>299</v>
      </c>
      <c r="I10" s="437" t="s">
        <v>111</v>
      </c>
      <c r="J10" s="468">
        <v>1500</v>
      </c>
      <c r="K10" s="553" t="s">
        <v>154</v>
      </c>
      <c r="L10" s="471">
        <v>463</v>
      </c>
      <c r="M10" s="494">
        <f t="shared" ref="M10:M11" si="0">SUM(N10:Q10)</f>
        <v>1037</v>
      </c>
      <c r="N10" s="467">
        <v>0</v>
      </c>
      <c r="O10" s="468"/>
      <c r="P10" s="468"/>
      <c r="Q10" s="619">
        <v>1037</v>
      </c>
      <c r="R10" s="472">
        <f t="shared" ref="R10:R11" si="1">J10-L10-M10</f>
        <v>0</v>
      </c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7"/>
      <c r="AJ10" s="87"/>
      <c r="AK10" s="87"/>
    </row>
    <row r="11" spans="1:63" s="58" customFormat="1" ht="118.5" customHeight="1" thickBot="1" x14ac:dyDescent="0.25">
      <c r="A11" s="611">
        <v>3</v>
      </c>
      <c r="B11" s="613" t="s">
        <v>11</v>
      </c>
      <c r="C11" s="613">
        <v>60003100634</v>
      </c>
      <c r="D11" s="613">
        <v>3314</v>
      </c>
      <c r="E11" s="613">
        <v>6121</v>
      </c>
      <c r="F11" s="433" t="s">
        <v>177</v>
      </c>
      <c r="G11" s="615" t="s">
        <v>178</v>
      </c>
      <c r="H11" s="613" t="s">
        <v>100</v>
      </c>
      <c r="I11" s="613" t="s">
        <v>102</v>
      </c>
      <c r="J11" s="617">
        <v>794</v>
      </c>
      <c r="K11" s="553" t="s">
        <v>153</v>
      </c>
      <c r="L11" s="620">
        <v>0</v>
      </c>
      <c r="M11" s="545">
        <f t="shared" si="0"/>
        <v>794</v>
      </c>
      <c r="N11" s="621">
        <v>0</v>
      </c>
      <c r="O11" s="622">
        <v>794</v>
      </c>
      <c r="P11" s="622"/>
      <c r="Q11" s="623"/>
      <c r="R11" s="480">
        <f t="shared" si="1"/>
        <v>0</v>
      </c>
    </row>
    <row r="12" spans="1:63" ht="36" customHeight="1" thickBot="1" x14ac:dyDescent="0.25">
      <c r="A12" s="980" t="s">
        <v>110</v>
      </c>
      <c r="B12" s="981"/>
      <c r="C12" s="981"/>
      <c r="D12" s="981"/>
      <c r="E12" s="981"/>
      <c r="F12" s="981"/>
      <c r="G12" s="982"/>
      <c r="H12" s="18"/>
      <c r="I12" s="18"/>
      <c r="J12" s="481">
        <f>SUM(J9:J11)</f>
        <v>2452</v>
      </c>
      <c r="K12" s="91"/>
      <c r="L12" s="533">
        <f>SUM(L9:L11)</f>
        <v>572</v>
      </c>
      <c r="M12" s="503">
        <f>SUM(M9:M11)</f>
        <v>1880</v>
      </c>
      <c r="N12" s="504">
        <f t="shared" ref="N12:R12" si="2">SUM(N9:N11)</f>
        <v>0</v>
      </c>
      <c r="O12" s="481">
        <f t="shared" si="2"/>
        <v>794</v>
      </c>
      <c r="P12" s="481">
        <f t="shared" si="2"/>
        <v>0</v>
      </c>
      <c r="Q12" s="485">
        <f t="shared" si="2"/>
        <v>1086</v>
      </c>
      <c r="R12" s="486">
        <f t="shared" si="2"/>
        <v>0</v>
      </c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</row>
    <row r="15" spans="1:63" x14ac:dyDescent="0.2">
      <c r="R15" s="282"/>
    </row>
  </sheetData>
  <mergeCells count="17">
    <mergeCell ref="A12:G12"/>
    <mergeCell ref="L7:L8"/>
    <mergeCell ref="M7:Q7"/>
    <mergeCell ref="R7:R8"/>
    <mergeCell ref="A7:A8"/>
    <mergeCell ref="B7:B8"/>
    <mergeCell ref="F7:F8"/>
    <mergeCell ref="G7:G8"/>
    <mergeCell ref="H7:H8"/>
    <mergeCell ref="I7:I8"/>
    <mergeCell ref="A5:R5"/>
    <mergeCell ref="A6:R6"/>
    <mergeCell ref="K7:K8"/>
    <mergeCell ref="J7:J8"/>
    <mergeCell ref="C7:C8"/>
    <mergeCell ref="D7:D8"/>
    <mergeCell ref="E7:E8"/>
  </mergeCells>
  <phoneticPr fontId="2" type="noConversion"/>
  <pageMargins left="0.78740157480314965" right="0.78740157480314965" top="0.6692913385826772" bottom="0.86614173228346458" header="0.27559055118110237" footer="0.39370078740157483"/>
  <pageSetup paperSize="9" scale="45" firstPageNumber="120" orientation="landscape" useFirstPageNumber="1" r:id="rId1"/>
  <headerFooter alignWithMargins="0">
    <oddFooter>&amp;L&amp;"Arial,Kurzíva"&amp;14Zastupitelstvo Olomouckého kraje 16-12-2011
6. - Rozpočet Olomouckého kraje 2012 - návrh rozpočtu
Příloha č. 4a): Návrh rozpracovaných investičních akcí v roce 2012&amp;R&amp;"Arial,Kurzíva"&amp;14Strana &amp;P (celkem 167)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1"/>
    <pageSetUpPr fitToPage="1"/>
  </sheetPr>
  <dimension ref="A1:S55"/>
  <sheetViews>
    <sheetView topLeftCell="F4" zoomScale="70" zoomScaleNormal="70" zoomScaleSheetLayoutView="80" workbookViewId="0">
      <selection activeCell="D35" sqref="D35"/>
    </sheetView>
  </sheetViews>
  <sheetFormatPr defaultRowHeight="12.75" x14ac:dyDescent="0.2"/>
  <cols>
    <col min="1" max="1" width="6.28515625" style="58" customWidth="1"/>
    <col min="2" max="2" width="6.7109375" style="58" customWidth="1"/>
    <col min="3" max="3" width="16.5703125" style="58" customWidth="1"/>
    <col min="4" max="5" width="6.7109375" style="58" customWidth="1"/>
    <col min="6" max="6" width="39" style="58" customWidth="1"/>
    <col min="7" max="7" width="55.42578125" style="58" customWidth="1"/>
    <col min="8" max="8" width="7.5703125" style="58" customWidth="1"/>
    <col min="9" max="9" width="10.85546875" style="113" customWidth="1"/>
    <col min="10" max="10" width="12.42578125" style="136" customWidth="1"/>
    <col min="11" max="11" width="12.5703125" style="136" customWidth="1"/>
    <col min="12" max="12" width="15" style="136" customWidth="1"/>
    <col min="13" max="13" width="12.85546875" style="136" customWidth="1"/>
    <col min="14" max="14" width="11.7109375" style="136" customWidth="1"/>
    <col min="15" max="15" width="13.140625" style="136" customWidth="1"/>
    <col min="16" max="16" width="11.7109375" style="136" customWidth="1"/>
    <col min="17" max="17" width="12.85546875" style="136" customWidth="1"/>
    <col min="18" max="18" width="16" style="136" customWidth="1"/>
    <col min="19" max="19" width="17.7109375" style="58" customWidth="1"/>
    <col min="20" max="16384" width="9.140625" style="58"/>
  </cols>
  <sheetData>
    <row r="1" spans="1:19" ht="18" x14ac:dyDescent="0.25">
      <c r="A1" s="132" t="s">
        <v>15</v>
      </c>
      <c r="B1" s="133"/>
      <c r="C1" s="133"/>
      <c r="D1" s="133"/>
      <c r="E1" s="133"/>
      <c r="F1" s="134"/>
      <c r="G1" s="135"/>
      <c r="H1" s="133"/>
      <c r="K1" s="137"/>
      <c r="L1" s="137"/>
      <c r="N1" s="137"/>
      <c r="O1" s="137"/>
      <c r="P1" s="137"/>
      <c r="Q1" s="137"/>
      <c r="R1" s="137"/>
    </row>
    <row r="2" spans="1:19" ht="15.75" x14ac:dyDescent="0.25">
      <c r="A2" s="579" t="s">
        <v>18</v>
      </c>
      <c r="B2" s="579"/>
      <c r="C2" s="579"/>
      <c r="D2" s="579"/>
      <c r="E2" s="579"/>
      <c r="F2" s="579" t="s">
        <v>19</v>
      </c>
      <c r="G2" s="138"/>
      <c r="H2" s="139" t="s">
        <v>20</v>
      </c>
      <c r="K2" s="140"/>
      <c r="L2" s="140"/>
      <c r="N2" s="140"/>
      <c r="O2" s="140"/>
      <c r="P2" s="140"/>
      <c r="Q2" s="140"/>
      <c r="R2" s="140"/>
    </row>
    <row r="3" spans="1:19" ht="12" customHeight="1" x14ac:dyDescent="0.2">
      <c r="A3" s="579"/>
      <c r="B3" s="579"/>
      <c r="C3" s="579"/>
      <c r="D3" s="579"/>
      <c r="E3" s="579"/>
      <c r="F3" s="579" t="s">
        <v>21</v>
      </c>
      <c r="G3" s="138"/>
      <c r="H3" s="119"/>
      <c r="K3" s="140"/>
      <c r="L3" s="140"/>
      <c r="N3" s="140"/>
      <c r="O3" s="140"/>
      <c r="P3" s="140"/>
      <c r="Q3" s="140"/>
      <c r="R3" s="140"/>
    </row>
    <row r="4" spans="1:19" ht="17.25" customHeight="1" thickBot="1" x14ac:dyDescent="0.3">
      <c r="A4" s="119"/>
      <c r="B4" s="119"/>
      <c r="C4" s="119"/>
      <c r="D4" s="119"/>
      <c r="E4" s="119"/>
      <c r="F4" s="119"/>
      <c r="G4" s="138"/>
      <c r="H4" s="119"/>
      <c r="K4" s="140"/>
      <c r="L4" s="140"/>
      <c r="N4" s="140"/>
      <c r="O4" s="140"/>
      <c r="P4" s="140"/>
      <c r="Q4" s="140"/>
      <c r="R4" s="610" t="s">
        <v>49</v>
      </c>
    </row>
    <row r="5" spans="1:19" ht="24" customHeight="1" thickBot="1" x14ac:dyDescent="0.25">
      <c r="A5" s="425" t="s">
        <v>179</v>
      </c>
      <c r="B5" s="424"/>
      <c r="C5" s="424"/>
      <c r="D5" s="424"/>
      <c r="E5" s="424"/>
      <c r="F5" s="424"/>
      <c r="G5" s="424"/>
      <c r="H5" s="424"/>
      <c r="I5" s="22"/>
      <c r="J5" s="61"/>
      <c r="K5" s="61"/>
      <c r="L5" s="61"/>
      <c r="M5" s="61"/>
      <c r="N5" s="61"/>
      <c r="O5" s="61"/>
      <c r="P5" s="61"/>
      <c r="Q5" s="61"/>
      <c r="R5" s="63"/>
    </row>
    <row r="6" spans="1:19" ht="9.75" customHeight="1" thickBot="1" x14ac:dyDescent="0.25">
      <c r="A6" s="426"/>
      <c r="B6" s="141"/>
      <c r="C6" s="141"/>
      <c r="D6" s="141"/>
      <c r="E6" s="141"/>
      <c r="F6" s="141"/>
      <c r="G6" s="141"/>
      <c r="H6" s="141"/>
      <c r="I6" s="142"/>
      <c r="J6" s="143"/>
      <c r="K6" s="143"/>
      <c r="L6" s="143"/>
      <c r="M6" s="143"/>
      <c r="N6" s="143"/>
      <c r="O6" s="143"/>
      <c r="P6" s="143"/>
      <c r="Q6" s="143"/>
      <c r="R6" s="172"/>
    </row>
    <row r="7" spans="1:19" s="512" customFormat="1" ht="25.5" customHeight="1" thickBot="1" x14ac:dyDescent="0.25">
      <c r="A7" s="974" t="s">
        <v>1</v>
      </c>
      <c r="B7" s="974" t="s">
        <v>6</v>
      </c>
      <c r="C7" s="976" t="s">
        <v>26</v>
      </c>
      <c r="D7" s="976" t="s">
        <v>25</v>
      </c>
      <c r="E7" s="976" t="s">
        <v>27</v>
      </c>
      <c r="F7" s="959" t="s">
        <v>51</v>
      </c>
      <c r="G7" s="975" t="s">
        <v>52</v>
      </c>
      <c r="H7" s="954" t="s">
        <v>53</v>
      </c>
      <c r="I7" s="949" t="s">
        <v>54</v>
      </c>
      <c r="J7" s="947" t="s">
        <v>55</v>
      </c>
      <c r="K7" s="971" t="s">
        <v>56</v>
      </c>
      <c r="L7" s="971" t="s">
        <v>174</v>
      </c>
      <c r="M7" s="969" t="s">
        <v>175</v>
      </c>
      <c r="N7" s="969"/>
      <c r="O7" s="969"/>
      <c r="P7" s="969"/>
      <c r="Q7" s="969"/>
      <c r="R7" s="946" t="s">
        <v>198</v>
      </c>
    </row>
    <row r="8" spans="1:19" s="512" customFormat="1" ht="63.75" customHeight="1" thickBot="1" x14ac:dyDescent="0.25">
      <c r="A8" s="974"/>
      <c r="B8" s="974"/>
      <c r="C8" s="986"/>
      <c r="D8" s="986"/>
      <c r="E8" s="986"/>
      <c r="F8" s="959"/>
      <c r="G8" s="975"/>
      <c r="H8" s="955"/>
      <c r="I8" s="950"/>
      <c r="J8" s="948"/>
      <c r="K8" s="971"/>
      <c r="L8" s="971"/>
      <c r="M8" s="290" t="s">
        <v>64</v>
      </c>
      <c r="N8" s="487" t="s">
        <v>81</v>
      </c>
      <c r="O8" s="488" t="s">
        <v>367</v>
      </c>
      <c r="P8" s="488" t="s">
        <v>365</v>
      </c>
      <c r="Q8" s="489" t="s">
        <v>5</v>
      </c>
      <c r="R8" s="945"/>
    </row>
    <row r="9" spans="1:19" ht="43.5" customHeight="1" x14ac:dyDescent="0.2">
      <c r="A9" s="624">
        <v>1</v>
      </c>
      <c r="B9" s="625" t="s">
        <v>74</v>
      </c>
      <c r="C9" s="625">
        <v>60003100636</v>
      </c>
      <c r="D9" s="625">
        <v>3315</v>
      </c>
      <c r="E9" s="625">
        <v>6121</v>
      </c>
      <c r="F9" s="404" t="s">
        <v>180</v>
      </c>
      <c r="G9" s="631" t="s">
        <v>181</v>
      </c>
      <c r="H9" s="625" t="s">
        <v>16</v>
      </c>
      <c r="I9" s="625" t="s">
        <v>173</v>
      </c>
      <c r="J9" s="637">
        <v>500</v>
      </c>
      <c r="K9" s="642" t="s">
        <v>153</v>
      </c>
      <c r="L9" s="645">
        <v>0</v>
      </c>
      <c r="M9" s="646">
        <f>SUM(N9:Q9)</f>
        <v>500</v>
      </c>
      <c r="N9" s="647">
        <v>0</v>
      </c>
      <c r="O9" s="648">
        <v>500</v>
      </c>
      <c r="P9" s="648"/>
      <c r="Q9" s="649"/>
      <c r="R9" s="650">
        <f>J9-L9-M9</f>
        <v>0</v>
      </c>
    </row>
    <row r="10" spans="1:19" ht="63" x14ac:dyDescent="0.2">
      <c r="A10" s="626">
        <v>2</v>
      </c>
      <c r="B10" s="613" t="s">
        <v>74</v>
      </c>
      <c r="C10" s="613">
        <v>60003100637</v>
      </c>
      <c r="D10" s="613">
        <v>3315</v>
      </c>
      <c r="E10" s="613">
        <v>6121</v>
      </c>
      <c r="F10" s="433" t="s">
        <v>182</v>
      </c>
      <c r="G10" s="632" t="s">
        <v>183</v>
      </c>
      <c r="H10" s="613" t="s">
        <v>105</v>
      </c>
      <c r="I10" s="613" t="s">
        <v>58</v>
      </c>
      <c r="J10" s="638">
        <v>872</v>
      </c>
      <c r="K10" s="643" t="s">
        <v>153</v>
      </c>
      <c r="L10" s="620">
        <v>50</v>
      </c>
      <c r="M10" s="651">
        <f t="shared" ref="M10:M16" si="0">SUM(N10:Q10)</f>
        <v>822</v>
      </c>
      <c r="N10" s="652">
        <v>0</v>
      </c>
      <c r="O10" s="653">
        <v>822</v>
      </c>
      <c r="P10" s="653"/>
      <c r="Q10" s="654"/>
      <c r="R10" s="655">
        <f t="shared" ref="R10:R16" si="1">J10-L10-M10</f>
        <v>0</v>
      </c>
    </row>
    <row r="11" spans="1:19" ht="96" customHeight="1" x14ac:dyDescent="0.2">
      <c r="A11" s="626">
        <v>3</v>
      </c>
      <c r="B11" s="613" t="s">
        <v>11</v>
      </c>
      <c r="C11" s="613">
        <v>60003100691</v>
      </c>
      <c r="D11" s="613">
        <v>3315</v>
      </c>
      <c r="E11" s="613">
        <v>6121</v>
      </c>
      <c r="F11" s="433" t="s">
        <v>265</v>
      </c>
      <c r="G11" s="615" t="s">
        <v>266</v>
      </c>
      <c r="H11" s="635" t="s">
        <v>288</v>
      </c>
      <c r="I11" s="613" t="s">
        <v>58</v>
      </c>
      <c r="J11" s="638">
        <v>1581</v>
      </c>
      <c r="K11" s="553" t="s">
        <v>153</v>
      </c>
      <c r="L11" s="656">
        <v>0</v>
      </c>
      <c r="M11" s="657">
        <f t="shared" si="0"/>
        <v>1581</v>
      </c>
      <c r="N11" s="652">
        <v>0</v>
      </c>
      <c r="O11" s="653">
        <v>1581</v>
      </c>
      <c r="P11" s="653"/>
      <c r="Q11" s="654"/>
      <c r="R11" s="655">
        <f t="shared" si="1"/>
        <v>0</v>
      </c>
    </row>
    <row r="12" spans="1:19" ht="123" customHeight="1" x14ac:dyDescent="0.2">
      <c r="A12" s="624">
        <v>4</v>
      </c>
      <c r="B12" s="625" t="s">
        <v>74</v>
      </c>
      <c r="C12" s="625">
        <v>60003100283</v>
      </c>
      <c r="D12" s="625">
        <v>3315</v>
      </c>
      <c r="E12" s="625">
        <v>6121</v>
      </c>
      <c r="F12" s="404" t="s">
        <v>329</v>
      </c>
      <c r="G12" s="631" t="s">
        <v>416</v>
      </c>
      <c r="H12" s="625" t="s">
        <v>105</v>
      </c>
      <c r="I12" s="625" t="s">
        <v>58</v>
      </c>
      <c r="J12" s="637">
        <v>8850</v>
      </c>
      <c r="K12" s="642" t="s">
        <v>153</v>
      </c>
      <c r="L12" s="658">
        <v>8730</v>
      </c>
      <c r="M12" s="659">
        <f t="shared" si="0"/>
        <v>120</v>
      </c>
      <c r="N12" s="660">
        <v>0</v>
      </c>
      <c r="O12" s="661">
        <v>120</v>
      </c>
      <c r="P12" s="661"/>
      <c r="Q12" s="619"/>
      <c r="R12" s="662">
        <f t="shared" si="1"/>
        <v>0</v>
      </c>
      <c r="S12" s="69"/>
    </row>
    <row r="13" spans="1:19" ht="46.5" customHeight="1" x14ac:dyDescent="0.2">
      <c r="A13" s="624">
        <v>5</v>
      </c>
      <c r="B13" s="625" t="s">
        <v>74</v>
      </c>
      <c r="C13" s="625">
        <v>60003100417</v>
      </c>
      <c r="D13" s="625">
        <v>3315</v>
      </c>
      <c r="E13" s="625">
        <v>6121</v>
      </c>
      <c r="F13" s="404" t="s">
        <v>96</v>
      </c>
      <c r="G13" s="631" t="s">
        <v>184</v>
      </c>
      <c r="H13" s="625" t="s">
        <v>105</v>
      </c>
      <c r="I13" s="625" t="s">
        <v>58</v>
      </c>
      <c r="J13" s="637">
        <v>4500</v>
      </c>
      <c r="K13" s="642" t="s">
        <v>153</v>
      </c>
      <c r="L13" s="658">
        <v>109</v>
      </c>
      <c r="M13" s="659">
        <f t="shared" si="0"/>
        <v>4391</v>
      </c>
      <c r="N13" s="652">
        <v>0</v>
      </c>
      <c r="O13" s="653">
        <v>4391</v>
      </c>
      <c r="P13" s="653"/>
      <c r="Q13" s="619"/>
      <c r="R13" s="662">
        <f t="shared" si="1"/>
        <v>0</v>
      </c>
      <c r="S13" s="69"/>
    </row>
    <row r="14" spans="1:19" ht="95.25" customHeight="1" x14ac:dyDescent="0.2">
      <c r="A14" s="627">
        <v>6</v>
      </c>
      <c r="B14" s="628" t="s">
        <v>11</v>
      </c>
      <c r="C14" s="628">
        <v>60003100422</v>
      </c>
      <c r="D14" s="628">
        <v>3315</v>
      </c>
      <c r="E14" s="628">
        <v>6121</v>
      </c>
      <c r="F14" s="405" t="s">
        <v>343</v>
      </c>
      <c r="G14" s="633" t="s">
        <v>344</v>
      </c>
      <c r="H14" s="636" t="s">
        <v>345</v>
      </c>
      <c r="I14" s="628" t="s">
        <v>58</v>
      </c>
      <c r="J14" s="639">
        <v>28917</v>
      </c>
      <c r="K14" s="636" t="s">
        <v>154</v>
      </c>
      <c r="L14" s="663">
        <v>26717</v>
      </c>
      <c r="M14" s="664">
        <f t="shared" si="0"/>
        <v>2200</v>
      </c>
      <c r="N14" s="652">
        <v>0</v>
      </c>
      <c r="O14" s="653">
        <v>2200</v>
      </c>
      <c r="P14" s="653"/>
      <c r="Q14" s="665"/>
      <c r="R14" s="655">
        <f t="shared" si="1"/>
        <v>0</v>
      </c>
    </row>
    <row r="15" spans="1:19" ht="102" customHeight="1" x14ac:dyDescent="0.2">
      <c r="A15" s="627">
        <v>7</v>
      </c>
      <c r="B15" s="628" t="s">
        <v>11</v>
      </c>
      <c r="C15" s="628">
        <v>60003100424</v>
      </c>
      <c r="D15" s="628">
        <v>3315</v>
      </c>
      <c r="E15" s="628">
        <v>6121</v>
      </c>
      <c r="F15" s="405" t="s">
        <v>187</v>
      </c>
      <c r="G15" s="633" t="s">
        <v>113</v>
      </c>
      <c r="H15" s="636" t="s">
        <v>105</v>
      </c>
      <c r="I15" s="628" t="s">
        <v>58</v>
      </c>
      <c r="J15" s="639">
        <v>19079</v>
      </c>
      <c r="K15" s="636" t="s">
        <v>154</v>
      </c>
      <c r="L15" s="663">
        <v>10210</v>
      </c>
      <c r="M15" s="664">
        <f t="shared" si="0"/>
        <v>8869</v>
      </c>
      <c r="N15" s="652">
        <v>0</v>
      </c>
      <c r="O15" s="653">
        <v>8869</v>
      </c>
      <c r="P15" s="653"/>
      <c r="Q15" s="665"/>
      <c r="R15" s="655">
        <f t="shared" si="1"/>
        <v>0</v>
      </c>
    </row>
    <row r="16" spans="1:19" ht="68.25" customHeight="1" thickBot="1" x14ac:dyDescent="0.25">
      <c r="A16" s="629">
        <v>8</v>
      </c>
      <c r="B16" s="630" t="s">
        <v>9</v>
      </c>
      <c r="C16" s="630">
        <v>60003100642</v>
      </c>
      <c r="D16" s="630">
        <v>3315</v>
      </c>
      <c r="E16" s="630">
        <v>6121</v>
      </c>
      <c r="F16" s="406" t="s">
        <v>185</v>
      </c>
      <c r="G16" s="634" t="s">
        <v>186</v>
      </c>
      <c r="H16" s="630" t="s">
        <v>146</v>
      </c>
      <c r="I16" s="630" t="s">
        <v>256</v>
      </c>
      <c r="J16" s="640">
        <v>4467</v>
      </c>
      <c r="K16" s="644" t="s">
        <v>153</v>
      </c>
      <c r="L16" s="666">
        <v>4367</v>
      </c>
      <c r="M16" s="667">
        <f t="shared" si="0"/>
        <v>100</v>
      </c>
      <c r="N16" s="621">
        <v>0</v>
      </c>
      <c r="O16" s="622">
        <v>100</v>
      </c>
      <c r="P16" s="622"/>
      <c r="Q16" s="623"/>
      <c r="R16" s="668">
        <f t="shared" si="1"/>
        <v>0</v>
      </c>
    </row>
    <row r="17" spans="1:18" ht="34.5" customHeight="1" thickBot="1" x14ac:dyDescent="0.25">
      <c r="A17" s="983" t="s">
        <v>112</v>
      </c>
      <c r="B17" s="984"/>
      <c r="C17" s="984"/>
      <c r="D17" s="984"/>
      <c r="E17" s="984"/>
      <c r="F17" s="984"/>
      <c r="G17" s="985"/>
      <c r="H17" s="105"/>
      <c r="I17" s="103"/>
      <c r="J17" s="641">
        <f>SUM(J9:J16)</f>
        <v>68766</v>
      </c>
      <c r="K17" s="104"/>
      <c r="L17" s="669">
        <f t="shared" ref="L17:R17" si="2">SUM(L9:L16)</f>
        <v>50183</v>
      </c>
      <c r="M17" s="670">
        <f t="shared" si="2"/>
        <v>18583</v>
      </c>
      <c r="N17" s="671">
        <f t="shared" si="2"/>
        <v>0</v>
      </c>
      <c r="O17" s="672">
        <f t="shared" si="2"/>
        <v>18583</v>
      </c>
      <c r="P17" s="672">
        <f t="shared" si="2"/>
        <v>0</v>
      </c>
      <c r="Q17" s="673">
        <f t="shared" si="2"/>
        <v>0</v>
      </c>
      <c r="R17" s="674">
        <f t="shared" si="2"/>
        <v>0</v>
      </c>
    </row>
    <row r="19" spans="1:18" x14ac:dyDescent="0.2">
      <c r="A19" s="113"/>
      <c r="B19" s="174"/>
      <c r="C19" s="174"/>
      <c r="D19" s="174"/>
      <c r="E19" s="174"/>
      <c r="F19" s="174"/>
      <c r="G19" s="113"/>
      <c r="H19" s="175"/>
      <c r="I19" s="176"/>
      <c r="J19" s="177"/>
      <c r="K19" s="177"/>
      <c r="L19" s="177"/>
    </row>
    <row r="20" spans="1:18" x14ac:dyDescent="0.2">
      <c r="A20" s="113"/>
      <c r="B20" s="113"/>
      <c r="C20" s="113"/>
      <c r="D20" s="113"/>
      <c r="E20" s="113"/>
      <c r="F20" s="174"/>
      <c r="G20" s="178"/>
      <c r="H20" s="179"/>
      <c r="I20" s="180"/>
      <c r="J20" s="181"/>
      <c r="K20" s="182"/>
      <c r="L20" s="182"/>
      <c r="M20" s="228"/>
      <c r="Q20" s="203"/>
      <c r="R20" s="282"/>
    </row>
    <row r="21" spans="1:18" x14ac:dyDescent="0.2">
      <c r="A21" s="183"/>
      <c r="B21" s="183"/>
      <c r="C21" s="183"/>
      <c r="D21" s="183"/>
      <c r="E21" s="183"/>
      <c r="F21" s="183"/>
      <c r="G21" s="184"/>
      <c r="H21" s="185"/>
      <c r="I21" s="183"/>
      <c r="J21" s="181"/>
      <c r="K21" s="181"/>
      <c r="M21" s="203"/>
    </row>
    <row r="22" spans="1:18" x14ac:dyDescent="0.2">
      <c r="A22" s="113"/>
      <c r="B22" s="113"/>
      <c r="C22" s="113"/>
      <c r="D22" s="113"/>
      <c r="E22" s="113"/>
      <c r="F22" s="174"/>
      <c r="G22" s="113"/>
      <c r="H22" s="179"/>
      <c r="I22" s="180"/>
      <c r="J22" s="181"/>
      <c r="K22" s="181"/>
      <c r="L22" s="181"/>
    </row>
    <row r="23" spans="1:18" x14ac:dyDescent="0.2">
      <c r="A23" s="113"/>
      <c r="B23" s="113"/>
      <c r="C23" s="113"/>
      <c r="D23" s="113"/>
      <c r="E23" s="113"/>
      <c r="F23" s="186"/>
      <c r="G23" s="113"/>
      <c r="H23" s="187"/>
      <c r="I23" s="188"/>
      <c r="J23" s="181"/>
      <c r="K23" s="181"/>
      <c r="L23" s="181"/>
    </row>
    <row r="24" spans="1:18" x14ac:dyDescent="0.2">
      <c r="A24" s="113"/>
      <c r="B24" s="113"/>
      <c r="C24" s="113"/>
      <c r="D24" s="113"/>
      <c r="E24" s="113"/>
      <c r="F24" s="186"/>
      <c r="G24" s="113"/>
      <c r="H24" s="187"/>
      <c r="I24" s="188"/>
      <c r="J24" s="181"/>
      <c r="K24" s="181"/>
      <c r="L24" s="181"/>
    </row>
    <row r="25" spans="1:18" x14ac:dyDescent="0.2">
      <c r="A25" s="113"/>
      <c r="B25" s="113"/>
      <c r="C25" s="113"/>
      <c r="D25" s="113"/>
      <c r="E25" s="113"/>
      <c r="F25" s="113"/>
      <c r="G25" s="113"/>
      <c r="H25" s="189"/>
      <c r="I25" s="190"/>
    </row>
    <row r="26" spans="1:18" x14ac:dyDescent="0.2">
      <c r="A26" s="113"/>
      <c r="B26" s="113"/>
      <c r="C26" s="113"/>
      <c r="D26" s="113"/>
      <c r="E26" s="113"/>
      <c r="F26" s="113"/>
      <c r="G26" s="113"/>
      <c r="H26" s="189"/>
      <c r="I26" s="190"/>
    </row>
    <row r="27" spans="1:18" x14ac:dyDescent="0.2">
      <c r="A27" s="113"/>
      <c r="B27" s="113"/>
      <c r="C27" s="113"/>
      <c r="D27" s="113"/>
      <c r="E27" s="113"/>
      <c r="F27" s="113"/>
      <c r="G27" s="113"/>
      <c r="H27" s="189"/>
      <c r="I27" s="190"/>
    </row>
    <row r="28" spans="1:18" x14ac:dyDescent="0.2">
      <c r="A28" s="113"/>
      <c r="B28" s="113"/>
      <c r="C28" s="113"/>
      <c r="D28" s="113"/>
      <c r="E28" s="113"/>
      <c r="F28" s="113"/>
      <c r="G28" s="113"/>
      <c r="I28" s="190"/>
    </row>
    <row r="29" spans="1:18" x14ac:dyDescent="0.2">
      <c r="A29" s="113"/>
      <c r="B29" s="113"/>
      <c r="C29" s="113"/>
      <c r="D29" s="113"/>
      <c r="E29" s="113"/>
      <c r="F29" s="113"/>
      <c r="G29" s="113"/>
      <c r="I29" s="190"/>
    </row>
    <row r="30" spans="1:18" x14ac:dyDescent="0.2">
      <c r="A30" s="113"/>
      <c r="B30" s="113"/>
      <c r="C30" s="113"/>
      <c r="D30" s="113"/>
      <c r="E30" s="113"/>
      <c r="F30" s="113"/>
      <c r="G30" s="113"/>
      <c r="I30" s="190"/>
    </row>
    <row r="31" spans="1:18" x14ac:dyDescent="0.2">
      <c r="A31" s="113"/>
      <c r="B31" s="113"/>
      <c r="C31" s="113"/>
      <c r="D31" s="113"/>
      <c r="E31" s="113"/>
      <c r="F31" s="113"/>
      <c r="G31" s="113"/>
      <c r="I31" s="190"/>
    </row>
    <row r="32" spans="1:18" x14ac:dyDescent="0.2">
      <c r="A32" s="113"/>
      <c r="B32" s="113"/>
      <c r="C32" s="113"/>
      <c r="D32" s="113"/>
      <c r="E32" s="113"/>
      <c r="F32" s="113"/>
      <c r="G32" s="113"/>
      <c r="I32" s="190"/>
    </row>
    <row r="33" spans="1:9" x14ac:dyDescent="0.2">
      <c r="A33" s="113"/>
      <c r="B33" s="113"/>
      <c r="C33" s="113"/>
      <c r="D33" s="113"/>
      <c r="E33" s="113"/>
      <c r="F33" s="113"/>
      <c r="G33" s="113"/>
      <c r="I33" s="190"/>
    </row>
    <row r="34" spans="1:9" x14ac:dyDescent="0.2">
      <c r="A34" s="113"/>
      <c r="B34" s="113"/>
      <c r="C34" s="113"/>
      <c r="D34" s="113"/>
      <c r="E34" s="113"/>
      <c r="F34" s="113"/>
      <c r="G34" s="113"/>
      <c r="I34" s="190"/>
    </row>
    <row r="35" spans="1:9" x14ac:dyDescent="0.2">
      <c r="A35" s="113"/>
      <c r="B35" s="113"/>
      <c r="C35" s="113"/>
      <c r="D35" s="113"/>
      <c r="E35" s="113"/>
      <c r="F35" s="113"/>
      <c r="G35" s="113"/>
      <c r="I35" s="190"/>
    </row>
    <row r="36" spans="1:9" x14ac:dyDescent="0.2">
      <c r="A36" s="113"/>
      <c r="B36" s="113"/>
      <c r="C36" s="113"/>
      <c r="D36" s="113"/>
      <c r="E36" s="113"/>
      <c r="F36" s="113"/>
      <c r="G36" s="113"/>
      <c r="I36" s="190"/>
    </row>
    <row r="37" spans="1:9" x14ac:dyDescent="0.2">
      <c r="A37" s="113"/>
      <c r="B37" s="113"/>
      <c r="C37" s="113"/>
      <c r="D37" s="113"/>
      <c r="E37" s="113"/>
      <c r="F37" s="113"/>
      <c r="G37" s="113"/>
      <c r="I37" s="190"/>
    </row>
    <row r="38" spans="1:9" x14ac:dyDescent="0.2">
      <c r="A38" s="113"/>
      <c r="B38" s="113"/>
      <c r="C38" s="113"/>
      <c r="D38" s="113"/>
      <c r="E38" s="113"/>
      <c r="F38" s="113"/>
      <c r="G38" s="113"/>
      <c r="I38" s="190"/>
    </row>
    <row r="39" spans="1:9" x14ac:dyDescent="0.2">
      <c r="A39" s="113"/>
      <c r="B39" s="113"/>
      <c r="C39" s="113"/>
      <c r="D39" s="113"/>
      <c r="E39" s="113"/>
      <c r="F39" s="113"/>
      <c r="G39" s="113"/>
      <c r="I39" s="190"/>
    </row>
    <row r="40" spans="1:9" x14ac:dyDescent="0.2">
      <c r="A40" s="113"/>
      <c r="B40" s="113"/>
      <c r="C40" s="113"/>
      <c r="D40" s="113"/>
      <c r="E40" s="113"/>
      <c r="F40" s="113"/>
      <c r="G40" s="113"/>
      <c r="I40" s="190"/>
    </row>
    <row r="41" spans="1:9" x14ac:dyDescent="0.2">
      <c r="A41" s="113"/>
      <c r="B41" s="113"/>
      <c r="C41" s="113"/>
      <c r="D41" s="113"/>
      <c r="E41" s="113"/>
      <c r="F41" s="113"/>
      <c r="G41" s="113"/>
      <c r="I41" s="190"/>
    </row>
    <row r="42" spans="1:9" x14ac:dyDescent="0.2">
      <c r="A42" s="113"/>
      <c r="B42" s="113"/>
      <c r="C42" s="113"/>
      <c r="D42" s="113"/>
      <c r="E42" s="113"/>
      <c r="F42" s="113"/>
      <c r="G42" s="113"/>
      <c r="I42" s="190"/>
    </row>
    <row r="43" spans="1:9" x14ac:dyDescent="0.2">
      <c r="A43" s="113"/>
      <c r="B43" s="113"/>
      <c r="C43" s="113"/>
      <c r="D43" s="113"/>
      <c r="E43" s="113"/>
      <c r="F43" s="113"/>
      <c r="G43" s="113"/>
      <c r="I43" s="190"/>
    </row>
    <row r="44" spans="1:9" x14ac:dyDescent="0.2">
      <c r="A44" s="113"/>
      <c r="B44" s="113"/>
      <c r="C44" s="113"/>
      <c r="D44" s="113"/>
      <c r="E44" s="113"/>
      <c r="F44" s="113"/>
      <c r="G44" s="113"/>
      <c r="I44" s="190"/>
    </row>
    <row r="45" spans="1:9" x14ac:dyDescent="0.2">
      <c r="A45" s="113"/>
      <c r="B45" s="113"/>
      <c r="C45" s="113"/>
      <c r="D45" s="113"/>
      <c r="E45" s="113"/>
      <c r="F45" s="113"/>
      <c r="G45" s="113"/>
    </row>
    <row r="46" spans="1:9" x14ac:dyDescent="0.2">
      <c r="A46" s="113"/>
      <c r="B46" s="113"/>
      <c r="C46" s="113"/>
      <c r="D46" s="113"/>
      <c r="E46" s="113"/>
      <c r="F46" s="113"/>
      <c r="G46" s="113"/>
    </row>
    <row r="47" spans="1:9" x14ac:dyDescent="0.2">
      <c r="A47" s="113"/>
      <c r="B47" s="113"/>
      <c r="C47" s="113"/>
      <c r="D47" s="113"/>
      <c r="E47" s="113"/>
      <c r="F47" s="113"/>
      <c r="G47" s="113"/>
    </row>
    <row r="48" spans="1:9" x14ac:dyDescent="0.2">
      <c r="A48" s="113"/>
      <c r="B48" s="113"/>
      <c r="C48" s="113"/>
      <c r="D48" s="113"/>
      <c r="E48" s="113"/>
      <c r="F48" s="113"/>
      <c r="G48" s="113"/>
    </row>
    <row r="49" spans="1:7" x14ac:dyDescent="0.2">
      <c r="A49" s="113"/>
      <c r="B49" s="113"/>
      <c r="C49" s="113"/>
      <c r="D49" s="113"/>
      <c r="E49" s="113"/>
      <c r="F49" s="113"/>
      <c r="G49" s="113"/>
    </row>
    <row r="50" spans="1:7" x14ac:dyDescent="0.2">
      <c r="A50" s="113"/>
      <c r="B50" s="113"/>
      <c r="C50" s="113"/>
      <c r="D50" s="113"/>
      <c r="E50" s="113"/>
      <c r="F50" s="113"/>
      <c r="G50" s="113"/>
    </row>
    <row r="51" spans="1:7" x14ac:dyDescent="0.2">
      <c r="A51" s="113"/>
      <c r="B51" s="113"/>
      <c r="C51" s="113"/>
      <c r="D51" s="113"/>
      <c r="E51" s="113"/>
      <c r="F51" s="113"/>
      <c r="G51" s="113"/>
    </row>
    <row r="52" spans="1:7" x14ac:dyDescent="0.2">
      <c r="A52" s="113"/>
      <c r="B52" s="113"/>
      <c r="C52" s="113"/>
      <c r="D52" s="113"/>
      <c r="E52" s="113"/>
      <c r="F52" s="113"/>
      <c r="G52" s="113"/>
    </row>
    <row r="53" spans="1:7" x14ac:dyDescent="0.2">
      <c r="A53" s="113"/>
      <c r="B53" s="113"/>
      <c r="C53" s="113"/>
      <c r="D53" s="113"/>
      <c r="E53" s="113"/>
      <c r="F53" s="113"/>
      <c r="G53" s="113"/>
    </row>
    <row r="54" spans="1:7" x14ac:dyDescent="0.2">
      <c r="A54" s="113"/>
      <c r="B54" s="113"/>
      <c r="C54" s="113"/>
      <c r="D54" s="113"/>
      <c r="E54" s="113"/>
      <c r="F54" s="113"/>
      <c r="G54" s="113"/>
    </row>
    <row r="55" spans="1:7" x14ac:dyDescent="0.2">
      <c r="A55" s="113"/>
      <c r="B55" s="113"/>
      <c r="C55" s="113"/>
      <c r="D55" s="113"/>
      <c r="E55" s="113"/>
      <c r="F55" s="113"/>
      <c r="G55" s="113"/>
    </row>
  </sheetData>
  <mergeCells count="15">
    <mergeCell ref="H7:H8"/>
    <mergeCell ref="L7:L8"/>
    <mergeCell ref="K7:K8"/>
    <mergeCell ref="M7:Q7"/>
    <mergeCell ref="R7:R8"/>
    <mergeCell ref="J7:J8"/>
    <mergeCell ref="I7:I8"/>
    <mergeCell ref="A17:G17"/>
    <mergeCell ref="A7:A8"/>
    <mergeCell ref="B7:B8"/>
    <mergeCell ref="F7:F8"/>
    <mergeCell ref="G7:G8"/>
    <mergeCell ref="C7:C8"/>
    <mergeCell ref="D7:D8"/>
    <mergeCell ref="E7:E8"/>
  </mergeCells>
  <phoneticPr fontId="27" type="noConversion"/>
  <pageMargins left="0.78740157480314965" right="0.78740157480314965" top="0.6692913385826772" bottom="0.86614173228346458" header="0.27559055118110237" footer="0.39370078740157483"/>
  <pageSetup paperSize="9" scale="47" firstPageNumber="121" orientation="landscape" useFirstPageNumber="1" r:id="rId1"/>
  <headerFooter alignWithMargins="0">
    <oddFooter>&amp;L&amp;"Arial,Kurzíva"&amp;14Zastupitelstvo Olomouckého kraje 16-12-2011
6. - Rozpočet Olomouckého kraje 2012 - návrh rozpočtu
Příloha č. 4a): Návrh rozpracovaných investičních akcí v roce 2012&amp;R&amp;"Arial,Kurzíva"&amp;14Strana &amp;P (celkem 167)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 tint="-0.499984740745262"/>
  </sheetPr>
  <dimension ref="A1:CC563"/>
  <sheetViews>
    <sheetView showGridLines="0" topLeftCell="A13" zoomScale="75" zoomScaleNormal="75" zoomScaleSheetLayoutView="75" workbookViewId="0">
      <selection activeCell="D35" sqref="D35"/>
    </sheetView>
  </sheetViews>
  <sheetFormatPr defaultRowHeight="12.75" outlineLevelCol="1" x14ac:dyDescent="0.2"/>
  <cols>
    <col min="1" max="1" width="5.7109375" style="122" customWidth="1"/>
    <col min="2" max="2" width="5" style="122" customWidth="1"/>
    <col min="3" max="3" width="18.28515625" style="122" customWidth="1" outlineLevel="1"/>
    <col min="4" max="5" width="9.28515625" style="122" customWidth="1" outlineLevel="1"/>
    <col min="6" max="6" width="20.42578125" style="122" customWidth="1"/>
    <col min="7" max="7" width="55.7109375" style="123" customWidth="1"/>
    <col min="8" max="8" width="71.42578125" style="123" customWidth="1"/>
    <col min="9" max="9" width="13.7109375" style="122" customWidth="1"/>
    <col min="10" max="10" width="18.85546875" style="122" customWidth="1"/>
    <col min="11" max="11" width="19.5703125" style="122" customWidth="1"/>
    <col min="12" max="12" width="19.42578125" style="122" customWidth="1"/>
    <col min="13" max="13" width="18" style="122" customWidth="1"/>
    <col min="14" max="14" width="14.7109375" style="122" customWidth="1"/>
    <col min="15" max="16" width="15.42578125" style="122" customWidth="1"/>
    <col min="17" max="17" width="16.140625" style="122" customWidth="1"/>
    <col min="18" max="18" width="15" style="122" customWidth="1"/>
    <col min="19" max="59" width="9.140625" style="111"/>
    <col min="60" max="16384" width="9.140625" style="122"/>
  </cols>
  <sheetData>
    <row r="1" spans="1:81" s="116" customFormat="1" ht="19.5" customHeight="1" x14ac:dyDescent="0.25">
      <c r="A1" s="115" t="s">
        <v>15</v>
      </c>
      <c r="K1" s="117" t="s">
        <v>22</v>
      </c>
      <c r="M1" s="117"/>
      <c r="N1" s="117"/>
      <c r="O1" s="117"/>
      <c r="P1" s="117"/>
      <c r="Q1" s="117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8"/>
      <c r="AN1" s="118"/>
      <c r="AO1" s="118"/>
      <c r="AP1" s="118"/>
      <c r="AQ1" s="118"/>
      <c r="AR1" s="118"/>
      <c r="AS1" s="118"/>
      <c r="AT1" s="118"/>
      <c r="AU1" s="118"/>
      <c r="AV1" s="118"/>
      <c r="AW1" s="118"/>
      <c r="AX1" s="118"/>
      <c r="AY1" s="118"/>
      <c r="AZ1" s="118"/>
      <c r="BA1" s="118"/>
      <c r="BB1" s="118"/>
      <c r="BC1" s="118"/>
      <c r="BD1" s="118"/>
      <c r="BE1" s="118"/>
      <c r="BF1" s="118"/>
    </row>
    <row r="2" spans="1:81" s="119" customFormat="1" ht="15.75" x14ac:dyDescent="0.25">
      <c r="A2" s="579" t="s">
        <v>18</v>
      </c>
      <c r="B2" s="579"/>
      <c r="C2" s="579"/>
      <c r="D2" s="579"/>
      <c r="E2" s="579"/>
      <c r="F2" s="579" t="s">
        <v>19</v>
      </c>
      <c r="G2" s="579"/>
      <c r="M2" s="120"/>
      <c r="N2" s="120"/>
      <c r="O2" s="120"/>
      <c r="P2" s="120"/>
      <c r="Q2" s="120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</row>
    <row r="3" spans="1:81" ht="24" customHeight="1" thickBot="1" x14ac:dyDescent="0.3">
      <c r="A3" s="579"/>
      <c r="B3" s="579"/>
      <c r="C3" s="579"/>
      <c r="D3" s="579"/>
      <c r="E3" s="579"/>
      <c r="F3" s="579" t="s">
        <v>21</v>
      </c>
      <c r="G3" s="579"/>
      <c r="R3" s="610" t="s">
        <v>49</v>
      </c>
    </row>
    <row r="4" spans="1:81" s="127" customFormat="1" ht="26.25" customHeight="1" thickBot="1" x14ac:dyDescent="0.25">
      <c r="A4" s="987" t="s">
        <v>249</v>
      </c>
      <c r="B4" s="988"/>
      <c r="C4" s="988"/>
      <c r="D4" s="988"/>
      <c r="E4" s="988"/>
      <c r="F4" s="988"/>
      <c r="G4" s="988"/>
      <c r="H4" s="988"/>
      <c r="I4" s="988"/>
      <c r="J4" s="988"/>
      <c r="K4" s="988"/>
      <c r="L4" s="988"/>
      <c r="M4" s="988"/>
      <c r="N4" s="988"/>
      <c r="O4" s="988"/>
      <c r="P4" s="988"/>
      <c r="Q4" s="988"/>
      <c r="R4" s="989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  <c r="AK4" s="124"/>
      <c r="AL4" s="124"/>
      <c r="AM4" s="124"/>
      <c r="AN4" s="124"/>
      <c r="AO4" s="124"/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5"/>
      <c r="BI4" s="126"/>
      <c r="BJ4" s="126"/>
      <c r="BK4" s="126"/>
      <c r="BL4" s="126"/>
      <c r="BM4" s="126"/>
      <c r="BN4" s="126"/>
      <c r="BO4" s="126"/>
      <c r="BP4" s="126"/>
    </row>
    <row r="5" spans="1:81" ht="9" customHeight="1" thickBot="1" x14ac:dyDescent="0.25">
      <c r="A5" s="942"/>
      <c r="B5" s="943"/>
      <c r="C5" s="943"/>
      <c r="D5" s="943"/>
      <c r="E5" s="943"/>
      <c r="F5" s="943"/>
      <c r="G5" s="943"/>
      <c r="H5" s="943"/>
      <c r="I5" s="943"/>
      <c r="J5" s="943"/>
      <c r="K5" s="943"/>
      <c r="L5" s="944"/>
      <c r="M5" s="170"/>
      <c r="N5" s="170"/>
      <c r="O5" s="170"/>
      <c r="P5" s="170"/>
      <c r="Q5" s="170"/>
      <c r="R5" s="171"/>
    </row>
    <row r="6" spans="1:81" s="684" customFormat="1" ht="87.75" customHeight="1" thickBot="1" x14ac:dyDescent="0.25">
      <c r="A6" s="675" t="s">
        <v>61</v>
      </c>
      <c r="B6" s="675" t="s">
        <v>50</v>
      </c>
      <c r="C6" s="676" t="s">
        <v>26</v>
      </c>
      <c r="D6" s="676" t="s">
        <v>25</v>
      </c>
      <c r="E6" s="676" t="s">
        <v>27</v>
      </c>
      <c r="F6" s="676" t="s">
        <v>34</v>
      </c>
      <c r="G6" s="677" t="s">
        <v>23</v>
      </c>
      <c r="H6" s="677" t="s">
        <v>24</v>
      </c>
      <c r="I6" s="678" t="s">
        <v>53</v>
      </c>
      <c r="J6" s="679" t="s">
        <v>304</v>
      </c>
      <c r="K6" s="680" t="s">
        <v>55</v>
      </c>
      <c r="L6" s="681" t="s">
        <v>210</v>
      </c>
      <c r="M6" s="441" t="s">
        <v>64</v>
      </c>
      <c r="N6" s="487" t="s">
        <v>81</v>
      </c>
      <c r="O6" s="488" t="s">
        <v>367</v>
      </c>
      <c r="P6" s="488" t="s">
        <v>365</v>
      </c>
      <c r="Q6" s="489" t="s">
        <v>5</v>
      </c>
      <c r="R6" s="290" t="s">
        <v>33</v>
      </c>
      <c r="S6" s="682"/>
      <c r="T6" s="682"/>
      <c r="U6" s="682"/>
      <c r="V6" s="682"/>
      <c r="W6" s="682"/>
      <c r="X6" s="682"/>
      <c r="Y6" s="682"/>
      <c r="Z6" s="682"/>
      <c r="AA6" s="682"/>
      <c r="AB6" s="682"/>
      <c r="AC6" s="682"/>
      <c r="AD6" s="682"/>
      <c r="AE6" s="682"/>
      <c r="AF6" s="682"/>
      <c r="AG6" s="682"/>
      <c r="AH6" s="682"/>
      <c r="AI6" s="682"/>
      <c r="AJ6" s="682"/>
      <c r="AK6" s="682"/>
      <c r="AL6" s="682"/>
      <c r="AM6" s="682"/>
      <c r="AN6" s="682"/>
      <c r="AO6" s="682"/>
      <c r="AP6" s="682"/>
      <c r="AQ6" s="682"/>
      <c r="AR6" s="682"/>
      <c r="AS6" s="682"/>
      <c r="AT6" s="682"/>
      <c r="AU6" s="682"/>
      <c r="AV6" s="682"/>
      <c r="AW6" s="682"/>
      <c r="AX6" s="682"/>
      <c r="AY6" s="682"/>
      <c r="AZ6" s="682"/>
      <c r="BA6" s="682"/>
      <c r="BB6" s="682"/>
      <c r="BC6" s="682"/>
      <c r="BD6" s="682"/>
      <c r="BE6" s="682"/>
      <c r="BF6" s="682"/>
      <c r="BG6" s="682"/>
      <c r="BH6" s="683"/>
    </row>
    <row r="7" spans="1:81" s="237" customFormat="1" ht="51" customHeight="1" x14ac:dyDescent="0.2">
      <c r="A7" s="685">
        <v>1</v>
      </c>
      <c r="B7" s="686" t="s">
        <v>9</v>
      </c>
      <c r="C7" s="686">
        <v>60004100027</v>
      </c>
      <c r="D7" s="686">
        <v>2212</v>
      </c>
      <c r="E7" s="686">
        <v>6121</v>
      </c>
      <c r="F7" s="686" t="s">
        <v>35</v>
      </c>
      <c r="G7" s="407" t="s">
        <v>314</v>
      </c>
      <c r="H7" s="698" t="s">
        <v>417</v>
      </c>
      <c r="I7" s="710" t="s">
        <v>115</v>
      </c>
      <c r="J7" s="711" t="s">
        <v>31</v>
      </c>
      <c r="K7" s="718">
        <v>3122</v>
      </c>
      <c r="L7" s="719">
        <v>3098</v>
      </c>
      <c r="M7" s="720">
        <f>SUM(N7:Q7)</f>
        <v>24</v>
      </c>
      <c r="N7" s="721"/>
      <c r="O7" s="722"/>
      <c r="P7" s="722"/>
      <c r="Q7" s="723">
        <v>24</v>
      </c>
      <c r="R7" s="724">
        <f t="shared" ref="R7:R8" si="0">K7-L7-M7</f>
        <v>0</v>
      </c>
      <c r="S7" s="235"/>
      <c r="T7" s="235"/>
      <c r="U7" s="235"/>
      <c r="V7" s="235"/>
      <c r="W7" s="235"/>
      <c r="X7" s="235"/>
      <c r="Y7" s="235"/>
      <c r="Z7" s="235"/>
      <c r="AA7" s="235"/>
      <c r="AB7" s="235"/>
      <c r="AC7" s="235"/>
      <c r="AD7" s="235"/>
      <c r="AE7" s="235"/>
      <c r="AF7" s="235"/>
      <c r="AG7" s="235"/>
      <c r="AH7" s="235"/>
      <c r="AI7" s="235"/>
      <c r="AJ7" s="235"/>
      <c r="AK7" s="235"/>
      <c r="AL7" s="235"/>
      <c r="AM7" s="235"/>
      <c r="AN7" s="235"/>
      <c r="AO7" s="235"/>
      <c r="AP7" s="235"/>
      <c r="AQ7" s="235"/>
      <c r="AR7" s="235"/>
      <c r="AS7" s="235"/>
      <c r="AT7" s="235"/>
      <c r="AU7" s="235"/>
      <c r="AV7" s="235"/>
      <c r="AW7" s="235"/>
      <c r="AX7" s="235"/>
      <c r="AY7" s="236"/>
    </row>
    <row r="8" spans="1:81" s="36" customFormat="1" ht="31.9" customHeight="1" x14ac:dyDescent="0.2">
      <c r="A8" s="687">
        <v>2</v>
      </c>
      <c r="B8" s="688" t="s">
        <v>10</v>
      </c>
      <c r="C8" s="688">
        <v>60004100029</v>
      </c>
      <c r="D8" s="688">
        <v>2212</v>
      </c>
      <c r="E8" s="688">
        <v>6121</v>
      </c>
      <c r="F8" s="688" t="s">
        <v>35</v>
      </c>
      <c r="G8" s="408" t="s">
        <v>36</v>
      </c>
      <c r="H8" s="699" t="s">
        <v>418</v>
      </c>
      <c r="I8" s="712" t="s">
        <v>115</v>
      </c>
      <c r="J8" s="711" t="s">
        <v>31</v>
      </c>
      <c r="K8" s="725">
        <v>2414</v>
      </c>
      <c r="L8" s="719">
        <v>2314</v>
      </c>
      <c r="M8" s="726">
        <f t="shared" ref="M8:M36" si="1">SUM(N8:Q8)</f>
        <v>100</v>
      </c>
      <c r="N8" s="727"/>
      <c r="O8" s="728"/>
      <c r="P8" s="728"/>
      <c r="Q8" s="729">
        <v>100</v>
      </c>
      <c r="R8" s="724">
        <f t="shared" si="0"/>
        <v>0</v>
      </c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5"/>
    </row>
    <row r="9" spans="1:81" s="36" customFormat="1" ht="45.75" customHeight="1" x14ac:dyDescent="0.2">
      <c r="A9" s="687">
        <v>3</v>
      </c>
      <c r="B9" s="688" t="s">
        <v>11</v>
      </c>
      <c r="C9" s="688">
        <v>60004100032</v>
      </c>
      <c r="D9" s="688">
        <v>2212</v>
      </c>
      <c r="E9" s="688">
        <v>6121</v>
      </c>
      <c r="F9" s="688" t="s">
        <v>35</v>
      </c>
      <c r="G9" s="409" t="s">
        <v>37</v>
      </c>
      <c r="H9" s="700" t="s">
        <v>419</v>
      </c>
      <c r="I9" s="712" t="s">
        <v>38</v>
      </c>
      <c r="J9" s="710" t="s">
        <v>101</v>
      </c>
      <c r="K9" s="730">
        <v>4312</v>
      </c>
      <c r="L9" s="719">
        <v>2812</v>
      </c>
      <c r="M9" s="726">
        <f t="shared" si="1"/>
        <v>1500</v>
      </c>
      <c r="N9" s="727"/>
      <c r="O9" s="728"/>
      <c r="P9" s="728"/>
      <c r="Q9" s="729">
        <v>1500</v>
      </c>
      <c r="R9" s="724">
        <f t="shared" ref="R9:R27" si="2">K9-L9-M9</f>
        <v>0</v>
      </c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5"/>
    </row>
    <row r="10" spans="1:81" s="36" customFormat="1" ht="30" x14ac:dyDescent="0.2">
      <c r="A10" s="685">
        <v>4</v>
      </c>
      <c r="B10" s="688" t="s">
        <v>9</v>
      </c>
      <c r="C10" s="688">
        <v>60004100033</v>
      </c>
      <c r="D10" s="688">
        <v>2212</v>
      </c>
      <c r="E10" s="688">
        <v>6121</v>
      </c>
      <c r="F10" s="688" t="s">
        <v>12</v>
      </c>
      <c r="G10" s="408" t="s">
        <v>39</v>
      </c>
      <c r="H10" s="699" t="s">
        <v>420</v>
      </c>
      <c r="I10" s="712" t="s">
        <v>115</v>
      </c>
      <c r="J10" s="713" t="s">
        <v>31</v>
      </c>
      <c r="K10" s="730">
        <v>1904</v>
      </c>
      <c r="L10" s="719">
        <v>1716</v>
      </c>
      <c r="M10" s="726">
        <f t="shared" si="1"/>
        <v>188</v>
      </c>
      <c r="N10" s="727"/>
      <c r="O10" s="728"/>
      <c r="P10" s="728"/>
      <c r="Q10" s="729">
        <v>188</v>
      </c>
      <c r="R10" s="724">
        <f t="shared" si="2"/>
        <v>0</v>
      </c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5"/>
    </row>
    <row r="11" spans="1:81" s="42" customFormat="1" ht="52.5" customHeight="1" x14ac:dyDescent="0.2">
      <c r="A11" s="689">
        <v>5</v>
      </c>
      <c r="B11" s="690" t="s">
        <v>11</v>
      </c>
      <c r="C11" s="690">
        <v>60004100052</v>
      </c>
      <c r="D11" s="690">
        <v>2212</v>
      </c>
      <c r="E11" s="690">
        <v>6121</v>
      </c>
      <c r="F11" s="691" t="s">
        <v>40</v>
      </c>
      <c r="G11" s="410" t="s">
        <v>41</v>
      </c>
      <c r="H11" s="701" t="s">
        <v>117</v>
      </c>
      <c r="I11" s="713" t="s">
        <v>116</v>
      </c>
      <c r="J11" s="691" t="s">
        <v>42</v>
      </c>
      <c r="K11" s="731">
        <v>800</v>
      </c>
      <c r="L11" s="719">
        <v>0</v>
      </c>
      <c r="M11" s="726">
        <f t="shared" si="1"/>
        <v>800</v>
      </c>
      <c r="N11" s="727"/>
      <c r="O11" s="728">
        <v>800</v>
      </c>
      <c r="P11" s="728"/>
      <c r="Q11" s="729"/>
      <c r="R11" s="724">
        <f t="shared" si="2"/>
        <v>0</v>
      </c>
      <c r="S11" s="37"/>
      <c r="T11" s="38"/>
      <c r="U11" s="37"/>
      <c r="V11" s="38"/>
      <c r="W11" s="39"/>
      <c r="X11" s="38"/>
      <c r="Y11" s="38"/>
      <c r="Z11" s="40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</row>
    <row r="12" spans="1:81" s="42" customFormat="1" ht="51.75" customHeight="1" x14ac:dyDescent="0.2">
      <c r="A12" s="692">
        <v>6</v>
      </c>
      <c r="B12" s="690" t="s">
        <v>11</v>
      </c>
      <c r="C12" s="690">
        <v>60004100060</v>
      </c>
      <c r="D12" s="690">
        <v>2212</v>
      </c>
      <c r="E12" s="690">
        <v>6121</v>
      </c>
      <c r="F12" s="691" t="s">
        <v>311</v>
      </c>
      <c r="G12" s="410" t="s">
        <v>312</v>
      </c>
      <c r="H12" s="701" t="s">
        <v>313</v>
      </c>
      <c r="I12" s="713" t="s">
        <v>115</v>
      </c>
      <c r="J12" s="691" t="s">
        <v>31</v>
      </c>
      <c r="K12" s="731">
        <v>916</v>
      </c>
      <c r="L12" s="719">
        <v>886</v>
      </c>
      <c r="M12" s="726">
        <f t="shared" si="1"/>
        <v>30</v>
      </c>
      <c r="N12" s="727"/>
      <c r="O12" s="728"/>
      <c r="P12" s="728"/>
      <c r="Q12" s="729">
        <v>30</v>
      </c>
      <c r="R12" s="724">
        <f t="shared" si="2"/>
        <v>0</v>
      </c>
      <c r="S12" s="37"/>
      <c r="T12" s="38"/>
      <c r="U12" s="37"/>
      <c r="V12" s="38"/>
      <c r="W12" s="39"/>
      <c r="X12" s="38"/>
      <c r="Y12" s="38"/>
      <c r="Z12" s="40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</row>
    <row r="13" spans="1:81" s="50" customFormat="1" ht="27" customHeight="1" x14ac:dyDescent="0.2">
      <c r="A13" s="685">
        <v>6</v>
      </c>
      <c r="B13" s="688" t="s">
        <v>11</v>
      </c>
      <c r="C13" s="688">
        <v>60004100106</v>
      </c>
      <c r="D13" s="688">
        <v>2212</v>
      </c>
      <c r="E13" s="688">
        <v>6121</v>
      </c>
      <c r="F13" s="688" t="s">
        <v>44</v>
      </c>
      <c r="G13" s="411" t="s">
        <v>45</v>
      </c>
      <c r="H13" s="702" t="s">
        <v>118</v>
      </c>
      <c r="I13" s="713" t="s">
        <v>46</v>
      </c>
      <c r="J13" s="688" t="s">
        <v>76</v>
      </c>
      <c r="K13" s="732">
        <v>1575</v>
      </c>
      <c r="L13" s="719">
        <v>1209</v>
      </c>
      <c r="M13" s="726">
        <f t="shared" si="1"/>
        <v>366</v>
      </c>
      <c r="N13" s="727"/>
      <c r="O13" s="728"/>
      <c r="P13" s="728"/>
      <c r="Q13" s="729">
        <v>366</v>
      </c>
      <c r="R13" s="724">
        <f t="shared" si="2"/>
        <v>0</v>
      </c>
      <c r="S13" s="38"/>
      <c r="T13" s="37"/>
      <c r="U13" s="38"/>
      <c r="V13" s="43"/>
      <c r="W13" s="44"/>
      <c r="X13" s="43"/>
      <c r="Y13" s="44"/>
      <c r="Z13" s="43"/>
      <c r="AA13" s="44"/>
      <c r="AB13" s="45"/>
      <c r="AC13" s="44"/>
      <c r="AD13" s="44"/>
      <c r="AE13" s="46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8"/>
      <c r="BW13" s="49"/>
      <c r="BX13" s="49"/>
      <c r="BY13" s="49"/>
    </row>
    <row r="14" spans="1:81" s="222" customFormat="1" ht="83.25" customHeight="1" x14ac:dyDescent="0.2">
      <c r="A14" s="685">
        <v>7</v>
      </c>
      <c r="B14" s="688" t="s">
        <v>11</v>
      </c>
      <c r="C14" s="688">
        <v>60004100532</v>
      </c>
      <c r="D14" s="688">
        <v>2212</v>
      </c>
      <c r="E14" s="688">
        <v>6121</v>
      </c>
      <c r="F14" s="688" t="s">
        <v>305</v>
      </c>
      <c r="G14" s="412" t="s">
        <v>315</v>
      </c>
      <c r="H14" s="508" t="s">
        <v>205</v>
      </c>
      <c r="I14" s="713" t="s">
        <v>306</v>
      </c>
      <c r="J14" s="688" t="s">
        <v>307</v>
      </c>
      <c r="K14" s="732">
        <v>2337</v>
      </c>
      <c r="L14" s="719">
        <v>1629</v>
      </c>
      <c r="M14" s="726">
        <f t="shared" si="1"/>
        <v>708</v>
      </c>
      <c r="N14" s="727"/>
      <c r="O14" s="728"/>
      <c r="P14" s="728"/>
      <c r="Q14" s="729">
        <v>708</v>
      </c>
      <c r="R14" s="724">
        <f t="shared" si="2"/>
        <v>0</v>
      </c>
      <c r="S14" s="38"/>
      <c r="T14" s="37"/>
      <c r="U14" s="38"/>
      <c r="V14" s="43"/>
      <c r="W14" s="44"/>
      <c r="X14" s="43"/>
      <c r="Y14" s="44"/>
      <c r="Z14" s="43"/>
      <c r="AA14" s="44"/>
      <c r="AB14" s="45"/>
      <c r="AC14" s="44"/>
      <c r="AD14" s="44"/>
      <c r="AE14" s="46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</row>
    <row r="15" spans="1:81" s="42" customFormat="1" ht="30" customHeight="1" x14ac:dyDescent="0.2">
      <c r="A15" s="685">
        <v>8</v>
      </c>
      <c r="B15" s="693" t="s">
        <v>9</v>
      </c>
      <c r="C15" s="693">
        <v>60004100533</v>
      </c>
      <c r="D15" s="693">
        <v>2212</v>
      </c>
      <c r="E15" s="693">
        <v>6121</v>
      </c>
      <c r="F15" s="693" t="s">
        <v>208</v>
      </c>
      <c r="G15" s="434" t="s">
        <v>209</v>
      </c>
      <c r="H15" s="703" t="s">
        <v>421</v>
      </c>
      <c r="I15" s="688" t="s">
        <v>100</v>
      </c>
      <c r="J15" s="714" t="s">
        <v>221</v>
      </c>
      <c r="K15" s="732">
        <v>1474</v>
      </c>
      <c r="L15" s="719">
        <v>474</v>
      </c>
      <c r="M15" s="726">
        <f t="shared" si="1"/>
        <v>1000</v>
      </c>
      <c r="N15" s="727"/>
      <c r="O15" s="728">
        <v>1000</v>
      </c>
      <c r="P15" s="728"/>
      <c r="Q15" s="729"/>
      <c r="R15" s="724">
        <f t="shared" si="2"/>
        <v>0</v>
      </c>
      <c r="S15" s="37"/>
      <c r="T15" s="38"/>
      <c r="U15" s="37"/>
      <c r="V15" s="38"/>
      <c r="W15" s="39"/>
      <c r="X15" s="38"/>
      <c r="Y15" s="38"/>
      <c r="Z15" s="40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I15" s="41"/>
      <c r="BJ15" s="41"/>
      <c r="BK15" s="41"/>
      <c r="BL15" s="41"/>
      <c r="BM15" s="41"/>
      <c r="BN15" s="41"/>
      <c r="BO15" s="41"/>
      <c r="BP15" s="41"/>
      <c r="BQ15" s="41"/>
      <c r="BR15" s="41"/>
      <c r="BS15" s="41"/>
      <c r="BT15" s="41"/>
    </row>
    <row r="16" spans="1:81" s="42" customFormat="1" ht="30" customHeight="1" x14ac:dyDescent="0.2">
      <c r="A16" s="689">
        <v>9</v>
      </c>
      <c r="B16" s="694" t="s">
        <v>11</v>
      </c>
      <c r="C16" s="694" t="s">
        <v>131</v>
      </c>
      <c r="D16" s="694" t="s">
        <v>136</v>
      </c>
      <c r="E16" s="694" t="s">
        <v>28</v>
      </c>
      <c r="F16" s="688" t="s">
        <v>14</v>
      </c>
      <c r="G16" s="412" t="s">
        <v>89</v>
      </c>
      <c r="H16" s="704" t="s">
        <v>126</v>
      </c>
      <c r="I16" s="715" t="s">
        <v>16</v>
      </c>
      <c r="J16" s="688" t="s">
        <v>43</v>
      </c>
      <c r="K16" s="732">
        <v>1496</v>
      </c>
      <c r="L16" s="733">
        <v>961</v>
      </c>
      <c r="M16" s="726">
        <f t="shared" si="1"/>
        <v>535</v>
      </c>
      <c r="N16" s="727"/>
      <c r="O16" s="728"/>
      <c r="P16" s="728"/>
      <c r="Q16" s="729">
        <v>535</v>
      </c>
      <c r="R16" s="724">
        <f t="shared" si="2"/>
        <v>0</v>
      </c>
      <c r="T16" s="51"/>
      <c r="U16" s="52"/>
      <c r="V16" s="53"/>
      <c r="W16" s="54"/>
      <c r="X16" s="43"/>
      <c r="Y16" s="44"/>
      <c r="Z16" s="37"/>
      <c r="AA16" s="38"/>
      <c r="AB16" s="37"/>
      <c r="AC16" s="38"/>
      <c r="AD16" s="37"/>
      <c r="AE16" s="38"/>
      <c r="AF16" s="39"/>
      <c r="AG16" s="38"/>
      <c r="AH16" s="38"/>
      <c r="AI16" s="40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</row>
    <row r="17" spans="1:81" s="42" customFormat="1" ht="32.25" customHeight="1" x14ac:dyDescent="0.2">
      <c r="A17" s="685">
        <v>10</v>
      </c>
      <c r="B17" s="694" t="s">
        <v>11</v>
      </c>
      <c r="C17" s="694" t="s">
        <v>137</v>
      </c>
      <c r="D17" s="694" t="s">
        <v>136</v>
      </c>
      <c r="E17" s="694" t="s">
        <v>28</v>
      </c>
      <c r="F17" s="688" t="s">
        <v>92</v>
      </c>
      <c r="G17" s="412" t="s">
        <v>90</v>
      </c>
      <c r="H17" s="700" t="s">
        <v>124</v>
      </c>
      <c r="I17" s="715" t="s">
        <v>16</v>
      </c>
      <c r="J17" s="688" t="s">
        <v>43</v>
      </c>
      <c r="K17" s="732">
        <v>2400</v>
      </c>
      <c r="L17" s="733">
        <v>1090</v>
      </c>
      <c r="M17" s="726">
        <f t="shared" si="1"/>
        <v>1310</v>
      </c>
      <c r="N17" s="727"/>
      <c r="O17" s="728">
        <v>1310</v>
      </c>
      <c r="P17" s="728"/>
      <c r="Q17" s="729"/>
      <c r="R17" s="724">
        <f t="shared" si="2"/>
        <v>0</v>
      </c>
      <c r="T17" s="51"/>
      <c r="U17" s="52"/>
      <c r="V17" s="53"/>
      <c r="W17" s="54"/>
      <c r="X17" s="43"/>
      <c r="Y17" s="44"/>
      <c r="Z17" s="37"/>
      <c r="AA17" s="38"/>
      <c r="AB17" s="37"/>
      <c r="AC17" s="38"/>
      <c r="AD17" s="37"/>
      <c r="AE17" s="38"/>
      <c r="AF17" s="39"/>
      <c r="AG17" s="38"/>
      <c r="AH17" s="38"/>
      <c r="AI17" s="40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I17" s="41"/>
      <c r="BJ17" s="41"/>
      <c r="BK17" s="41"/>
      <c r="BL17" s="41"/>
      <c r="BM17" s="41"/>
      <c r="BN17" s="41"/>
      <c r="BO17" s="41"/>
      <c r="BP17" s="41"/>
      <c r="BQ17" s="41"/>
      <c r="BR17" s="41"/>
      <c r="BS17" s="41"/>
      <c r="BT17" s="41"/>
      <c r="BU17" s="41"/>
      <c r="BV17" s="41"/>
      <c r="BW17" s="41"/>
      <c r="BX17" s="41"/>
      <c r="BY17" s="41"/>
      <c r="BZ17" s="41"/>
      <c r="CA17" s="41"/>
      <c r="CB17" s="41"/>
      <c r="CC17" s="41"/>
    </row>
    <row r="18" spans="1:81" s="42" customFormat="1" ht="33" customHeight="1" thickBot="1" x14ac:dyDescent="0.25">
      <c r="A18" s="689">
        <v>11</v>
      </c>
      <c r="B18" s="694" t="s">
        <v>11</v>
      </c>
      <c r="C18" s="694" t="s">
        <v>132</v>
      </c>
      <c r="D18" s="694" t="s">
        <v>136</v>
      </c>
      <c r="E18" s="694" t="s">
        <v>28</v>
      </c>
      <c r="F18" s="688" t="s">
        <v>93</v>
      </c>
      <c r="G18" s="412" t="s">
        <v>91</v>
      </c>
      <c r="H18" s="704" t="s">
        <v>125</v>
      </c>
      <c r="I18" s="715" t="s">
        <v>16</v>
      </c>
      <c r="J18" s="688" t="s">
        <v>43</v>
      </c>
      <c r="K18" s="732">
        <v>2212</v>
      </c>
      <c r="L18" s="733">
        <v>1760</v>
      </c>
      <c r="M18" s="726">
        <f t="shared" si="1"/>
        <v>452</v>
      </c>
      <c r="N18" s="727"/>
      <c r="O18" s="728"/>
      <c r="P18" s="728"/>
      <c r="Q18" s="729">
        <v>452</v>
      </c>
      <c r="R18" s="724">
        <f t="shared" si="2"/>
        <v>0</v>
      </c>
      <c r="T18" s="51"/>
      <c r="U18" s="52"/>
      <c r="V18" s="53"/>
      <c r="W18" s="54"/>
      <c r="X18" s="43"/>
      <c r="Y18" s="44"/>
      <c r="Z18" s="37"/>
      <c r="AA18" s="38"/>
      <c r="AB18" s="37"/>
      <c r="AC18" s="38"/>
      <c r="AD18" s="37"/>
      <c r="AE18" s="38"/>
      <c r="AF18" s="39"/>
      <c r="AG18" s="38"/>
      <c r="AH18" s="38"/>
      <c r="AI18" s="40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</row>
    <row r="19" spans="1:81" s="34" customFormat="1" ht="48" customHeight="1" x14ac:dyDescent="0.2">
      <c r="A19" s="685">
        <v>12</v>
      </c>
      <c r="B19" s="686" t="s">
        <v>10</v>
      </c>
      <c r="C19" s="686">
        <v>60004100643</v>
      </c>
      <c r="D19" s="686">
        <v>2212</v>
      </c>
      <c r="E19" s="686">
        <v>6121</v>
      </c>
      <c r="F19" s="686" t="s">
        <v>211</v>
      </c>
      <c r="G19" s="407" t="s">
        <v>212</v>
      </c>
      <c r="H19" s="698" t="s">
        <v>213</v>
      </c>
      <c r="I19" s="710" t="s">
        <v>29</v>
      </c>
      <c r="J19" s="711" t="s">
        <v>214</v>
      </c>
      <c r="K19" s="718">
        <v>301</v>
      </c>
      <c r="L19" s="719">
        <v>0</v>
      </c>
      <c r="M19" s="726">
        <f t="shared" si="1"/>
        <v>301</v>
      </c>
      <c r="N19" s="727"/>
      <c r="O19" s="728">
        <v>301</v>
      </c>
      <c r="P19" s="728"/>
      <c r="Q19" s="729"/>
      <c r="R19" s="724">
        <f t="shared" si="2"/>
        <v>0</v>
      </c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3"/>
    </row>
    <row r="20" spans="1:81" s="36" customFormat="1" ht="53.25" customHeight="1" x14ac:dyDescent="0.2">
      <c r="A20" s="685">
        <v>14</v>
      </c>
      <c r="B20" s="688" t="s">
        <v>74</v>
      </c>
      <c r="C20" s="688">
        <v>60004100645</v>
      </c>
      <c r="D20" s="688">
        <v>2212</v>
      </c>
      <c r="E20" s="688">
        <v>6121</v>
      </c>
      <c r="F20" s="688" t="s">
        <v>217</v>
      </c>
      <c r="G20" s="413" t="s">
        <v>218</v>
      </c>
      <c r="H20" s="699" t="s">
        <v>219</v>
      </c>
      <c r="I20" s="716" t="s">
        <v>16</v>
      </c>
      <c r="J20" s="713" t="s">
        <v>203</v>
      </c>
      <c r="K20" s="732">
        <v>590</v>
      </c>
      <c r="L20" s="733">
        <v>414</v>
      </c>
      <c r="M20" s="726">
        <f t="shared" si="1"/>
        <v>176</v>
      </c>
      <c r="N20" s="727"/>
      <c r="O20" s="728"/>
      <c r="P20" s="728"/>
      <c r="Q20" s="729">
        <v>176</v>
      </c>
      <c r="R20" s="724">
        <f t="shared" si="2"/>
        <v>0</v>
      </c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5"/>
    </row>
    <row r="21" spans="1:81" s="36" customFormat="1" ht="36" customHeight="1" x14ac:dyDescent="0.2">
      <c r="A21" s="689">
        <v>15</v>
      </c>
      <c r="B21" s="688" t="s">
        <v>13</v>
      </c>
      <c r="C21" s="688">
        <v>60004100646</v>
      </c>
      <c r="D21" s="688">
        <v>2212</v>
      </c>
      <c r="E21" s="688">
        <v>6121</v>
      </c>
      <c r="F21" s="688" t="s">
        <v>92</v>
      </c>
      <c r="G21" s="413" t="s">
        <v>220</v>
      </c>
      <c r="H21" s="699" t="s">
        <v>422</v>
      </c>
      <c r="I21" s="713" t="s">
        <v>16</v>
      </c>
      <c r="J21" s="714" t="s">
        <v>221</v>
      </c>
      <c r="K21" s="732">
        <v>1117</v>
      </c>
      <c r="L21" s="733">
        <v>117</v>
      </c>
      <c r="M21" s="726">
        <f t="shared" si="1"/>
        <v>1000</v>
      </c>
      <c r="N21" s="727"/>
      <c r="O21" s="728">
        <v>1000</v>
      </c>
      <c r="P21" s="728"/>
      <c r="Q21" s="729"/>
      <c r="R21" s="724">
        <f t="shared" si="2"/>
        <v>0</v>
      </c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5"/>
    </row>
    <row r="22" spans="1:81" s="36" customFormat="1" ht="36" customHeight="1" x14ac:dyDescent="0.2">
      <c r="A22" s="685">
        <v>16</v>
      </c>
      <c r="B22" s="688" t="s">
        <v>13</v>
      </c>
      <c r="C22" s="688">
        <v>60004100647</v>
      </c>
      <c r="D22" s="688">
        <v>2212</v>
      </c>
      <c r="E22" s="688">
        <v>6121</v>
      </c>
      <c r="F22" s="452" t="s">
        <v>204</v>
      </c>
      <c r="G22" s="401" t="s">
        <v>222</v>
      </c>
      <c r="H22" s="699" t="s">
        <v>423</v>
      </c>
      <c r="I22" s="713" t="s">
        <v>223</v>
      </c>
      <c r="J22" s="713" t="s">
        <v>224</v>
      </c>
      <c r="K22" s="732">
        <v>300</v>
      </c>
      <c r="L22" s="733">
        <v>0</v>
      </c>
      <c r="M22" s="726">
        <f t="shared" si="1"/>
        <v>300</v>
      </c>
      <c r="N22" s="727"/>
      <c r="O22" s="728">
        <v>300</v>
      </c>
      <c r="P22" s="728"/>
      <c r="Q22" s="729"/>
      <c r="R22" s="724">
        <f t="shared" si="2"/>
        <v>0</v>
      </c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5"/>
    </row>
    <row r="23" spans="1:81" s="32" customFormat="1" ht="36" customHeight="1" x14ac:dyDescent="0.2">
      <c r="A23" s="689">
        <v>17</v>
      </c>
      <c r="B23" s="688" t="s">
        <v>13</v>
      </c>
      <c r="C23" s="688">
        <v>60004100674</v>
      </c>
      <c r="D23" s="688">
        <v>2212</v>
      </c>
      <c r="E23" s="688">
        <v>6121</v>
      </c>
      <c r="F23" s="452" t="s">
        <v>225</v>
      </c>
      <c r="G23" s="401" t="s">
        <v>226</v>
      </c>
      <c r="H23" s="698" t="s">
        <v>424</v>
      </c>
      <c r="I23" s="713" t="s">
        <v>16</v>
      </c>
      <c r="J23" s="711" t="s">
        <v>76</v>
      </c>
      <c r="K23" s="732">
        <v>1000</v>
      </c>
      <c r="L23" s="733">
        <v>0</v>
      </c>
      <c r="M23" s="726">
        <f t="shared" si="1"/>
        <v>1000</v>
      </c>
      <c r="N23" s="727"/>
      <c r="O23" s="728">
        <v>1000</v>
      </c>
      <c r="P23" s="728"/>
      <c r="Q23" s="729"/>
      <c r="R23" s="724">
        <f t="shared" si="2"/>
        <v>0</v>
      </c>
    </row>
    <row r="24" spans="1:81" s="32" customFormat="1" ht="36" customHeight="1" x14ac:dyDescent="0.2">
      <c r="A24" s="685">
        <v>18</v>
      </c>
      <c r="B24" s="688" t="s">
        <v>10</v>
      </c>
      <c r="C24" s="688">
        <v>60004100675</v>
      </c>
      <c r="D24" s="688">
        <v>2212</v>
      </c>
      <c r="E24" s="688">
        <v>6121</v>
      </c>
      <c r="F24" s="452" t="s">
        <v>227</v>
      </c>
      <c r="G24" s="401" t="s">
        <v>228</v>
      </c>
      <c r="H24" s="698" t="s">
        <v>425</v>
      </c>
      <c r="I24" s="713" t="s">
        <v>16</v>
      </c>
      <c r="J24" s="688" t="s">
        <v>43</v>
      </c>
      <c r="K24" s="732">
        <v>1000</v>
      </c>
      <c r="L24" s="733">
        <v>0</v>
      </c>
      <c r="M24" s="726">
        <f t="shared" si="1"/>
        <v>1000</v>
      </c>
      <c r="N24" s="727"/>
      <c r="O24" s="728">
        <v>1000</v>
      </c>
      <c r="P24" s="728"/>
      <c r="Q24" s="729"/>
      <c r="R24" s="724">
        <f t="shared" si="2"/>
        <v>0</v>
      </c>
    </row>
    <row r="25" spans="1:81" s="32" customFormat="1" ht="36" customHeight="1" x14ac:dyDescent="0.2">
      <c r="A25" s="689">
        <v>19</v>
      </c>
      <c r="B25" s="688" t="s">
        <v>215</v>
      </c>
      <c r="C25" s="688">
        <v>60004100676</v>
      </c>
      <c r="D25" s="688">
        <v>2212</v>
      </c>
      <c r="E25" s="688">
        <v>6121</v>
      </c>
      <c r="F25" s="452" t="s">
        <v>14</v>
      </c>
      <c r="G25" s="401" t="s">
        <v>229</v>
      </c>
      <c r="H25" s="698" t="s">
        <v>426</v>
      </c>
      <c r="I25" s="713" t="s">
        <v>16</v>
      </c>
      <c r="J25" s="688" t="s">
        <v>43</v>
      </c>
      <c r="K25" s="732">
        <v>600</v>
      </c>
      <c r="L25" s="733">
        <v>0</v>
      </c>
      <c r="M25" s="726">
        <f t="shared" si="1"/>
        <v>600</v>
      </c>
      <c r="N25" s="727"/>
      <c r="O25" s="728">
        <v>600</v>
      </c>
      <c r="P25" s="728"/>
      <c r="Q25" s="729"/>
      <c r="R25" s="724">
        <f t="shared" si="2"/>
        <v>0</v>
      </c>
    </row>
    <row r="26" spans="1:81" s="32" customFormat="1" ht="36" customHeight="1" x14ac:dyDescent="0.2">
      <c r="A26" s="685">
        <v>20</v>
      </c>
      <c r="B26" s="688" t="s">
        <v>9</v>
      </c>
      <c r="C26" s="688">
        <v>60004100677</v>
      </c>
      <c r="D26" s="688">
        <v>2212</v>
      </c>
      <c r="E26" s="688">
        <v>6121</v>
      </c>
      <c r="F26" s="452" t="s">
        <v>230</v>
      </c>
      <c r="G26" s="401" t="s">
        <v>231</v>
      </c>
      <c r="H26" s="698" t="s">
        <v>427</v>
      </c>
      <c r="I26" s="713" t="s">
        <v>16</v>
      </c>
      <c r="J26" s="711" t="s">
        <v>76</v>
      </c>
      <c r="K26" s="732">
        <v>400</v>
      </c>
      <c r="L26" s="733">
        <v>0</v>
      </c>
      <c r="M26" s="726">
        <f t="shared" si="1"/>
        <v>400</v>
      </c>
      <c r="N26" s="727"/>
      <c r="O26" s="728">
        <v>400</v>
      </c>
      <c r="P26" s="728"/>
      <c r="Q26" s="729"/>
      <c r="R26" s="724">
        <f t="shared" si="2"/>
        <v>0</v>
      </c>
    </row>
    <row r="27" spans="1:81" s="32" customFormat="1" ht="36" customHeight="1" x14ac:dyDescent="0.2">
      <c r="A27" s="689">
        <v>21</v>
      </c>
      <c r="B27" s="688" t="s">
        <v>10</v>
      </c>
      <c r="C27" s="688">
        <v>60004100678</v>
      </c>
      <c r="D27" s="688">
        <v>2212</v>
      </c>
      <c r="E27" s="688">
        <v>6121</v>
      </c>
      <c r="F27" s="452" t="s">
        <v>232</v>
      </c>
      <c r="G27" s="401" t="s">
        <v>233</v>
      </c>
      <c r="H27" s="698" t="s">
        <v>428</v>
      </c>
      <c r="I27" s="713" t="s">
        <v>16</v>
      </c>
      <c r="J27" s="711" t="s">
        <v>76</v>
      </c>
      <c r="K27" s="732">
        <v>1300</v>
      </c>
      <c r="L27" s="733">
        <v>0</v>
      </c>
      <c r="M27" s="726">
        <f t="shared" si="1"/>
        <v>1300</v>
      </c>
      <c r="N27" s="727"/>
      <c r="O27" s="728">
        <v>1300</v>
      </c>
      <c r="P27" s="728"/>
      <c r="Q27" s="729"/>
      <c r="R27" s="724">
        <f t="shared" si="2"/>
        <v>0</v>
      </c>
    </row>
    <row r="28" spans="1:81" s="32" customFormat="1" ht="36" customHeight="1" x14ac:dyDescent="0.2">
      <c r="A28" s="685">
        <v>22</v>
      </c>
      <c r="B28" s="691" t="s">
        <v>10</v>
      </c>
      <c r="C28" s="688">
        <v>60004100679</v>
      </c>
      <c r="D28" s="688">
        <v>2212</v>
      </c>
      <c r="E28" s="688">
        <v>6121</v>
      </c>
      <c r="F28" s="523" t="s">
        <v>234</v>
      </c>
      <c r="G28" s="415" t="s">
        <v>235</v>
      </c>
      <c r="H28" s="705" t="s">
        <v>236</v>
      </c>
      <c r="I28" s="717" t="s">
        <v>16</v>
      </c>
      <c r="J28" s="691" t="s">
        <v>43</v>
      </c>
      <c r="K28" s="731">
        <v>600</v>
      </c>
      <c r="L28" s="734">
        <v>0</v>
      </c>
      <c r="M28" s="726">
        <f t="shared" si="1"/>
        <v>600</v>
      </c>
      <c r="N28" s="727"/>
      <c r="O28" s="728">
        <v>600</v>
      </c>
      <c r="P28" s="728"/>
      <c r="Q28" s="729"/>
      <c r="R28" s="724">
        <f>K28-L28-M28</f>
        <v>0</v>
      </c>
    </row>
    <row r="29" spans="1:81" s="32" customFormat="1" ht="36" customHeight="1" x14ac:dyDescent="0.2">
      <c r="A29" s="687">
        <v>23</v>
      </c>
      <c r="B29" s="688" t="s">
        <v>215</v>
      </c>
      <c r="C29" s="688">
        <v>60004100680</v>
      </c>
      <c r="D29" s="688">
        <v>2212</v>
      </c>
      <c r="E29" s="688">
        <v>6121</v>
      </c>
      <c r="F29" s="452" t="s">
        <v>237</v>
      </c>
      <c r="G29" s="401" t="s">
        <v>238</v>
      </c>
      <c r="H29" s="699" t="s">
        <v>239</v>
      </c>
      <c r="I29" s="713" t="s">
        <v>16</v>
      </c>
      <c r="J29" s="688" t="s">
        <v>43</v>
      </c>
      <c r="K29" s="732">
        <v>500</v>
      </c>
      <c r="L29" s="735">
        <v>0</v>
      </c>
      <c r="M29" s="726">
        <f t="shared" si="1"/>
        <v>500</v>
      </c>
      <c r="N29" s="727"/>
      <c r="O29" s="728">
        <v>500</v>
      </c>
      <c r="P29" s="728"/>
      <c r="Q29" s="729"/>
      <c r="R29" s="724">
        <f>K29-L29-M29</f>
        <v>0</v>
      </c>
    </row>
    <row r="30" spans="1:81" s="36" customFormat="1" ht="45.75" customHeight="1" x14ac:dyDescent="0.2">
      <c r="A30" s="685">
        <v>24</v>
      </c>
      <c r="B30" s="686" t="s">
        <v>13</v>
      </c>
      <c r="C30" s="686">
        <v>60004100038</v>
      </c>
      <c r="D30" s="686">
        <v>2212</v>
      </c>
      <c r="E30" s="686">
        <v>6121</v>
      </c>
      <c r="F30" s="686" t="s">
        <v>225</v>
      </c>
      <c r="G30" s="407" t="s">
        <v>246</v>
      </c>
      <c r="H30" s="698" t="s">
        <v>247</v>
      </c>
      <c r="I30" s="710" t="s">
        <v>248</v>
      </c>
      <c r="J30" s="710" t="s">
        <v>31</v>
      </c>
      <c r="K30" s="725">
        <v>5780</v>
      </c>
      <c r="L30" s="719">
        <v>5680</v>
      </c>
      <c r="M30" s="736">
        <f t="shared" si="1"/>
        <v>100</v>
      </c>
      <c r="N30" s="737"/>
      <c r="O30" s="738">
        <v>100</v>
      </c>
      <c r="P30" s="738"/>
      <c r="Q30" s="739"/>
      <c r="R30" s="740">
        <f t="shared" ref="R30" si="3">K30-L30-M30</f>
        <v>0</v>
      </c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5"/>
    </row>
    <row r="31" spans="1:81" s="32" customFormat="1" ht="40.5" customHeight="1" x14ac:dyDescent="0.2">
      <c r="A31" s="685">
        <v>25</v>
      </c>
      <c r="B31" s="688" t="s">
        <v>9</v>
      </c>
      <c r="C31" s="688">
        <v>60004100041</v>
      </c>
      <c r="D31" s="688">
        <v>2212</v>
      </c>
      <c r="E31" s="688">
        <v>6121</v>
      </c>
      <c r="F31" s="688" t="s">
        <v>305</v>
      </c>
      <c r="G31" s="413" t="s">
        <v>322</v>
      </c>
      <c r="H31" s="706" t="s">
        <v>323</v>
      </c>
      <c r="I31" s="713" t="s">
        <v>63</v>
      </c>
      <c r="J31" s="713" t="s">
        <v>43</v>
      </c>
      <c r="K31" s="730">
        <v>1345</v>
      </c>
      <c r="L31" s="719">
        <v>498</v>
      </c>
      <c r="M31" s="726">
        <f t="shared" si="1"/>
        <v>847</v>
      </c>
      <c r="N31" s="727"/>
      <c r="O31" s="728">
        <v>847</v>
      </c>
      <c r="P31" s="728"/>
      <c r="Q31" s="729"/>
      <c r="R31" s="724">
        <f>K31-L31-M31</f>
        <v>0</v>
      </c>
    </row>
    <row r="32" spans="1:81" s="42" customFormat="1" ht="36" customHeight="1" x14ac:dyDescent="0.2">
      <c r="A32" s="687">
        <v>26</v>
      </c>
      <c r="B32" s="695" t="s">
        <v>11</v>
      </c>
      <c r="C32" s="695">
        <v>60004100112</v>
      </c>
      <c r="D32" s="695">
        <v>2212</v>
      </c>
      <c r="E32" s="695">
        <v>6121</v>
      </c>
      <c r="F32" s="688" t="s">
        <v>47</v>
      </c>
      <c r="G32" s="411" t="s">
        <v>48</v>
      </c>
      <c r="H32" s="707" t="s">
        <v>429</v>
      </c>
      <c r="I32" s="713" t="s">
        <v>38</v>
      </c>
      <c r="J32" s="713" t="s">
        <v>286</v>
      </c>
      <c r="K32" s="732">
        <v>3000</v>
      </c>
      <c r="L32" s="733">
        <v>948</v>
      </c>
      <c r="M32" s="726">
        <f t="shared" si="1"/>
        <v>1500</v>
      </c>
      <c r="N32" s="727"/>
      <c r="O32" s="728">
        <v>1500</v>
      </c>
      <c r="P32" s="728"/>
      <c r="Q32" s="729"/>
      <c r="R32" s="724">
        <f>K32-L32-M32</f>
        <v>552</v>
      </c>
      <c r="S32" s="37"/>
      <c r="T32" s="38"/>
      <c r="U32" s="37"/>
      <c r="V32" s="38"/>
      <c r="W32" s="39"/>
      <c r="X32" s="38"/>
      <c r="Y32" s="38"/>
      <c r="Z32" s="40"/>
      <c r="AA32" s="41"/>
      <c r="AB32" s="41"/>
      <c r="AC32" s="41"/>
      <c r="AD32" s="41"/>
      <c r="AE32" s="41"/>
      <c r="AF32" s="41"/>
      <c r="AG32" s="41"/>
      <c r="AH32" s="41"/>
      <c r="AI32" s="41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</row>
    <row r="33" spans="1:77" s="42" customFormat="1" ht="52.5" customHeight="1" x14ac:dyDescent="0.2">
      <c r="A33" s="692">
        <v>27</v>
      </c>
      <c r="B33" s="696" t="s">
        <v>11</v>
      </c>
      <c r="C33" s="696">
        <v>60004100329</v>
      </c>
      <c r="D33" s="696">
        <v>2212</v>
      </c>
      <c r="E33" s="696">
        <v>6121</v>
      </c>
      <c r="F33" s="686" t="s">
        <v>338</v>
      </c>
      <c r="G33" s="414" t="s">
        <v>339</v>
      </c>
      <c r="H33" s="708" t="s">
        <v>340</v>
      </c>
      <c r="I33" s="710" t="s">
        <v>115</v>
      </c>
      <c r="J33" s="710" t="s">
        <v>31</v>
      </c>
      <c r="K33" s="741">
        <v>1252</v>
      </c>
      <c r="L33" s="719">
        <v>936</v>
      </c>
      <c r="M33" s="726">
        <f t="shared" si="1"/>
        <v>316</v>
      </c>
      <c r="N33" s="727"/>
      <c r="O33" s="728">
        <v>316</v>
      </c>
      <c r="P33" s="728"/>
      <c r="Q33" s="729"/>
      <c r="R33" s="724">
        <v>0</v>
      </c>
      <c r="S33" s="37"/>
      <c r="T33" s="38"/>
      <c r="U33" s="37"/>
      <c r="V33" s="38"/>
      <c r="W33" s="39"/>
      <c r="X33" s="38"/>
      <c r="Y33" s="38"/>
      <c r="Z33" s="40"/>
      <c r="AA33" s="41"/>
      <c r="AB33" s="41"/>
      <c r="AC33" s="41"/>
      <c r="AD33" s="41"/>
      <c r="AE33" s="41"/>
      <c r="AF33" s="41"/>
      <c r="AG33" s="41"/>
      <c r="AH33" s="41"/>
      <c r="AI33" s="41"/>
      <c r="AJ33" s="41"/>
      <c r="AK33" s="41"/>
      <c r="AL33" s="41"/>
      <c r="AM33" s="41"/>
      <c r="AN33" s="41"/>
      <c r="AO33" s="41"/>
      <c r="AP33" s="41"/>
      <c r="AQ33" s="41"/>
      <c r="AR33" s="41"/>
      <c r="AS33" s="41"/>
      <c r="AT33" s="41"/>
      <c r="AU33" s="41"/>
      <c r="AV33" s="41"/>
      <c r="AW33" s="41"/>
      <c r="AX33" s="41"/>
      <c r="AY33" s="41"/>
      <c r="AZ33" s="41"/>
      <c r="BA33" s="41"/>
      <c r="BB33" s="41"/>
      <c r="BC33" s="41"/>
      <c r="BD33" s="41"/>
      <c r="BE33" s="41"/>
      <c r="BF33" s="41"/>
      <c r="BG33" s="41"/>
      <c r="BH33" s="41"/>
      <c r="BI33" s="41"/>
      <c r="BJ33" s="41"/>
      <c r="BK33" s="41"/>
      <c r="BL33" s="41"/>
      <c r="BM33" s="41"/>
      <c r="BN33" s="41"/>
      <c r="BO33" s="41"/>
      <c r="BP33" s="41"/>
      <c r="BQ33" s="41"/>
      <c r="BR33" s="41"/>
      <c r="BS33" s="41"/>
      <c r="BT33" s="41"/>
    </row>
    <row r="34" spans="1:77" s="222" customFormat="1" ht="35.25" customHeight="1" x14ac:dyDescent="0.2">
      <c r="A34" s="685">
        <v>28</v>
      </c>
      <c r="B34" s="686" t="s">
        <v>215</v>
      </c>
      <c r="C34" s="686">
        <v>60004100671</v>
      </c>
      <c r="D34" s="686">
        <v>2212</v>
      </c>
      <c r="E34" s="686">
        <v>6121</v>
      </c>
      <c r="F34" s="686" t="s">
        <v>240</v>
      </c>
      <c r="G34" s="400" t="s">
        <v>241</v>
      </c>
      <c r="H34" s="698" t="s">
        <v>430</v>
      </c>
      <c r="I34" s="710" t="s">
        <v>16</v>
      </c>
      <c r="J34" s="711" t="s">
        <v>76</v>
      </c>
      <c r="K34" s="742">
        <v>356</v>
      </c>
      <c r="L34" s="743">
        <v>0</v>
      </c>
      <c r="M34" s="726">
        <f t="shared" si="1"/>
        <v>356</v>
      </c>
      <c r="N34" s="744"/>
      <c r="O34" s="745">
        <v>356</v>
      </c>
      <c r="P34" s="745"/>
      <c r="Q34" s="746"/>
      <c r="R34" s="724">
        <f t="shared" ref="R34:R36" si="4">K34-L34-M34</f>
        <v>0</v>
      </c>
      <c r="S34" s="223"/>
    </row>
    <row r="35" spans="1:77" s="222" customFormat="1" ht="35.25" customHeight="1" x14ac:dyDescent="0.2">
      <c r="A35" s="687">
        <v>29</v>
      </c>
      <c r="B35" s="688" t="s">
        <v>10</v>
      </c>
      <c r="C35" s="688">
        <v>60004100672</v>
      </c>
      <c r="D35" s="688">
        <v>2212</v>
      </c>
      <c r="E35" s="688">
        <v>6121</v>
      </c>
      <c r="F35" s="688" t="s">
        <v>242</v>
      </c>
      <c r="G35" s="401" t="s">
        <v>243</v>
      </c>
      <c r="H35" s="699" t="s">
        <v>431</v>
      </c>
      <c r="I35" s="713" t="s">
        <v>16</v>
      </c>
      <c r="J35" s="714" t="s">
        <v>76</v>
      </c>
      <c r="K35" s="747">
        <v>1000</v>
      </c>
      <c r="L35" s="748">
        <v>0</v>
      </c>
      <c r="M35" s="726">
        <f t="shared" si="1"/>
        <v>1000</v>
      </c>
      <c r="N35" s="744"/>
      <c r="O35" s="745">
        <v>1000</v>
      </c>
      <c r="P35" s="745"/>
      <c r="Q35" s="746"/>
      <c r="R35" s="724">
        <f t="shared" si="4"/>
        <v>0</v>
      </c>
      <c r="S35" s="223"/>
    </row>
    <row r="36" spans="1:77" s="222" customFormat="1" ht="35.25" customHeight="1" thickBot="1" x14ac:dyDescent="0.25">
      <c r="A36" s="697">
        <v>30</v>
      </c>
      <c r="B36" s="691" t="s">
        <v>9</v>
      </c>
      <c r="C36" s="688">
        <v>60004100673</v>
      </c>
      <c r="D36" s="688">
        <v>2212</v>
      </c>
      <c r="E36" s="688">
        <v>6121</v>
      </c>
      <c r="F36" s="691" t="s">
        <v>244</v>
      </c>
      <c r="G36" s="415" t="s">
        <v>245</v>
      </c>
      <c r="H36" s="709" t="s">
        <v>432</v>
      </c>
      <c r="I36" s="717" t="s">
        <v>16</v>
      </c>
      <c r="J36" s="691" t="s">
        <v>43</v>
      </c>
      <c r="K36" s="749">
        <v>1000</v>
      </c>
      <c r="L36" s="750">
        <v>0</v>
      </c>
      <c r="M36" s="751">
        <f t="shared" si="1"/>
        <v>1000</v>
      </c>
      <c r="N36" s="752"/>
      <c r="O36" s="753">
        <v>1000</v>
      </c>
      <c r="P36" s="753"/>
      <c r="Q36" s="754"/>
      <c r="R36" s="755">
        <f t="shared" si="4"/>
        <v>0</v>
      </c>
      <c r="S36" s="223"/>
    </row>
    <row r="37" spans="1:77" s="42" customFormat="1" ht="35.25" customHeight="1" thickBot="1" x14ac:dyDescent="0.25">
      <c r="A37" s="55" t="s">
        <v>114</v>
      </c>
      <c r="B37" s="56"/>
      <c r="C37" s="56"/>
      <c r="D37" s="56"/>
      <c r="E37" s="56"/>
      <c r="F37" s="56"/>
      <c r="G37" s="57"/>
      <c r="H37" s="57"/>
      <c r="I37" s="59"/>
      <c r="J37" s="60"/>
      <c r="K37" s="756">
        <f>SUM(K7:K36)</f>
        <v>46403</v>
      </c>
      <c r="L37" s="757">
        <f>SUM(L7:L36)</f>
        <v>26542</v>
      </c>
      <c r="M37" s="758">
        <f>SUM(M7:M36)</f>
        <v>19309</v>
      </c>
      <c r="N37" s="756">
        <f t="shared" ref="N37:Q37" si="5">SUM(N7:N36)</f>
        <v>0</v>
      </c>
      <c r="O37" s="756">
        <f t="shared" si="5"/>
        <v>15230</v>
      </c>
      <c r="P37" s="756">
        <f t="shared" si="5"/>
        <v>0</v>
      </c>
      <c r="Q37" s="759">
        <f t="shared" si="5"/>
        <v>4079</v>
      </c>
      <c r="R37" s="760">
        <f>SUM(R7:R36)</f>
        <v>552</v>
      </c>
    </row>
    <row r="38" spans="1:77" ht="14.25" customHeight="1" x14ac:dyDescent="0.2">
      <c r="A38" s="112" t="s">
        <v>32</v>
      </c>
      <c r="B38" s="112"/>
      <c r="C38" s="112"/>
      <c r="D38" s="112"/>
      <c r="E38" s="112"/>
      <c r="F38" s="112"/>
      <c r="G38" s="173"/>
    </row>
    <row r="39" spans="1:77" s="111" customFormat="1" ht="18" customHeight="1" x14ac:dyDescent="0.2">
      <c r="A39" s="990"/>
      <c r="B39" s="990"/>
      <c r="C39" s="990"/>
      <c r="D39" s="990"/>
      <c r="E39" s="990"/>
      <c r="F39" s="990"/>
      <c r="G39" s="990"/>
      <c r="H39" s="40"/>
      <c r="M39" s="233"/>
      <c r="N39" s="233"/>
      <c r="O39" s="233"/>
      <c r="P39" s="233"/>
      <c r="Q39" s="233"/>
      <c r="BH39" s="122"/>
      <c r="BI39" s="122"/>
      <c r="BJ39" s="122"/>
      <c r="BK39" s="122"/>
      <c r="BL39" s="122"/>
      <c r="BM39" s="122"/>
      <c r="BN39" s="122"/>
      <c r="BO39" s="122"/>
      <c r="BP39" s="122"/>
      <c r="BQ39" s="122"/>
      <c r="BR39" s="122"/>
      <c r="BS39" s="122"/>
      <c r="BT39" s="122"/>
      <c r="BU39" s="122"/>
      <c r="BV39" s="122"/>
      <c r="BW39" s="122"/>
      <c r="BX39" s="122"/>
      <c r="BY39" s="122"/>
    </row>
    <row r="40" spans="1:77" s="111" customFormat="1" ht="21.75" customHeight="1" x14ac:dyDescent="0.2">
      <c r="A40" s="990"/>
      <c r="B40" s="990"/>
      <c r="C40" s="990"/>
      <c r="D40" s="990"/>
      <c r="E40" s="990"/>
      <c r="F40" s="990"/>
      <c r="G40" s="990"/>
      <c r="H40" s="40"/>
      <c r="BH40" s="122"/>
      <c r="BI40" s="122"/>
      <c r="BJ40" s="122"/>
      <c r="BK40" s="122"/>
      <c r="BL40" s="122"/>
      <c r="BM40" s="122"/>
      <c r="BN40" s="122"/>
      <c r="BO40" s="122"/>
      <c r="BP40" s="122"/>
      <c r="BQ40" s="122"/>
      <c r="BR40" s="122"/>
      <c r="BS40" s="122"/>
      <c r="BT40" s="122"/>
      <c r="BU40" s="122"/>
      <c r="BV40" s="122"/>
      <c r="BW40" s="122"/>
      <c r="BX40" s="122"/>
      <c r="BY40" s="122"/>
    </row>
    <row r="41" spans="1:77" s="111" customFormat="1" ht="26.25" customHeight="1" x14ac:dyDescent="0.2">
      <c r="F41" s="129"/>
      <c r="G41" s="40"/>
      <c r="H41" s="40"/>
      <c r="M41" s="233"/>
      <c r="N41" s="233"/>
      <c r="O41" s="233"/>
      <c r="P41" s="233"/>
      <c r="Q41" s="233"/>
      <c r="R41" s="282" t="s">
        <v>358</v>
      </c>
      <c r="BH41" s="122"/>
      <c r="BI41" s="122"/>
      <c r="BJ41" s="122"/>
      <c r="BK41" s="122"/>
      <c r="BL41" s="122"/>
      <c r="BM41" s="122"/>
      <c r="BN41" s="122"/>
      <c r="BO41" s="122"/>
      <c r="BP41" s="122"/>
      <c r="BQ41" s="122"/>
      <c r="BR41" s="122"/>
      <c r="BS41" s="122"/>
      <c r="BT41" s="122"/>
      <c r="BU41" s="122"/>
      <c r="BV41" s="122"/>
      <c r="BW41" s="122"/>
      <c r="BX41" s="122"/>
      <c r="BY41" s="122"/>
    </row>
    <row r="42" spans="1:77" s="111" customFormat="1" ht="13.5" customHeight="1" x14ac:dyDescent="0.2">
      <c r="F42" s="129"/>
      <c r="G42" s="40"/>
      <c r="H42" s="40"/>
      <c r="BH42" s="122"/>
      <c r="BI42" s="122"/>
      <c r="BJ42" s="122"/>
      <c r="BK42" s="122"/>
      <c r="BL42" s="122"/>
      <c r="BM42" s="122"/>
      <c r="BN42" s="122"/>
      <c r="BO42" s="122"/>
      <c r="BP42" s="122"/>
      <c r="BQ42" s="122"/>
      <c r="BR42" s="122"/>
      <c r="BS42" s="122"/>
      <c r="BT42" s="122"/>
      <c r="BU42" s="122"/>
      <c r="BV42" s="122"/>
      <c r="BW42" s="122"/>
      <c r="BX42" s="122"/>
      <c r="BY42" s="122"/>
    </row>
    <row r="43" spans="1:77" s="111" customFormat="1" x14ac:dyDescent="0.2">
      <c r="F43" s="129"/>
      <c r="G43" s="40"/>
      <c r="H43" s="40"/>
      <c r="BH43" s="122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2"/>
      <c r="BT43" s="122"/>
      <c r="BU43" s="122"/>
      <c r="BV43" s="122"/>
      <c r="BW43" s="122"/>
      <c r="BX43" s="122"/>
      <c r="BY43" s="122"/>
    </row>
    <row r="44" spans="1:77" s="111" customFormat="1" x14ac:dyDescent="0.2">
      <c r="G44" s="130"/>
      <c r="H44" s="130"/>
      <c r="BH44" s="122"/>
      <c r="BI44" s="122"/>
      <c r="BJ44" s="122"/>
      <c r="BK44" s="122"/>
      <c r="BL44" s="122"/>
      <c r="BM44" s="122"/>
      <c r="BN44" s="122"/>
      <c r="BO44" s="122"/>
      <c r="BP44" s="122"/>
      <c r="BQ44" s="122"/>
      <c r="BR44" s="122"/>
      <c r="BS44" s="122"/>
      <c r="BT44" s="122"/>
      <c r="BU44" s="122"/>
      <c r="BV44" s="122"/>
      <c r="BW44" s="122"/>
      <c r="BX44" s="122"/>
      <c r="BY44" s="122"/>
    </row>
    <row r="45" spans="1:77" s="111" customFormat="1" ht="16.5" customHeight="1" x14ac:dyDescent="0.2">
      <c r="G45" s="130"/>
      <c r="H45" s="130"/>
      <c r="BH45" s="122"/>
      <c r="BI45" s="122"/>
      <c r="BJ45" s="122"/>
      <c r="BK45" s="122"/>
      <c r="BL45" s="122"/>
      <c r="BM45" s="122"/>
      <c r="BN45" s="122"/>
      <c r="BO45" s="122"/>
      <c r="BP45" s="122"/>
      <c r="BQ45" s="122"/>
      <c r="BR45" s="122"/>
      <c r="BS45" s="122"/>
      <c r="BT45" s="122"/>
      <c r="BU45" s="122"/>
      <c r="BV45" s="122"/>
      <c r="BW45" s="122"/>
      <c r="BX45" s="122"/>
      <c r="BY45" s="122"/>
    </row>
    <row r="46" spans="1:77" s="111" customFormat="1" x14ac:dyDescent="0.2">
      <c r="G46" s="130"/>
      <c r="H46" s="130"/>
      <c r="BH46" s="122"/>
      <c r="BI46" s="122"/>
      <c r="BJ46" s="122"/>
      <c r="BK46" s="122"/>
      <c r="BL46" s="122"/>
      <c r="BM46" s="122"/>
      <c r="BN46" s="122"/>
      <c r="BO46" s="122"/>
      <c r="BP46" s="122"/>
      <c r="BQ46" s="122"/>
      <c r="BR46" s="122"/>
      <c r="BS46" s="122"/>
      <c r="BT46" s="122"/>
      <c r="BU46" s="122"/>
      <c r="BV46" s="122"/>
      <c r="BW46" s="122"/>
      <c r="BX46" s="122"/>
      <c r="BY46" s="122"/>
    </row>
    <row r="47" spans="1:77" s="111" customFormat="1" x14ac:dyDescent="0.2">
      <c r="G47" s="130"/>
      <c r="H47" s="130"/>
      <c r="BH47" s="122"/>
      <c r="BI47" s="122"/>
      <c r="BJ47" s="122"/>
      <c r="BK47" s="122"/>
      <c r="BL47" s="122"/>
      <c r="BM47" s="122"/>
      <c r="BN47" s="122"/>
      <c r="BO47" s="122"/>
      <c r="BP47" s="122"/>
      <c r="BQ47" s="122"/>
      <c r="BR47" s="122"/>
      <c r="BS47" s="122"/>
      <c r="BT47" s="122"/>
      <c r="BU47" s="122"/>
      <c r="BV47" s="122"/>
      <c r="BW47" s="122"/>
      <c r="BX47" s="122"/>
      <c r="BY47" s="122"/>
    </row>
    <row r="48" spans="1:77" s="111" customFormat="1" x14ac:dyDescent="0.2">
      <c r="G48" s="130"/>
      <c r="H48" s="130"/>
    </row>
    <row r="49" spans="7:8" s="111" customFormat="1" x14ac:dyDescent="0.2">
      <c r="G49" s="130"/>
      <c r="H49" s="130"/>
    </row>
    <row r="50" spans="7:8" s="111" customFormat="1" x14ac:dyDescent="0.2">
      <c r="G50" s="130"/>
      <c r="H50" s="130"/>
    </row>
    <row r="51" spans="7:8" s="111" customFormat="1" x14ac:dyDescent="0.2">
      <c r="G51" s="130"/>
      <c r="H51" s="130"/>
    </row>
    <row r="52" spans="7:8" s="111" customFormat="1" x14ac:dyDescent="0.2">
      <c r="G52" s="130"/>
      <c r="H52" s="130"/>
    </row>
    <row r="53" spans="7:8" s="111" customFormat="1" x14ac:dyDescent="0.2">
      <c r="G53" s="130"/>
      <c r="H53" s="130"/>
    </row>
    <row r="54" spans="7:8" s="111" customFormat="1" x14ac:dyDescent="0.2">
      <c r="G54" s="130"/>
      <c r="H54" s="130"/>
    </row>
    <row r="55" spans="7:8" s="111" customFormat="1" x14ac:dyDescent="0.2">
      <c r="G55" s="130"/>
      <c r="H55" s="130"/>
    </row>
    <row r="56" spans="7:8" s="111" customFormat="1" x14ac:dyDescent="0.2">
      <c r="G56" s="130"/>
      <c r="H56" s="130"/>
    </row>
    <row r="57" spans="7:8" s="111" customFormat="1" x14ac:dyDescent="0.2">
      <c r="G57" s="130"/>
      <c r="H57" s="130"/>
    </row>
    <row r="58" spans="7:8" s="111" customFormat="1" x14ac:dyDescent="0.2">
      <c r="G58" s="130"/>
      <c r="H58" s="130"/>
    </row>
    <row r="59" spans="7:8" s="111" customFormat="1" x14ac:dyDescent="0.2">
      <c r="G59" s="130"/>
      <c r="H59" s="130"/>
    </row>
    <row r="60" spans="7:8" s="111" customFormat="1" x14ac:dyDescent="0.2">
      <c r="G60" s="130"/>
      <c r="H60" s="130"/>
    </row>
    <row r="61" spans="7:8" s="111" customFormat="1" x14ac:dyDescent="0.2">
      <c r="G61" s="130"/>
      <c r="H61" s="130"/>
    </row>
    <row r="62" spans="7:8" s="111" customFormat="1" x14ac:dyDescent="0.2">
      <c r="G62" s="130"/>
      <c r="H62" s="130"/>
    </row>
    <row r="63" spans="7:8" s="111" customFormat="1" x14ac:dyDescent="0.2">
      <c r="G63" s="130"/>
      <c r="H63" s="130"/>
    </row>
    <row r="64" spans="7:8" s="111" customFormat="1" x14ac:dyDescent="0.2">
      <c r="G64" s="130"/>
      <c r="H64" s="130"/>
    </row>
    <row r="65" spans="7:8" s="111" customFormat="1" x14ac:dyDescent="0.2">
      <c r="G65" s="130"/>
      <c r="H65" s="130"/>
    </row>
    <row r="66" spans="7:8" s="111" customFormat="1" x14ac:dyDescent="0.2">
      <c r="G66" s="130"/>
      <c r="H66" s="130"/>
    </row>
    <row r="67" spans="7:8" s="111" customFormat="1" x14ac:dyDescent="0.2">
      <c r="G67" s="130"/>
      <c r="H67" s="130"/>
    </row>
    <row r="68" spans="7:8" s="111" customFormat="1" x14ac:dyDescent="0.2">
      <c r="G68" s="130"/>
      <c r="H68" s="130"/>
    </row>
    <row r="69" spans="7:8" s="111" customFormat="1" x14ac:dyDescent="0.2">
      <c r="G69" s="130"/>
      <c r="H69" s="130"/>
    </row>
    <row r="70" spans="7:8" s="111" customFormat="1" x14ac:dyDescent="0.2">
      <c r="G70" s="130"/>
      <c r="H70" s="130"/>
    </row>
    <row r="71" spans="7:8" s="111" customFormat="1" x14ac:dyDescent="0.2">
      <c r="G71" s="130"/>
      <c r="H71" s="130"/>
    </row>
    <row r="72" spans="7:8" s="111" customFormat="1" x14ac:dyDescent="0.2">
      <c r="G72" s="130"/>
      <c r="H72" s="130"/>
    </row>
    <row r="73" spans="7:8" s="111" customFormat="1" x14ac:dyDescent="0.2">
      <c r="G73" s="130"/>
      <c r="H73" s="130"/>
    </row>
    <row r="74" spans="7:8" s="111" customFormat="1" x14ac:dyDescent="0.2">
      <c r="G74" s="130"/>
      <c r="H74" s="130"/>
    </row>
    <row r="75" spans="7:8" s="111" customFormat="1" x14ac:dyDescent="0.2">
      <c r="G75" s="130"/>
      <c r="H75" s="130"/>
    </row>
    <row r="76" spans="7:8" s="111" customFormat="1" x14ac:dyDescent="0.2">
      <c r="G76" s="130"/>
      <c r="H76" s="130"/>
    </row>
    <row r="77" spans="7:8" s="111" customFormat="1" x14ac:dyDescent="0.2">
      <c r="G77" s="130"/>
      <c r="H77" s="130"/>
    </row>
    <row r="78" spans="7:8" s="111" customFormat="1" x14ac:dyDescent="0.2">
      <c r="G78" s="130"/>
      <c r="H78" s="130"/>
    </row>
    <row r="79" spans="7:8" s="111" customFormat="1" x14ac:dyDescent="0.2">
      <c r="G79" s="130"/>
      <c r="H79" s="130"/>
    </row>
    <row r="80" spans="7:8" x14ac:dyDescent="0.2">
      <c r="G80" s="131"/>
      <c r="H80" s="131"/>
    </row>
    <row r="81" spans="7:8" x14ac:dyDescent="0.2">
      <c r="G81" s="131"/>
      <c r="H81" s="131"/>
    </row>
    <row r="82" spans="7:8" x14ac:dyDescent="0.2">
      <c r="G82" s="131"/>
      <c r="H82" s="131"/>
    </row>
    <row r="83" spans="7:8" x14ac:dyDescent="0.2">
      <c r="G83" s="131"/>
      <c r="H83" s="131"/>
    </row>
    <row r="84" spans="7:8" x14ac:dyDescent="0.2">
      <c r="G84" s="131"/>
      <c r="H84" s="131"/>
    </row>
    <row r="85" spans="7:8" x14ac:dyDescent="0.2">
      <c r="G85" s="131"/>
      <c r="H85" s="131"/>
    </row>
    <row r="86" spans="7:8" x14ac:dyDescent="0.2">
      <c r="G86" s="131"/>
      <c r="H86" s="131"/>
    </row>
    <row r="87" spans="7:8" x14ac:dyDescent="0.2">
      <c r="G87" s="131"/>
      <c r="H87" s="131"/>
    </row>
    <row r="88" spans="7:8" x14ac:dyDescent="0.2">
      <c r="G88" s="131"/>
      <c r="H88" s="131"/>
    </row>
    <row r="89" spans="7:8" x14ac:dyDescent="0.2">
      <c r="G89" s="131"/>
      <c r="H89" s="131"/>
    </row>
    <row r="90" spans="7:8" x14ac:dyDescent="0.2">
      <c r="G90" s="131"/>
      <c r="H90" s="131"/>
    </row>
    <row r="91" spans="7:8" x14ac:dyDescent="0.2">
      <c r="G91" s="131"/>
      <c r="H91" s="131"/>
    </row>
    <row r="92" spans="7:8" x14ac:dyDescent="0.2">
      <c r="G92" s="131"/>
      <c r="H92" s="131"/>
    </row>
    <row r="93" spans="7:8" x14ac:dyDescent="0.2">
      <c r="G93" s="131"/>
      <c r="H93" s="131"/>
    </row>
    <row r="94" spans="7:8" x14ac:dyDescent="0.2">
      <c r="G94" s="131"/>
      <c r="H94" s="131"/>
    </row>
    <row r="95" spans="7:8" x14ac:dyDescent="0.2">
      <c r="G95" s="131"/>
      <c r="H95" s="131"/>
    </row>
    <row r="96" spans="7:8" x14ac:dyDescent="0.2">
      <c r="G96" s="131"/>
      <c r="H96" s="131"/>
    </row>
    <row r="97" spans="7:8" x14ac:dyDescent="0.2">
      <c r="G97" s="131"/>
      <c r="H97" s="131"/>
    </row>
    <row r="98" spans="7:8" x14ac:dyDescent="0.2">
      <c r="G98" s="131"/>
      <c r="H98" s="131"/>
    </row>
    <row r="99" spans="7:8" x14ac:dyDescent="0.2">
      <c r="G99" s="131"/>
      <c r="H99" s="131"/>
    </row>
    <row r="100" spans="7:8" x14ac:dyDescent="0.2">
      <c r="G100" s="131"/>
      <c r="H100" s="131"/>
    </row>
    <row r="101" spans="7:8" x14ac:dyDescent="0.2">
      <c r="G101" s="131"/>
      <c r="H101" s="131"/>
    </row>
    <row r="102" spans="7:8" x14ac:dyDescent="0.2">
      <c r="G102" s="131"/>
      <c r="H102" s="131"/>
    </row>
    <row r="103" spans="7:8" x14ac:dyDescent="0.2">
      <c r="G103" s="131"/>
      <c r="H103" s="131"/>
    </row>
    <row r="104" spans="7:8" x14ac:dyDescent="0.2">
      <c r="G104" s="131"/>
      <c r="H104" s="131"/>
    </row>
    <row r="105" spans="7:8" x14ac:dyDescent="0.2">
      <c r="G105" s="131"/>
      <c r="H105" s="131"/>
    </row>
    <row r="106" spans="7:8" x14ac:dyDescent="0.2">
      <c r="G106" s="131"/>
      <c r="H106" s="131"/>
    </row>
    <row r="107" spans="7:8" x14ac:dyDescent="0.2">
      <c r="G107" s="131"/>
      <c r="H107" s="131"/>
    </row>
    <row r="108" spans="7:8" x14ac:dyDescent="0.2">
      <c r="G108" s="131"/>
      <c r="H108" s="131"/>
    </row>
    <row r="109" spans="7:8" x14ac:dyDescent="0.2">
      <c r="G109" s="131"/>
      <c r="H109" s="131"/>
    </row>
    <row r="110" spans="7:8" x14ac:dyDescent="0.2">
      <c r="G110" s="131"/>
      <c r="H110" s="131"/>
    </row>
    <row r="111" spans="7:8" x14ac:dyDescent="0.2">
      <c r="G111" s="131"/>
      <c r="H111" s="131"/>
    </row>
    <row r="112" spans="7:8" x14ac:dyDescent="0.2">
      <c r="G112" s="131"/>
      <c r="H112" s="131"/>
    </row>
    <row r="113" spans="7:8" x14ac:dyDescent="0.2">
      <c r="G113" s="131"/>
      <c r="H113" s="131"/>
    </row>
    <row r="114" spans="7:8" x14ac:dyDescent="0.2">
      <c r="G114" s="131"/>
      <c r="H114" s="131"/>
    </row>
    <row r="115" spans="7:8" x14ac:dyDescent="0.2">
      <c r="G115" s="131"/>
      <c r="H115" s="131"/>
    </row>
    <row r="116" spans="7:8" x14ac:dyDescent="0.2">
      <c r="G116" s="131"/>
      <c r="H116" s="131"/>
    </row>
    <row r="117" spans="7:8" x14ac:dyDescent="0.2">
      <c r="G117" s="131"/>
      <c r="H117" s="131"/>
    </row>
    <row r="118" spans="7:8" x14ac:dyDescent="0.2">
      <c r="G118" s="131"/>
      <c r="H118" s="131"/>
    </row>
    <row r="119" spans="7:8" x14ac:dyDescent="0.2">
      <c r="G119" s="131"/>
      <c r="H119" s="131"/>
    </row>
    <row r="120" spans="7:8" x14ac:dyDescent="0.2">
      <c r="G120" s="131"/>
      <c r="H120" s="131"/>
    </row>
    <row r="121" spans="7:8" x14ac:dyDescent="0.2">
      <c r="G121" s="131"/>
      <c r="H121" s="131"/>
    </row>
    <row r="122" spans="7:8" x14ac:dyDescent="0.2">
      <c r="G122" s="131"/>
      <c r="H122" s="131"/>
    </row>
    <row r="123" spans="7:8" x14ac:dyDescent="0.2">
      <c r="G123" s="131"/>
      <c r="H123" s="131"/>
    </row>
    <row r="124" spans="7:8" x14ac:dyDescent="0.2">
      <c r="G124" s="131"/>
      <c r="H124" s="131"/>
    </row>
    <row r="125" spans="7:8" x14ac:dyDescent="0.2">
      <c r="G125" s="131"/>
      <c r="H125" s="131"/>
    </row>
    <row r="126" spans="7:8" x14ac:dyDescent="0.2">
      <c r="G126" s="131"/>
      <c r="H126" s="131"/>
    </row>
    <row r="127" spans="7:8" x14ac:dyDescent="0.2">
      <c r="G127" s="131"/>
      <c r="H127" s="131"/>
    </row>
    <row r="128" spans="7:8" x14ac:dyDescent="0.2">
      <c r="G128" s="131"/>
      <c r="H128" s="131"/>
    </row>
    <row r="129" spans="7:8" x14ac:dyDescent="0.2">
      <c r="G129" s="131"/>
      <c r="H129" s="131"/>
    </row>
    <row r="130" spans="7:8" x14ac:dyDescent="0.2">
      <c r="G130" s="131"/>
      <c r="H130" s="131"/>
    </row>
    <row r="131" spans="7:8" x14ac:dyDescent="0.2">
      <c r="G131" s="131"/>
      <c r="H131" s="131"/>
    </row>
    <row r="132" spans="7:8" x14ac:dyDescent="0.2">
      <c r="G132" s="131"/>
      <c r="H132" s="131"/>
    </row>
    <row r="133" spans="7:8" x14ac:dyDescent="0.2">
      <c r="G133" s="131"/>
      <c r="H133" s="131"/>
    </row>
    <row r="134" spans="7:8" x14ac:dyDescent="0.2">
      <c r="G134" s="131"/>
      <c r="H134" s="131"/>
    </row>
    <row r="135" spans="7:8" x14ac:dyDescent="0.2">
      <c r="G135" s="131"/>
      <c r="H135" s="131"/>
    </row>
    <row r="136" spans="7:8" x14ac:dyDescent="0.2">
      <c r="G136" s="131"/>
      <c r="H136" s="131"/>
    </row>
    <row r="137" spans="7:8" x14ac:dyDescent="0.2">
      <c r="G137" s="131"/>
      <c r="H137" s="131"/>
    </row>
    <row r="138" spans="7:8" x14ac:dyDescent="0.2">
      <c r="G138" s="131"/>
      <c r="H138" s="131"/>
    </row>
    <row r="139" spans="7:8" x14ac:dyDescent="0.2">
      <c r="G139" s="131"/>
      <c r="H139" s="131"/>
    </row>
    <row r="140" spans="7:8" x14ac:dyDescent="0.2">
      <c r="G140" s="131"/>
      <c r="H140" s="131"/>
    </row>
    <row r="141" spans="7:8" x14ac:dyDescent="0.2">
      <c r="G141" s="131"/>
      <c r="H141" s="131"/>
    </row>
    <row r="142" spans="7:8" x14ac:dyDescent="0.2">
      <c r="G142" s="131"/>
      <c r="H142" s="131"/>
    </row>
    <row r="143" spans="7:8" x14ac:dyDescent="0.2">
      <c r="G143" s="131"/>
      <c r="H143" s="131"/>
    </row>
    <row r="144" spans="7:8" x14ac:dyDescent="0.2">
      <c r="G144" s="131"/>
      <c r="H144" s="131"/>
    </row>
    <row r="145" spans="7:8" x14ac:dyDescent="0.2">
      <c r="G145" s="131"/>
      <c r="H145" s="131"/>
    </row>
    <row r="146" spans="7:8" x14ac:dyDescent="0.2">
      <c r="G146" s="131"/>
      <c r="H146" s="131"/>
    </row>
    <row r="147" spans="7:8" x14ac:dyDescent="0.2">
      <c r="G147" s="131"/>
      <c r="H147" s="131"/>
    </row>
    <row r="148" spans="7:8" x14ac:dyDescent="0.2">
      <c r="G148" s="131"/>
      <c r="H148" s="131"/>
    </row>
    <row r="149" spans="7:8" x14ac:dyDescent="0.2">
      <c r="G149" s="131"/>
      <c r="H149" s="131"/>
    </row>
    <row r="150" spans="7:8" x14ac:dyDescent="0.2">
      <c r="G150" s="131"/>
      <c r="H150" s="131"/>
    </row>
    <row r="151" spans="7:8" x14ac:dyDescent="0.2">
      <c r="G151" s="131"/>
      <c r="H151" s="131"/>
    </row>
    <row r="152" spans="7:8" x14ac:dyDescent="0.2">
      <c r="G152" s="131"/>
      <c r="H152" s="131"/>
    </row>
    <row r="153" spans="7:8" x14ac:dyDescent="0.2">
      <c r="G153" s="131"/>
      <c r="H153" s="131"/>
    </row>
    <row r="154" spans="7:8" x14ac:dyDescent="0.2">
      <c r="G154" s="131"/>
      <c r="H154" s="131"/>
    </row>
    <row r="155" spans="7:8" x14ac:dyDescent="0.2">
      <c r="G155" s="131"/>
      <c r="H155" s="131"/>
    </row>
    <row r="156" spans="7:8" x14ac:dyDescent="0.2">
      <c r="G156" s="131"/>
      <c r="H156" s="131"/>
    </row>
    <row r="157" spans="7:8" x14ac:dyDescent="0.2">
      <c r="G157" s="131"/>
      <c r="H157" s="131"/>
    </row>
    <row r="158" spans="7:8" x14ac:dyDescent="0.2">
      <c r="G158" s="131"/>
      <c r="H158" s="131"/>
    </row>
    <row r="159" spans="7:8" x14ac:dyDescent="0.2">
      <c r="G159" s="131"/>
      <c r="H159" s="131"/>
    </row>
    <row r="160" spans="7:8" x14ac:dyDescent="0.2">
      <c r="G160" s="131"/>
      <c r="H160" s="131"/>
    </row>
    <row r="161" spans="7:8" x14ac:dyDescent="0.2">
      <c r="G161" s="131"/>
      <c r="H161" s="131"/>
    </row>
    <row r="162" spans="7:8" x14ac:dyDescent="0.2">
      <c r="G162" s="131"/>
      <c r="H162" s="131"/>
    </row>
    <row r="163" spans="7:8" x14ac:dyDescent="0.2">
      <c r="G163" s="131"/>
      <c r="H163" s="131"/>
    </row>
    <row r="164" spans="7:8" x14ac:dyDescent="0.2">
      <c r="G164" s="131"/>
      <c r="H164" s="131"/>
    </row>
    <row r="165" spans="7:8" x14ac:dyDescent="0.2">
      <c r="G165" s="131"/>
      <c r="H165" s="131"/>
    </row>
    <row r="166" spans="7:8" x14ac:dyDescent="0.2">
      <c r="G166" s="131"/>
      <c r="H166" s="131"/>
    </row>
    <row r="167" spans="7:8" x14ac:dyDescent="0.2">
      <c r="G167" s="131"/>
      <c r="H167" s="131"/>
    </row>
    <row r="168" spans="7:8" x14ac:dyDescent="0.2">
      <c r="G168" s="131"/>
      <c r="H168" s="131"/>
    </row>
    <row r="169" spans="7:8" x14ac:dyDescent="0.2">
      <c r="G169" s="131"/>
      <c r="H169" s="131"/>
    </row>
    <row r="170" spans="7:8" x14ac:dyDescent="0.2">
      <c r="G170" s="131"/>
      <c r="H170" s="131"/>
    </row>
    <row r="171" spans="7:8" x14ac:dyDescent="0.2">
      <c r="G171" s="131"/>
      <c r="H171" s="131"/>
    </row>
    <row r="172" spans="7:8" x14ac:dyDescent="0.2">
      <c r="G172" s="131"/>
      <c r="H172" s="131"/>
    </row>
    <row r="173" spans="7:8" x14ac:dyDescent="0.2">
      <c r="G173" s="131"/>
      <c r="H173" s="131"/>
    </row>
    <row r="174" spans="7:8" x14ac:dyDescent="0.2">
      <c r="G174" s="131"/>
      <c r="H174" s="131"/>
    </row>
    <row r="175" spans="7:8" x14ac:dyDescent="0.2">
      <c r="G175" s="131"/>
      <c r="H175" s="131"/>
    </row>
    <row r="176" spans="7:8" x14ac:dyDescent="0.2">
      <c r="G176" s="131"/>
      <c r="H176" s="131"/>
    </row>
    <row r="177" spans="7:8" x14ac:dyDescent="0.2">
      <c r="G177" s="131"/>
      <c r="H177" s="131"/>
    </row>
    <row r="178" spans="7:8" x14ac:dyDescent="0.2">
      <c r="G178" s="131"/>
      <c r="H178" s="131"/>
    </row>
    <row r="179" spans="7:8" x14ac:dyDescent="0.2">
      <c r="G179" s="131"/>
      <c r="H179" s="131"/>
    </row>
    <row r="180" spans="7:8" x14ac:dyDescent="0.2">
      <c r="G180" s="131"/>
      <c r="H180" s="131"/>
    </row>
    <row r="181" spans="7:8" x14ac:dyDescent="0.2">
      <c r="G181" s="131"/>
      <c r="H181" s="131"/>
    </row>
    <row r="182" spans="7:8" x14ac:dyDescent="0.2">
      <c r="G182" s="131"/>
      <c r="H182" s="131"/>
    </row>
    <row r="183" spans="7:8" x14ac:dyDescent="0.2">
      <c r="G183" s="131"/>
      <c r="H183" s="131"/>
    </row>
    <row r="184" spans="7:8" x14ac:dyDescent="0.2">
      <c r="G184" s="131"/>
      <c r="H184" s="131"/>
    </row>
    <row r="185" spans="7:8" x14ac:dyDescent="0.2">
      <c r="G185" s="131"/>
      <c r="H185" s="131"/>
    </row>
    <row r="186" spans="7:8" x14ac:dyDescent="0.2">
      <c r="G186" s="131"/>
      <c r="H186" s="131"/>
    </row>
    <row r="187" spans="7:8" x14ac:dyDescent="0.2">
      <c r="G187" s="131"/>
      <c r="H187" s="131"/>
    </row>
    <row r="188" spans="7:8" x14ac:dyDescent="0.2">
      <c r="G188" s="131"/>
      <c r="H188" s="131"/>
    </row>
    <row r="189" spans="7:8" x14ac:dyDescent="0.2">
      <c r="G189" s="131"/>
      <c r="H189" s="131"/>
    </row>
    <row r="190" spans="7:8" x14ac:dyDescent="0.2">
      <c r="G190" s="131"/>
      <c r="H190" s="131"/>
    </row>
    <row r="191" spans="7:8" x14ac:dyDescent="0.2">
      <c r="G191" s="131"/>
      <c r="H191" s="131"/>
    </row>
    <row r="192" spans="7:8" x14ac:dyDescent="0.2">
      <c r="G192" s="131"/>
      <c r="H192" s="131"/>
    </row>
    <row r="193" spans="7:8" x14ac:dyDescent="0.2">
      <c r="G193" s="131"/>
      <c r="H193" s="131"/>
    </row>
    <row r="194" spans="7:8" x14ac:dyDescent="0.2">
      <c r="G194" s="131"/>
      <c r="H194" s="131"/>
    </row>
    <row r="195" spans="7:8" x14ac:dyDescent="0.2">
      <c r="G195" s="131"/>
      <c r="H195" s="131"/>
    </row>
    <row r="196" spans="7:8" x14ac:dyDescent="0.2">
      <c r="G196" s="131"/>
      <c r="H196" s="131"/>
    </row>
    <row r="197" spans="7:8" x14ac:dyDescent="0.2">
      <c r="G197" s="131"/>
      <c r="H197" s="131"/>
    </row>
    <row r="198" spans="7:8" x14ac:dyDescent="0.2">
      <c r="G198" s="131"/>
      <c r="H198" s="131"/>
    </row>
    <row r="199" spans="7:8" x14ac:dyDescent="0.2">
      <c r="G199" s="131"/>
      <c r="H199" s="131"/>
    </row>
    <row r="200" spans="7:8" x14ac:dyDescent="0.2">
      <c r="G200" s="131"/>
      <c r="H200" s="131"/>
    </row>
    <row r="201" spans="7:8" x14ac:dyDescent="0.2">
      <c r="G201" s="131"/>
      <c r="H201" s="131"/>
    </row>
    <row r="202" spans="7:8" x14ac:dyDescent="0.2">
      <c r="G202" s="131"/>
      <c r="H202" s="131"/>
    </row>
    <row r="203" spans="7:8" x14ac:dyDescent="0.2">
      <c r="G203" s="131"/>
      <c r="H203" s="131"/>
    </row>
    <row r="204" spans="7:8" x14ac:dyDescent="0.2">
      <c r="G204" s="131"/>
      <c r="H204" s="131"/>
    </row>
    <row r="205" spans="7:8" x14ac:dyDescent="0.2">
      <c r="G205" s="131"/>
      <c r="H205" s="131"/>
    </row>
    <row r="206" spans="7:8" x14ac:dyDescent="0.2">
      <c r="G206" s="131"/>
      <c r="H206" s="131"/>
    </row>
    <row r="207" spans="7:8" x14ac:dyDescent="0.2">
      <c r="G207" s="131"/>
      <c r="H207" s="131"/>
    </row>
    <row r="208" spans="7:8" x14ac:dyDescent="0.2">
      <c r="G208" s="131"/>
      <c r="H208" s="131"/>
    </row>
    <row r="209" spans="7:8" x14ac:dyDescent="0.2">
      <c r="G209" s="131"/>
      <c r="H209" s="131"/>
    </row>
    <row r="210" spans="7:8" x14ac:dyDescent="0.2">
      <c r="G210" s="131"/>
      <c r="H210" s="131"/>
    </row>
    <row r="211" spans="7:8" x14ac:dyDescent="0.2">
      <c r="G211" s="131"/>
      <c r="H211" s="131"/>
    </row>
    <row r="212" spans="7:8" x14ac:dyDescent="0.2">
      <c r="G212" s="131"/>
      <c r="H212" s="131"/>
    </row>
    <row r="213" spans="7:8" x14ac:dyDescent="0.2">
      <c r="G213" s="131"/>
      <c r="H213" s="131"/>
    </row>
    <row r="214" spans="7:8" x14ac:dyDescent="0.2">
      <c r="G214" s="131"/>
      <c r="H214" s="131"/>
    </row>
    <row r="215" spans="7:8" x14ac:dyDescent="0.2">
      <c r="G215" s="131"/>
      <c r="H215" s="131"/>
    </row>
    <row r="216" spans="7:8" x14ac:dyDescent="0.2">
      <c r="G216" s="131"/>
      <c r="H216" s="131"/>
    </row>
    <row r="217" spans="7:8" x14ac:dyDescent="0.2">
      <c r="G217" s="131"/>
      <c r="H217" s="131"/>
    </row>
    <row r="218" spans="7:8" x14ac:dyDescent="0.2">
      <c r="G218" s="131"/>
      <c r="H218" s="131"/>
    </row>
    <row r="219" spans="7:8" x14ac:dyDescent="0.2">
      <c r="G219" s="131"/>
      <c r="H219" s="131"/>
    </row>
    <row r="220" spans="7:8" x14ac:dyDescent="0.2">
      <c r="G220" s="131"/>
      <c r="H220" s="131"/>
    </row>
    <row r="221" spans="7:8" x14ac:dyDescent="0.2">
      <c r="G221" s="131"/>
      <c r="H221" s="131"/>
    </row>
    <row r="222" spans="7:8" x14ac:dyDescent="0.2">
      <c r="G222" s="131"/>
      <c r="H222" s="131"/>
    </row>
    <row r="223" spans="7:8" x14ac:dyDescent="0.2">
      <c r="G223" s="131"/>
      <c r="H223" s="131"/>
    </row>
    <row r="224" spans="7:8" x14ac:dyDescent="0.2">
      <c r="G224" s="131"/>
      <c r="H224" s="131"/>
    </row>
    <row r="225" spans="7:8" x14ac:dyDescent="0.2">
      <c r="G225" s="131"/>
      <c r="H225" s="131"/>
    </row>
    <row r="226" spans="7:8" x14ac:dyDescent="0.2">
      <c r="G226" s="131"/>
      <c r="H226" s="131"/>
    </row>
    <row r="227" spans="7:8" x14ac:dyDescent="0.2">
      <c r="G227" s="131"/>
      <c r="H227" s="131"/>
    </row>
    <row r="228" spans="7:8" x14ac:dyDescent="0.2">
      <c r="G228" s="131"/>
      <c r="H228" s="131"/>
    </row>
    <row r="229" spans="7:8" x14ac:dyDescent="0.2">
      <c r="G229" s="131"/>
      <c r="H229" s="131"/>
    </row>
    <row r="230" spans="7:8" x14ac:dyDescent="0.2">
      <c r="G230" s="131"/>
      <c r="H230" s="131"/>
    </row>
    <row r="231" spans="7:8" x14ac:dyDescent="0.2">
      <c r="G231" s="131"/>
      <c r="H231" s="131"/>
    </row>
    <row r="232" spans="7:8" x14ac:dyDescent="0.2">
      <c r="G232" s="131"/>
      <c r="H232" s="131"/>
    </row>
    <row r="233" spans="7:8" x14ac:dyDescent="0.2">
      <c r="G233" s="131"/>
      <c r="H233" s="131"/>
    </row>
    <row r="234" spans="7:8" x14ac:dyDescent="0.2">
      <c r="G234" s="131"/>
      <c r="H234" s="131"/>
    </row>
    <row r="235" spans="7:8" x14ac:dyDescent="0.2">
      <c r="G235" s="131"/>
      <c r="H235" s="131"/>
    </row>
    <row r="236" spans="7:8" x14ac:dyDescent="0.2">
      <c r="G236" s="131"/>
      <c r="H236" s="131"/>
    </row>
    <row r="237" spans="7:8" x14ac:dyDescent="0.2">
      <c r="G237" s="131"/>
      <c r="H237" s="131"/>
    </row>
    <row r="238" spans="7:8" x14ac:dyDescent="0.2">
      <c r="G238" s="131"/>
      <c r="H238" s="131"/>
    </row>
    <row r="239" spans="7:8" x14ac:dyDescent="0.2">
      <c r="G239" s="131"/>
      <c r="H239" s="131"/>
    </row>
    <row r="240" spans="7:8" x14ac:dyDescent="0.2">
      <c r="G240" s="131"/>
      <c r="H240" s="131"/>
    </row>
    <row r="241" spans="7:8" x14ac:dyDescent="0.2">
      <c r="G241" s="131"/>
      <c r="H241" s="131"/>
    </row>
    <row r="242" spans="7:8" x14ac:dyDescent="0.2">
      <c r="G242" s="131"/>
      <c r="H242" s="131"/>
    </row>
    <row r="243" spans="7:8" x14ac:dyDescent="0.2">
      <c r="G243" s="131"/>
      <c r="H243" s="131"/>
    </row>
    <row r="244" spans="7:8" x14ac:dyDescent="0.2">
      <c r="G244" s="131"/>
      <c r="H244" s="131"/>
    </row>
    <row r="245" spans="7:8" x14ac:dyDescent="0.2">
      <c r="G245" s="131"/>
      <c r="H245" s="131"/>
    </row>
    <row r="246" spans="7:8" x14ac:dyDescent="0.2">
      <c r="G246" s="131"/>
      <c r="H246" s="131"/>
    </row>
    <row r="247" spans="7:8" x14ac:dyDescent="0.2">
      <c r="G247" s="131"/>
      <c r="H247" s="131"/>
    </row>
    <row r="248" spans="7:8" x14ac:dyDescent="0.2">
      <c r="G248" s="131"/>
      <c r="H248" s="131"/>
    </row>
    <row r="249" spans="7:8" x14ac:dyDescent="0.2">
      <c r="G249" s="131"/>
      <c r="H249" s="131"/>
    </row>
    <row r="250" spans="7:8" x14ac:dyDescent="0.2">
      <c r="G250" s="131"/>
      <c r="H250" s="131"/>
    </row>
    <row r="251" spans="7:8" x14ac:dyDescent="0.2">
      <c r="G251" s="131"/>
      <c r="H251" s="131"/>
    </row>
    <row r="252" spans="7:8" x14ac:dyDescent="0.2">
      <c r="G252" s="131"/>
      <c r="H252" s="131"/>
    </row>
    <row r="253" spans="7:8" x14ac:dyDescent="0.2">
      <c r="G253" s="131"/>
      <c r="H253" s="131"/>
    </row>
    <row r="254" spans="7:8" x14ac:dyDescent="0.2">
      <c r="G254" s="131"/>
      <c r="H254" s="131"/>
    </row>
    <row r="255" spans="7:8" x14ac:dyDescent="0.2">
      <c r="G255" s="131"/>
      <c r="H255" s="131"/>
    </row>
    <row r="256" spans="7:8" x14ac:dyDescent="0.2">
      <c r="G256" s="131"/>
      <c r="H256" s="131"/>
    </row>
    <row r="257" spans="7:8" x14ac:dyDescent="0.2">
      <c r="G257" s="131"/>
      <c r="H257" s="131"/>
    </row>
    <row r="258" spans="7:8" x14ac:dyDescent="0.2">
      <c r="G258" s="131"/>
      <c r="H258" s="131"/>
    </row>
    <row r="259" spans="7:8" x14ac:dyDescent="0.2">
      <c r="G259" s="131"/>
      <c r="H259" s="131"/>
    </row>
    <row r="260" spans="7:8" x14ac:dyDescent="0.2">
      <c r="G260" s="131"/>
      <c r="H260" s="131"/>
    </row>
    <row r="261" spans="7:8" x14ac:dyDescent="0.2">
      <c r="G261" s="131"/>
      <c r="H261" s="131"/>
    </row>
    <row r="262" spans="7:8" x14ac:dyDescent="0.2">
      <c r="G262" s="131"/>
      <c r="H262" s="131"/>
    </row>
    <row r="263" spans="7:8" x14ac:dyDescent="0.2">
      <c r="G263" s="131"/>
      <c r="H263" s="131"/>
    </row>
    <row r="264" spans="7:8" x14ac:dyDescent="0.2">
      <c r="G264" s="131"/>
      <c r="H264" s="131"/>
    </row>
    <row r="265" spans="7:8" x14ac:dyDescent="0.2">
      <c r="G265" s="131"/>
      <c r="H265" s="131"/>
    </row>
    <row r="266" spans="7:8" x14ac:dyDescent="0.2">
      <c r="G266" s="131"/>
      <c r="H266" s="131"/>
    </row>
    <row r="267" spans="7:8" x14ac:dyDescent="0.2">
      <c r="G267" s="131"/>
      <c r="H267" s="131"/>
    </row>
    <row r="268" spans="7:8" x14ac:dyDescent="0.2">
      <c r="G268" s="131"/>
      <c r="H268" s="131"/>
    </row>
    <row r="269" spans="7:8" x14ac:dyDescent="0.2">
      <c r="G269" s="131"/>
      <c r="H269" s="131"/>
    </row>
    <row r="270" spans="7:8" x14ac:dyDescent="0.2">
      <c r="G270" s="131"/>
      <c r="H270" s="131"/>
    </row>
    <row r="271" spans="7:8" x14ac:dyDescent="0.2">
      <c r="G271" s="131"/>
      <c r="H271" s="131"/>
    </row>
    <row r="272" spans="7:8" x14ac:dyDescent="0.2">
      <c r="G272" s="131"/>
      <c r="H272" s="131"/>
    </row>
    <row r="273" spans="7:8" x14ac:dyDescent="0.2">
      <c r="G273" s="131"/>
      <c r="H273" s="131"/>
    </row>
    <row r="274" spans="7:8" x14ac:dyDescent="0.2">
      <c r="G274" s="131"/>
      <c r="H274" s="131"/>
    </row>
    <row r="275" spans="7:8" x14ac:dyDescent="0.2">
      <c r="G275" s="131"/>
      <c r="H275" s="131"/>
    </row>
    <row r="276" spans="7:8" x14ac:dyDescent="0.2">
      <c r="G276" s="131"/>
      <c r="H276" s="131"/>
    </row>
    <row r="277" spans="7:8" x14ac:dyDescent="0.2">
      <c r="G277" s="131"/>
      <c r="H277" s="131"/>
    </row>
    <row r="278" spans="7:8" x14ac:dyDescent="0.2">
      <c r="G278" s="131"/>
      <c r="H278" s="131"/>
    </row>
    <row r="279" spans="7:8" x14ac:dyDescent="0.2">
      <c r="G279" s="131"/>
      <c r="H279" s="131"/>
    </row>
    <row r="280" spans="7:8" x14ac:dyDescent="0.2">
      <c r="G280" s="131"/>
      <c r="H280" s="131"/>
    </row>
    <row r="281" spans="7:8" x14ac:dyDescent="0.2">
      <c r="G281" s="131"/>
      <c r="H281" s="131"/>
    </row>
    <row r="282" spans="7:8" x14ac:dyDescent="0.2">
      <c r="G282" s="131"/>
      <c r="H282" s="131"/>
    </row>
    <row r="283" spans="7:8" x14ac:dyDescent="0.2">
      <c r="G283" s="131"/>
      <c r="H283" s="131"/>
    </row>
    <row r="284" spans="7:8" x14ac:dyDescent="0.2">
      <c r="G284" s="131"/>
      <c r="H284" s="131"/>
    </row>
    <row r="285" spans="7:8" x14ac:dyDescent="0.2">
      <c r="G285" s="131"/>
      <c r="H285" s="131"/>
    </row>
    <row r="286" spans="7:8" x14ac:dyDescent="0.2">
      <c r="G286" s="131"/>
      <c r="H286" s="131"/>
    </row>
    <row r="287" spans="7:8" x14ac:dyDescent="0.2">
      <c r="G287" s="131"/>
      <c r="H287" s="131"/>
    </row>
    <row r="288" spans="7:8" x14ac:dyDescent="0.2">
      <c r="G288" s="131"/>
      <c r="H288" s="131"/>
    </row>
    <row r="289" spans="7:8" x14ac:dyDescent="0.2">
      <c r="G289" s="131"/>
      <c r="H289" s="131"/>
    </row>
    <row r="290" spans="7:8" x14ac:dyDescent="0.2">
      <c r="G290" s="131"/>
      <c r="H290" s="131"/>
    </row>
    <row r="291" spans="7:8" x14ac:dyDescent="0.2">
      <c r="G291" s="131"/>
      <c r="H291" s="131"/>
    </row>
    <row r="292" spans="7:8" x14ac:dyDescent="0.2">
      <c r="G292" s="131"/>
      <c r="H292" s="131"/>
    </row>
    <row r="293" spans="7:8" x14ac:dyDescent="0.2">
      <c r="G293" s="131"/>
      <c r="H293" s="131"/>
    </row>
    <row r="294" spans="7:8" x14ac:dyDescent="0.2">
      <c r="G294" s="131"/>
      <c r="H294" s="131"/>
    </row>
    <row r="295" spans="7:8" x14ac:dyDescent="0.2">
      <c r="G295" s="131"/>
      <c r="H295" s="131"/>
    </row>
    <row r="296" spans="7:8" x14ac:dyDescent="0.2">
      <c r="G296" s="131"/>
      <c r="H296" s="131"/>
    </row>
    <row r="297" spans="7:8" x14ac:dyDescent="0.2">
      <c r="G297" s="131"/>
      <c r="H297" s="131"/>
    </row>
    <row r="298" spans="7:8" x14ac:dyDescent="0.2">
      <c r="G298" s="131"/>
      <c r="H298" s="131"/>
    </row>
    <row r="299" spans="7:8" x14ac:dyDescent="0.2">
      <c r="G299" s="131"/>
      <c r="H299" s="131"/>
    </row>
    <row r="300" spans="7:8" x14ac:dyDescent="0.2">
      <c r="G300" s="131"/>
      <c r="H300" s="131"/>
    </row>
    <row r="301" spans="7:8" x14ac:dyDescent="0.2">
      <c r="G301" s="131"/>
      <c r="H301" s="131"/>
    </row>
    <row r="302" spans="7:8" x14ac:dyDescent="0.2">
      <c r="G302" s="131"/>
      <c r="H302" s="131"/>
    </row>
    <row r="303" spans="7:8" x14ac:dyDescent="0.2">
      <c r="G303" s="131"/>
      <c r="H303" s="131"/>
    </row>
    <row r="304" spans="7:8" x14ac:dyDescent="0.2">
      <c r="G304" s="131"/>
      <c r="H304" s="131"/>
    </row>
    <row r="305" spans="7:8" x14ac:dyDescent="0.2">
      <c r="G305" s="131"/>
      <c r="H305" s="131"/>
    </row>
    <row r="306" spans="7:8" x14ac:dyDescent="0.2">
      <c r="G306" s="131"/>
      <c r="H306" s="131"/>
    </row>
    <row r="307" spans="7:8" x14ac:dyDescent="0.2">
      <c r="G307" s="131"/>
      <c r="H307" s="131"/>
    </row>
    <row r="308" spans="7:8" x14ac:dyDescent="0.2">
      <c r="G308" s="131"/>
      <c r="H308" s="131"/>
    </row>
    <row r="309" spans="7:8" x14ac:dyDescent="0.2">
      <c r="G309" s="131"/>
      <c r="H309" s="131"/>
    </row>
    <row r="310" spans="7:8" x14ac:dyDescent="0.2">
      <c r="G310" s="131"/>
      <c r="H310" s="131"/>
    </row>
    <row r="311" spans="7:8" x14ac:dyDescent="0.2">
      <c r="G311" s="131"/>
      <c r="H311" s="131"/>
    </row>
    <row r="312" spans="7:8" x14ac:dyDescent="0.2">
      <c r="G312" s="131"/>
      <c r="H312" s="131"/>
    </row>
    <row r="313" spans="7:8" x14ac:dyDescent="0.2">
      <c r="G313" s="131"/>
      <c r="H313" s="131"/>
    </row>
    <row r="314" spans="7:8" x14ac:dyDescent="0.2">
      <c r="G314" s="131"/>
      <c r="H314" s="131"/>
    </row>
    <row r="315" spans="7:8" x14ac:dyDescent="0.2">
      <c r="G315" s="131"/>
      <c r="H315" s="131"/>
    </row>
    <row r="316" spans="7:8" x14ac:dyDescent="0.2">
      <c r="G316" s="131"/>
      <c r="H316" s="131"/>
    </row>
    <row r="317" spans="7:8" x14ac:dyDescent="0.2">
      <c r="G317" s="131"/>
      <c r="H317" s="131"/>
    </row>
    <row r="318" spans="7:8" x14ac:dyDescent="0.2">
      <c r="G318" s="131"/>
      <c r="H318" s="131"/>
    </row>
    <row r="319" spans="7:8" x14ac:dyDescent="0.2">
      <c r="G319" s="131"/>
      <c r="H319" s="131"/>
    </row>
    <row r="320" spans="7:8" x14ac:dyDescent="0.2">
      <c r="G320" s="131"/>
      <c r="H320" s="131"/>
    </row>
    <row r="321" spans="7:8" x14ac:dyDescent="0.2">
      <c r="G321" s="131"/>
      <c r="H321" s="131"/>
    </row>
    <row r="322" spans="7:8" x14ac:dyDescent="0.2">
      <c r="G322" s="131"/>
      <c r="H322" s="131"/>
    </row>
    <row r="323" spans="7:8" x14ac:dyDescent="0.2">
      <c r="G323" s="131"/>
      <c r="H323" s="131"/>
    </row>
    <row r="324" spans="7:8" x14ac:dyDescent="0.2">
      <c r="G324" s="131"/>
      <c r="H324" s="131"/>
    </row>
    <row r="325" spans="7:8" x14ac:dyDescent="0.2">
      <c r="G325" s="131"/>
      <c r="H325" s="131"/>
    </row>
    <row r="326" spans="7:8" x14ac:dyDescent="0.2">
      <c r="G326" s="131"/>
      <c r="H326" s="131"/>
    </row>
    <row r="327" spans="7:8" x14ac:dyDescent="0.2">
      <c r="G327" s="131"/>
      <c r="H327" s="131"/>
    </row>
    <row r="328" spans="7:8" x14ac:dyDescent="0.2">
      <c r="G328" s="131"/>
      <c r="H328" s="131"/>
    </row>
    <row r="329" spans="7:8" x14ac:dyDescent="0.2">
      <c r="G329" s="131"/>
      <c r="H329" s="131"/>
    </row>
    <row r="330" spans="7:8" x14ac:dyDescent="0.2">
      <c r="G330" s="131"/>
      <c r="H330" s="131"/>
    </row>
    <row r="331" spans="7:8" x14ac:dyDescent="0.2">
      <c r="G331" s="131"/>
      <c r="H331" s="131"/>
    </row>
    <row r="332" spans="7:8" x14ac:dyDescent="0.2">
      <c r="G332" s="131"/>
      <c r="H332" s="131"/>
    </row>
    <row r="333" spans="7:8" x14ac:dyDescent="0.2">
      <c r="G333" s="131"/>
      <c r="H333" s="131"/>
    </row>
    <row r="334" spans="7:8" x14ac:dyDescent="0.2">
      <c r="G334" s="131"/>
      <c r="H334" s="131"/>
    </row>
    <row r="335" spans="7:8" x14ac:dyDescent="0.2">
      <c r="G335" s="131"/>
      <c r="H335" s="131"/>
    </row>
    <row r="336" spans="7:8" x14ac:dyDescent="0.2">
      <c r="G336" s="131"/>
      <c r="H336" s="131"/>
    </row>
    <row r="337" spans="7:8" x14ac:dyDescent="0.2">
      <c r="G337" s="131"/>
      <c r="H337" s="131"/>
    </row>
    <row r="338" spans="7:8" x14ac:dyDescent="0.2">
      <c r="G338" s="131"/>
      <c r="H338" s="131"/>
    </row>
    <row r="339" spans="7:8" x14ac:dyDescent="0.2">
      <c r="G339" s="131"/>
      <c r="H339" s="131"/>
    </row>
    <row r="340" spans="7:8" x14ac:dyDescent="0.2">
      <c r="G340" s="131"/>
      <c r="H340" s="131"/>
    </row>
    <row r="341" spans="7:8" x14ac:dyDescent="0.2">
      <c r="G341" s="131"/>
      <c r="H341" s="131"/>
    </row>
    <row r="342" spans="7:8" x14ac:dyDescent="0.2">
      <c r="G342" s="131"/>
      <c r="H342" s="131"/>
    </row>
    <row r="343" spans="7:8" x14ac:dyDescent="0.2">
      <c r="G343" s="131"/>
      <c r="H343" s="131"/>
    </row>
    <row r="344" spans="7:8" x14ac:dyDescent="0.2">
      <c r="G344" s="131"/>
      <c r="H344" s="131"/>
    </row>
    <row r="345" spans="7:8" x14ac:dyDescent="0.2">
      <c r="G345" s="131"/>
      <c r="H345" s="131"/>
    </row>
    <row r="346" spans="7:8" x14ac:dyDescent="0.2">
      <c r="G346" s="131"/>
      <c r="H346" s="131"/>
    </row>
    <row r="347" spans="7:8" x14ac:dyDescent="0.2">
      <c r="G347" s="131"/>
      <c r="H347" s="131"/>
    </row>
    <row r="348" spans="7:8" x14ac:dyDescent="0.2">
      <c r="G348" s="131"/>
      <c r="H348" s="131"/>
    </row>
    <row r="349" spans="7:8" x14ac:dyDescent="0.2">
      <c r="G349" s="131"/>
      <c r="H349" s="131"/>
    </row>
    <row r="350" spans="7:8" x14ac:dyDescent="0.2">
      <c r="G350" s="131"/>
      <c r="H350" s="131"/>
    </row>
    <row r="351" spans="7:8" x14ac:dyDescent="0.2">
      <c r="G351" s="131"/>
      <c r="H351" s="131"/>
    </row>
    <row r="352" spans="7:8" x14ac:dyDescent="0.2">
      <c r="G352" s="131"/>
      <c r="H352" s="131"/>
    </row>
    <row r="353" spans="7:8" x14ac:dyDescent="0.2">
      <c r="G353" s="131"/>
      <c r="H353" s="131"/>
    </row>
    <row r="354" spans="7:8" x14ac:dyDescent="0.2">
      <c r="G354" s="131"/>
      <c r="H354" s="131"/>
    </row>
    <row r="355" spans="7:8" x14ac:dyDescent="0.2">
      <c r="G355" s="131"/>
      <c r="H355" s="131"/>
    </row>
    <row r="356" spans="7:8" x14ac:dyDescent="0.2">
      <c r="G356" s="131"/>
      <c r="H356" s="131"/>
    </row>
    <row r="357" spans="7:8" x14ac:dyDescent="0.2">
      <c r="G357" s="131"/>
      <c r="H357" s="131"/>
    </row>
    <row r="358" spans="7:8" x14ac:dyDescent="0.2">
      <c r="G358" s="131"/>
      <c r="H358" s="131"/>
    </row>
    <row r="359" spans="7:8" x14ac:dyDescent="0.2">
      <c r="G359" s="131"/>
      <c r="H359" s="131"/>
    </row>
    <row r="360" spans="7:8" x14ac:dyDescent="0.2">
      <c r="G360" s="131"/>
      <c r="H360" s="131"/>
    </row>
    <row r="361" spans="7:8" x14ac:dyDescent="0.2">
      <c r="G361" s="131"/>
      <c r="H361" s="131"/>
    </row>
    <row r="362" spans="7:8" x14ac:dyDescent="0.2">
      <c r="G362" s="131"/>
      <c r="H362" s="131"/>
    </row>
    <row r="363" spans="7:8" x14ac:dyDescent="0.2">
      <c r="G363" s="131"/>
      <c r="H363" s="131"/>
    </row>
    <row r="364" spans="7:8" x14ac:dyDescent="0.2">
      <c r="G364" s="131"/>
      <c r="H364" s="131"/>
    </row>
    <row r="365" spans="7:8" x14ac:dyDescent="0.2">
      <c r="G365" s="131"/>
      <c r="H365" s="131"/>
    </row>
    <row r="366" spans="7:8" x14ac:dyDescent="0.2">
      <c r="G366" s="131"/>
      <c r="H366" s="131"/>
    </row>
    <row r="367" spans="7:8" x14ac:dyDescent="0.2">
      <c r="G367" s="131"/>
      <c r="H367" s="131"/>
    </row>
    <row r="368" spans="7:8" x14ac:dyDescent="0.2">
      <c r="G368" s="131"/>
      <c r="H368" s="131"/>
    </row>
    <row r="369" spans="7:8" x14ac:dyDescent="0.2">
      <c r="G369" s="131"/>
      <c r="H369" s="131"/>
    </row>
    <row r="370" spans="7:8" x14ac:dyDescent="0.2">
      <c r="G370" s="131"/>
      <c r="H370" s="131"/>
    </row>
    <row r="371" spans="7:8" x14ac:dyDescent="0.2">
      <c r="G371" s="131"/>
      <c r="H371" s="131"/>
    </row>
    <row r="372" spans="7:8" x14ac:dyDescent="0.2">
      <c r="G372" s="131"/>
      <c r="H372" s="131"/>
    </row>
    <row r="373" spans="7:8" x14ac:dyDescent="0.2">
      <c r="G373" s="131"/>
      <c r="H373" s="131"/>
    </row>
    <row r="374" spans="7:8" x14ac:dyDescent="0.2">
      <c r="G374" s="131"/>
      <c r="H374" s="131"/>
    </row>
    <row r="375" spans="7:8" x14ac:dyDescent="0.2">
      <c r="G375" s="131"/>
      <c r="H375" s="131"/>
    </row>
    <row r="376" spans="7:8" x14ac:dyDescent="0.2">
      <c r="G376" s="131"/>
      <c r="H376" s="131"/>
    </row>
    <row r="377" spans="7:8" x14ac:dyDescent="0.2">
      <c r="G377" s="131"/>
      <c r="H377" s="131"/>
    </row>
    <row r="378" spans="7:8" x14ac:dyDescent="0.2">
      <c r="G378" s="131"/>
      <c r="H378" s="131"/>
    </row>
    <row r="379" spans="7:8" x14ac:dyDescent="0.2">
      <c r="G379" s="131"/>
      <c r="H379" s="131"/>
    </row>
    <row r="380" spans="7:8" x14ac:dyDescent="0.2">
      <c r="G380" s="131"/>
      <c r="H380" s="131"/>
    </row>
    <row r="381" spans="7:8" x14ac:dyDescent="0.2">
      <c r="G381" s="131"/>
      <c r="H381" s="131"/>
    </row>
    <row r="382" spans="7:8" x14ac:dyDescent="0.2">
      <c r="G382" s="131"/>
      <c r="H382" s="131"/>
    </row>
    <row r="383" spans="7:8" x14ac:dyDescent="0.2">
      <c r="G383" s="131"/>
      <c r="H383" s="131"/>
    </row>
    <row r="384" spans="7:8" x14ac:dyDescent="0.2">
      <c r="G384" s="131"/>
      <c r="H384" s="131"/>
    </row>
    <row r="385" spans="7:8" x14ac:dyDescent="0.2">
      <c r="G385" s="131"/>
      <c r="H385" s="131"/>
    </row>
    <row r="386" spans="7:8" x14ac:dyDescent="0.2">
      <c r="G386" s="131"/>
      <c r="H386" s="131"/>
    </row>
    <row r="387" spans="7:8" x14ac:dyDescent="0.2">
      <c r="G387" s="131"/>
      <c r="H387" s="131"/>
    </row>
    <row r="388" spans="7:8" x14ac:dyDescent="0.2">
      <c r="G388" s="131"/>
      <c r="H388" s="131"/>
    </row>
    <row r="389" spans="7:8" x14ac:dyDescent="0.2">
      <c r="G389" s="131"/>
      <c r="H389" s="131"/>
    </row>
    <row r="390" spans="7:8" x14ac:dyDescent="0.2">
      <c r="G390" s="131"/>
      <c r="H390" s="131"/>
    </row>
    <row r="391" spans="7:8" x14ac:dyDescent="0.2">
      <c r="G391" s="131"/>
      <c r="H391" s="131"/>
    </row>
    <row r="392" spans="7:8" x14ac:dyDescent="0.2">
      <c r="G392" s="131"/>
      <c r="H392" s="131"/>
    </row>
    <row r="393" spans="7:8" x14ac:dyDescent="0.2">
      <c r="G393" s="131"/>
      <c r="H393" s="131"/>
    </row>
    <row r="394" spans="7:8" x14ac:dyDescent="0.2">
      <c r="G394" s="131"/>
      <c r="H394" s="131"/>
    </row>
    <row r="395" spans="7:8" x14ac:dyDescent="0.2">
      <c r="G395" s="131"/>
      <c r="H395" s="131"/>
    </row>
    <row r="396" spans="7:8" x14ac:dyDescent="0.2">
      <c r="G396" s="131"/>
      <c r="H396" s="131"/>
    </row>
    <row r="397" spans="7:8" x14ac:dyDescent="0.2">
      <c r="G397" s="131"/>
      <c r="H397" s="131"/>
    </row>
    <row r="398" spans="7:8" x14ac:dyDescent="0.2">
      <c r="G398" s="131"/>
      <c r="H398" s="131"/>
    </row>
    <row r="399" spans="7:8" x14ac:dyDescent="0.2">
      <c r="G399" s="131"/>
      <c r="H399" s="131"/>
    </row>
    <row r="400" spans="7:8" x14ac:dyDescent="0.2">
      <c r="G400" s="131"/>
      <c r="H400" s="131"/>
    </row>
    <row r="401" spans="7:8" x14ac:dyDescent="0.2">
      <c r="G401" s="131"/>
      <c r="H401" s="131"/>
    </row>
    <row r="402" spans="7:8" x14ac:dyDescent="0.2">
      <c r="G402" s="131"/>
      <c r="H402" s="131"/>
    </row>
    <row r="403" spans="7:8" x14ac:dyDescent="0.2">
      <c r="G403" s="131"/>
      <c r="H403" s="131"/>
    </row>
    <row r="404" spans="7:8" x14ac:dyDescent="0.2">
      <c r="G404" s="131"/>
      <c r="H404" s="131"/>
    </row>
    <row r="405" spans="7:8" x14ac:dyDescent="0.2">
      <c r="G405" s="131"/>
      <c r="H405" s="131"/>
    </row>
    <row r="406" spans="7:8" x14ac:dyDescent="0.2">
      <c r="G406" s="131"/>
      <c r="H406" s="131"/>
    </row>
    <row r="407" spans="7:8" x14ac:dyDescent="0.2">
      <c r="G407" s="131"/>
      <c r="H407" s="131"/>
    </row>
    <row r="408" spans="7:8" x14ac:dyDescent="0.2">
      <c r="G408" s="131"/>
      <c r="H408" s="131"/>
    </row>
    <row r="409" spans="7:8" x14ac:dyDescent="0.2">
      <c r="G409" s="131"/>
      <c r="H409" s="131"/>
    </row>
    <row r="410" spans="7:8" x14ac:dyDescent="0.2">
      <c r="G410" s="131"/>
      <c r="H410" s="131"/>
    </row>
    <row r="411" spans="7:8" x14ac:dyDescent="0.2">
      <c r="G411" s="131"/>
      <c r="H411" s="131"/>
    </row>
    <row r="412" spans="7:8" x14ac:dyDescent="0.2">
      <c r="G412" s="131"/>
      <c r="H412" s="131"/>
    </row>
    <row r="413" spans="7:8" x14ac:dyDescent="0.2">
      <c r="G413" s="131"/>
      <c r="H413" s="131"/>
    </row>
    <row r="414" spans="7:8" x14ac:dyDescent="0.2">
      <c r="G414" s="131"/>
      <c r="H414" s="131"/>
    </row>
    <row r="415" spans="7:8" x14ac:dyDescent="0.2">
      <c r="G415" s="131"/>
      <c r="H415" s="131"/>
    </row>
    <row r="416" spans="7:8" x14ac:dyDescent="0.2">
      <c r="G416" s="131"/>
      <c r="H416" s="131"/>
    </row>
    <row r="417" spans="7:8" x14ac:dyDescent="0.2">
      <c r="G417" s="131"/>
      <c r="H417" s="131"/>
    </row>
    <row r="418" spans="7:8" x14ac:dyDescent="0.2">
      <c r="G418" s="131"/>
      <c r="H418" s="131"/>
    </row>
    <row r="419" spans="7:8" x14ac:dyDescent="0.2">
      <c r="G419" s="131"/>
      <c r="H419" s="131"/>
    </row>
    <row r="420" spans="7:8" x14ac:dyDescent="0.2">
      <c r="G420" s="131"/>
      <c r="H420" s="131"/>
    </row>
    <row r="421" spans="7:8" x14ac:dyDescent="0.2">
      <c r="G421" s="131"/>
      <c r="H421" s="131"/>
    </row>
    <row r="422" spans="7:8" x14ac:dyDescent="0.2">
      <c r="G422" s="131"/>
      <c r="H422" s="131"/>
    </row>
    <row r="423" spans="7:8" x14ac:dyDescent="0.2">
      <c r="G423" s="131"/>
      <c r="H423" s="131"/>
    </row>
    <row r="424" spans="7:8" x14ac:dyDescent="0.2">
      <c r="G424" s="131"/>
      <c r="H424" s="131"/>
    </row>
    <row r="425" spans="7:8" x14ac:dyDescent="0.2">
      <c r="G425" s="131"/>
      <c r="H425" s="131"/>
    </row>
    <row r="426" spans="7:8" x14ac:dyDescent="0.2">
      <c r="G426" s="131"/>
      <c r="H426" s="131"/>
    </row>
    <row r="427" spans="7:8" x14ac:dyDescent="0.2">
      <c r="G427" s="131"/>
      <c r="H427" s="131"/>
    </row>
    <row r="428" spans="7:8" x14ac:dyDescent="0.2">
      <c r="G428" s="131"/>
      <c r="H428" s="131"/>
    </row>
    <row r="429" spans="7:8" x14ac:dyDescent="0.2">
      <c r="G429" s="131"/>
      <c r="H429" s="131"/>
    </row>
    <row r="430" spans="7:8" x14ac:dyDescent="0.2">
      <c r="G430" s="131"/>
      <c r="H430" s="131"/>
    </row>
    <row r="431" spans="7:8" x14ac:dyDescent="0.2">
      <c r="G431" s="131"/>
      <c r="H431" s="131"/>
    </row>
    <row r="432" spans="7:8" x14ac:dyDescent="0.2">
      <c r="G432" s="131"/>
      <c r="H432" s="131"/>
    </row>
    <row r="433" spans="7:8" x14ac:dyDescent="0.2">
      <c r="G433" s="131"/>
      <c r="H433" s="131"/>
    </row>
    <row r="434" spans="7:8" x14ac:dyDescent="0.2">
      <c r="G434" s="131"/>
      <c r="H434" s="131"/>
    </row>
    <row r="435" spans="7:8" x14ac:dyDescent="0.2">
      <c r="G435" s="131"/>
      <c r="H435" s="131"/>
    </row>
    <row r="436" spans="7:8" x14ac:dyDescent="0.2">
      <c r="G436" s="131"/>
      <c r="H436" s="131"/>
    </row>
    <row r="437" spans="7:8" x14ac:dyDescent="0.2">
      <c r="G437" s="131"/>
      <c r="H437" s="131"/>
    </row>
    <row r="438" spans="7:8" x14ac:dyDescent="0.2">
      <c r="G438" s="131"/>
      <c r="H438" s="131"/>
    </row>
    <row r="439" spans="7:8" x14ac:dyDescent="0.2">
      <c r="G439" s="131"/>
      <c r="H439" s="131"/>
    </row>
    <row r="440" spans="7:8" x14ac:dyDescent="0.2">
      <c r="G440" s="131"/>
      <c r="H440" s="131"/>
    </row>
    <row r="441" spans="7:8" x14ac:dyDescent="0.2">
      <c r="G441" s="131"/>
      <c r="H441" s="131"/>
    </row>
    <row r="442" spans="7:8" x14ac:dyDescent="0.2">
      <c r="G442" s="131"/>
      <c r="H442" s="131"/>
    </row>
    <row r="443" spans="7:8" x14ac:dyDescent="0.2">
      <c r="G443" s="131"/>
      <c r="H443" s="131"/>
    </row>
    <row r="444" spans="7:8" x14ac:dyDescent="0.2">
      <c r="G444" s="131"/>
      <c r="H444" s="131"/>
    </row>
    <row r="445" spans="7:8" x14ac:dyDescent="0.2">
      <c r="G445" s="131"/>
      <c r="H445" s="131"/>
    </row>
    <row r="446" spans="7:8" x14ac:dyDescent="0.2">
      <c r="G446" s="131"/>
      <c r="H446" s="131"/>
    </row>
    <row r="447" spans="7:8" x14ac:dyDescent="0.2">
      <c r="G447" s="131"/>
      <c r="H447" s="131"/>
    </row>
    <row r="448" spans="7:8" x14ac:dyDescent="0.2">
      <c r="G448" s="131"/>
      <c r="H448" s="131"/>
    </row>
    <row r="449" spans="7:8" x14ac:dyDescent="0.2">
      <c r="G449" s="131"/>
      <c r="H449" s="131"/>
    </row>
    <row r="450" spans="7:8" x14ac:dyDescent="0.2">
      <c r="G450" s="131"/>
      <c r="H450" s="131"/>
    </row>
    <row r="451" spans="7:8" x14ac:dyDescent="0.2">
      <c r="G451" s="131"/>
      <c r="H451" s="131"/>
    </row>
    <row r="452" spans="7:8" x14ac:dyDescent="0.2">
      <c r="G452" s="131"/>
      <c r="H452" s="131"/>
    </row>
    <row r="453" spans="7:8" x14ac:dyDescent="0.2">
      <c r="G453" s="131"/>
      <c r="H453" s="131"/>
    </row>
    <row r="454" spans="7:8" x14ac:dyDescent="0.2">
      <c r="G454" s="131"/>
      <c r="H454" s="131"/>
    </row>
    <row r="455" spans="7:8" x14ac:dyDescent="0.2">
      <c r="G455" s="131"/>
      <c r="H455" s="131"/>
    </row>
    <row r="456" spans="7:8" x14ac:dyDescent="0.2">
      <c r="G456" s="131"/>
      <c r="H456" s="131"/>
    </row>
    <row r="457" spans="7:8" x14ac:dyDescent="0.2">
      <c r="G457" s="131"/>
      <c r="H457" s="131"/>
    </row>
    <row r="458" spans="7:8" x14ac:dyDescent="0.2">
      <c r="G458" s="131"/>
      <c r="H458" s="131"/>
    </row>
    <row r="459" spans="7:8" x14ac:dyDescent="0.2">
      <c r="G459" s="131"/>
      <c r="H459" s="131"/>
    </row>
    <row r="460" spans="7:8" x14ac:dyDescent="0.2">
      <c r="G460" s="131"/>
      <c r="H460" s="131"/>
    </row>
    <row r="461" spans="7:8" x14ac:dyDescent="0.2">
      <c r="G461" s="131"/>
      <c r="H461" s="131"/>
    </row>
    <row r="462" spans="7:8" x14ac:dyDescent="0.2">
      <c r="G462" s="131"/>
      <c r="H462" s="131"/>
    </row>
    <row r="463" spans="7:8" x14ac:dyDescent="0.2">
      <c r="G463" s="131"/>
      <c r="H463" s="131"/>
    </row>
    <row r="464" spans="7:8" x14ac:dyDescent="0.2">
      <c r="G464" s="131"/>
      <c r="H464" s="131"/>
    </row>
    <row r="465" spans="7:8" x14ac:dyDescent="0.2">
      <c r="G465" s="131"/>
      <c r="H465" s="131"/>
    </row>
    <row r="466" spans="7:8" x14ac:dyDescent="0.2">
      <c r="G466" s="131"/>
      <c r="H466" s="131"/>
    </row>
    <row r="467" spans="7:8" x14ac:dyDescent="0.2">
      <c r="G467" s="131"/>
      <c r="H467" s="131"/>
    </row>
    <row r="468" spans="7:8" x14ac:dyDescent="0.2">
      <c r="G468" s="131"/>
      <c r="H468" s="131"/>
    </row>
    <row r="469" spans="7:8" x14ac:dyDescent="0.2">
      <c r="G469" s="131"/>
      <c r="H469" s="131"/>
    </row>
    <row r="470" spans="7:8" x14ac:dyDescent="0.2">
      <c r="G470" s="131"/>
      <c r="H470" s="131"/>
    </row>
    <row r="471" spans="7:8" x14ac:dyDescent="0.2">
      <c r="G471" s="131"/>
      <c r="H471" s="131"/>
    </row>
    <row r="472" spans="7:8" x14ac:dyDescent="0.2">
      <c r="G472" s="131"/>
      <c r="H472" s="131"/>
    </row>
    <row r="473" spans="7:8" x14ac:dyDescent="0.2">
      <c r="G473" s="131"/>
      <c r="H473" s="131"/>
    </row>
    <row r="474" spans="7:8" x14ac:dyDescent="0.2">
      <c r="G474" s="131"/>
      <c r="H474" s="131"/>
    </row>
    <row r="475" spans="7:8" x14ac:dyDescent="0.2">
      <c r="G475" s="131"/>
      <c r="H475" s="131"/>
    </row>
    <row r="476" spans="7:8" x14ac:dyDescent="0.2">
      <c r="G476" s="131"/>
      <c r="H476" s="131"/>
    </row>
    <row r="477" spans="7:8" x14ac:dyDescent="0.2">
      <c r="G477" s="131"/>
      <c r="H477" s="131"/>
    </row>
    <row r="478" spans="7:8" x14ac:dyDescent="0.2">
      <c r="G478" s="131"/>
      <c r="H478" s="131"/>
    </row>
    <row r="479" spans="7:8" x14ac:dyDescent="0.2">
      <c r="G479" s="131"/>
      <c r="H479" s="131"/>
    </row>
    <row r="480" spans="7:8" x14ac:dyDescent="0.2">
      <c r="G480" s="131"/>
      <c r="H480" s="131"/>
    </row>
    <row r="481" spans="7:8" x14ac:dyDescent="0.2">
      <c r="G481" s="131"/>
      <c r="H481" s="131"/>
    </row>
    <row r="482" spans="7:8" x14ac:dyDescent="0.2">
      <c r="G482" s="131"/>
      <c r="H482" s="131"/>
    </row>
    <row r="483" spans="7:8" x14ac:dyDescent="0.2">
      <c r="G483" s="131"/>
      <c r="H483" s="131"/>
    </row>
    <row r="484" spans="7:8" x14ac:dyDescent="0.2">
      <c r="G484" s="131"/>
      <c r="H484" s="131"/>
    </row>
    <row r="485" spans="7:8" x14ac:dyDescent="0.2">
      <c r="G485" s="131"/>
      <c r="H485" s="131"/>
    </row>
    <row r="486" spans="7:8" x14ac:dyDescent="0.2">
      <c r="G486" s="131"/>
      <c r="H486" s="131"/>
    </row>
    <row r="487" spans="7:8" x14ac:dyDescent="0.2">
      <c r="G487" s="131"/>
      <c r="H487" s="131"/>
    </row>
    <row r="488" spans="7:8" x14ac:dyDescent="0.2">
      <c r="G488" s="131"/>
      <c r="H488" s="131"/>
    </row>
    <row r="489" spans="7:8" x14ac:dyDescent="0.2">
      <c r="G489" s="131"/>
      <c r="H489" s="131"/>
    </row>
    <row r="490" spans="7:8" x14ac:dyDescent="0.2">
      <c r="G490" s="131"/>
      <c r="H490" s="131"/>
    </row>
    <row r="491" spans="7:8" x14ac:dyDescent="0.2">
      <c r="G491" s="131"/>
      <c r="H491" s="131"/>
    </row>
    <row r="492" spans="7:8" x14ac:dyDescent="0.2">
      <c r="G492" s="131"/>
      <c r="H492" s="131"/>
    </row>
    <row r="493" spans="7:8" x14ac:dyDescent="0.2">
      <c r="G493" s="131"/>
      <c r="H493" s="131"/>
    </row>
    <row r="494" spans="7:8" x14ac:dyDescent="0.2">
      <c r="G494" s="131"/>
      <c r="H494" s="131"/>
    </row>
    <row r="495" spans="7:8" x14ac:dyDescent="0.2">
      <c r="G495" s="131"/>
      <c r="H495" s="131"/>
    </row>
    <row r="496" spans="7:8" x14ac:dyDescent="0.2">
      <c r="G496" s="131"/>
      <c r="H496" s="131"/>
    </row>
    <row r="497" spans="7:8" x14ac:dyDescent="0.2">
      <c r="G497" s="131"/>
      <c r="H497" s="131"/>
    </row>
    <row r="498" spans="7:8" x14ac:dyDescent="0.2">
      <c r="G498" s="131"/>
      <c r="H498" s="131"/>
    </row>
    <row r="499" spans="7:8" x14ac:dyDescent="0.2">
      <c r="G499" s="131"/>
      <c r="H499" s="131"/>
    </row>
    <row r="500" spans="7:8" x14ac:dyDescent="0.2">
      <c r="G500" s="131"/>
      <c r="H500" s="131"/>
    </row>
    <row r="501" spans="7:8" x14ac:dyDescent="0.2">
      <c r="G501" s="131"/>
      <c r="H501" s="131"/>
    </row>
    <row r="502" spans="7:8" x14ac:dyDescent="0.2">
      <c r="G502" s="131"/>
      <c r="H502" s="131"/>
    </row>
    <row r="503" spans="7:8" x14ac:dyDescent="0.2">
      <c r="G503" s="131"/>
      <c r="H503" s="131"/>
    </row>
    <row r="504" spans="7:8" x14ac:dyDescent="0.2">
      <c r="G504" s="131"/>
      <c r="H504" s="131"/>
    </row>
    <row r="505" spans="7:8" x14ac:dyDescent="0.2">
      <c r="G505" s="131"/>
      <c r="H505" s="131"/>
    </row>
    <row r="506" spans="7:8" x14ac:dyDescent="0.2">
      <c r="G506" s="131"/>
      <c r="H506" s="131"/>
    </row>
    <row r="507" spans="7:8" x14ac:dyDescent="0.2">
      <c r="G507" s="131"/>
      <c r="H507" s="131"/>
    </row>
    <row r="508" spans="7:8" x14ac:dyDescent="0.2">
      <c r="G508" s="131"/>
      <c r="H508" s="131"/>
    </row>
    <row r="509" spans="7:8" x14ac:dyDescent="0.2">
      <c r="G509" s="131"/>
      <c r="H509" s="131"/>
    </row>
    <row r="510" spans="7:8" x14ac:dyDescent="0.2">
      <c r="G510" s="131"/>
      <c r="H510" s="131"/>
    </row>
    <row r="511" spans="7:8" x14ac:dyDescent="0.2">
      <c r="G511" s="131"/>
      <c r="H511" s="131"/>
    </row>
    <row r="512" spans="7:8" x14ac:dyDescent="0.2">
      <c r="G512" s="131"/>
      <c r="H512" s="131"/>
    </row>
    <row r="513" spans="7:8" x14ac:dyDescent="0.2">
      <c r="G513" s="131"/>
      <c r="H513" s="131"/>
    </row>
    <row r="514" spans="7:8" x14ac:dyDescent="0.2">
      <c r="G514" s="131"/>
      <c r="H514" s="131"/>
    </row>
    <row r="515" spans="7:8" x14ac:dyDescent="0.2">
      <c r="G515" s="131"/>
      <c r="H515" s="131"/>
    </row>
    <row r="516" spans="7:8" x14ac:dyDescent="0.2">
      <c r="G516" s="131"/>
      <c r="H516" s="131"/>
    </row>
    <row r="517" spans="7:8" x14ac:dyDescent="0.2">
      <c r="G517" s="131"/>
      <c r="H517" s="131"/>
    </row>
    <row r="518" spans="7:8" x14ac:dyDescent="0.2">
      <c r="G518" s="131"/>
      <c r="H518" s="131"/>
    </row>
    <row r="519" spans="7:8" x14ac:dyDescent="0.2">
      <c r="G519" s="131"/>
      <c r="H519" s="131"/>
    </row>
    <row r="520" spans="7:8" x14ac:dyDescent="0.2">
      <c r="G520" s="131"/>
      <c r="H520" s="131"/>
    </row>
    <row r="521" spans="7:8" x14ac:dyDescent="0.2">
      <c r="G521" s="131"/>
      <c r="H521" s="131"/>
    </row>
    <row r="522" spans="7:8" x14ac:dyDescent="0.2">
      <c r="G522" s="131"/>
      <c r="H522" s="131"/>
    </row>
    <row r="523" spans="7:8" x14ac:dyDescent="0.2">
      <c r="G523" s="131"/>
      <c r="H523" s="131"/>
    </row>
    <row r="524" spans="7:8" x14ac:dyDescent="0.2">
      <c r="G524" s="131"/>
      <c r="H524" s="131"/>
    </row>
    <row r="525" spans="7:8" x14ac:dyDescent="0.2">
      <c r="G525" s="131"/>
      <c r="H525" s="131"/>
    </row>
    <row r="526" spans="7:8" x14ac:dyDescent="0.2">
      <c r="G526" s="131"/>
      <c r="H526" s="131"/>
    </row>
    <row r="527" spans="7:8" x14ac:dyDescent="0.2">
      <c r="G527" s="131"/>
      <c r="H527" s="131"/>
    </row>
    <row r="528" spans="7:8" x14ac:dyDescent="0.2">
      <c r="G528" s="131"/>
      <c r="H528" s="131"/>
    </row>
    <row r="529" spans="7:8" x14ac:dyDescent="0.2">
      <c r="G529" s="131"/>
      <c r="H529" s="131"/>
    </row>
    <row r="530" spans="7:8" x14ac:dyDescent="0.2">
      <c r="G530" s="131"/>
      <c r="H530" s="131"/>
    </row>
    <row r="531" spans="7:8" x14ac:dyDescent="0.2">
      <c r="G531" s="131"/>
      <c r="H531" s="131"/>
    </row>
    <row r="532" spans="7:8" x14ac:dyDescent="0.2">
      <c r="G532" s="131"/>
      <c r="H532" s="131"/>
    </row>
    <row r="533" spans="7:8" x14ac:dyDescent="0.2">
      <c r="G533" s="131"/>
      <c r="H533" s="131"/>
    </row>
    <row r="534" spans="7:8" x14ac:dyDescent="0.2">
      <c r="G534" s="131"/>
      <c r="H534" s="131"/>
    </row>
    <row r="535" spans="7:8" x14ac:dyDescent="0.2">
      <c r="G535" s="131"/>
      <c r="H535" s="131"/>
    </row>
    <row r="536" spans="7:8" x14ac:dyDescent="0.2">
      <c r="G536" s="131"/>
      <c r="H536" s="131"/>
    </row>
    <row r="537" spans="7:8" x14ac:dyDescent="0.2">
      <c r="G537" s="131"/>
      <c r="H537" s="131"/>
    </row>
    <row r="538" spans="7:8" x14ac:dyDescent="0.2">
      <c r="G538" s="131"/>
      <c r="H538" s="131"/>
    </row>
    <row r="539" spans="7:8" x14ac:dyDescent="0.2">
      <c r="G539" s="131"/>
      <c r="H539" s="131"/>
    </row>
    <row r="540" spans="7:8" x14ac:dyDescent="0.2">
      <c r="G540" s="131"/>
      <c r="H540" s="131"/>
    </row>
    <row r="541" spans="7:8" x14ac:dyDescent="0.2">
      <c r="G541" s="131"/>
      <c r="H541" s="131"/>
    </row>
    <row r="542" spans="7:8" x14ac:dyDescent="0.2">
      <c r="G542" s="131"/>
      <c r="H542" s="131"/>
    </row>
    <row r="543" spans="7:8" x14ac:dyDescent="0.2">
      <c r="G543" s="131"/>
      <c r="H543" s="131"/>
    </row>
    <row r="544" spans="7:8" x14ac:dyDescent="0.2">
      <c r="G544" s="131"/>
      <c r="H544" s="131"/>
    </row>
    <row r="545" spans="7:8" x14ac:dyDescent="0.2">
      <c r="G545" s="131"/>
      <c r="H545" s="131"/>
    </row>
    <row r="546" spans="7:8" x14ac:dyDescent="0.2">
      <c r="G546" s="131"/>
      <c r="H546" s="131"/>
    </row>
    <row r="547" spans="7:8" x14ac:dyDescent="0.2">
      <c r="G547" s="131"/>
      <c r="H547" s="131"/>
    </row>
    <row r="548" spans="7:8" x14ac:dyDescent="0.2">
      <c r="G548" s="131"/>
      <c r="H548" s="131"/>
    </row>
    <row r="549" spans="7:8" x14ac:dyDescent="0.2">
      <c r="G549" s="131"/>
      <c r="H549" s="131"/>
    </row>
    <row r="550" spans="7:8" x14ac:dyDescent="0.2">
      <c r="G550" s="131"/>
      <c r="H550" s="131"/>
    </row>
    <row r="551" spans="7:8" x14ac:dyDescent="0.2">
      <c r="G551" s="131"/>
      <c r="H551" s="131"/>
    </row>
    <row r="552" spans="7:8" x14ac:dyDescent="0.2">
      <c r="G552" s="131"/>
      <c r="H552" s="131"/>
    </row>
    <row r="553" spans="7:8" x14ac:dyDescent="0.2">
      <c r="G553" s="131"/>
      <c r="H553" s="131"/>
    </row>
    <row r="554" spans="7:8" x14ac:dyDescent="0.2">
      <c r="G554" s="131"/>
      <c r="H554" s="131"/>
    </row>
    <row r="555" spans="7:8" x14ac:dyDescent="0.2">
      <c r="G555" s="131"/>
      <c r="H555" s="131"/>
    </row>
    <row r="556" spans="7:8" x14ac:dyDescent="0.2">
      <c r="G556" s="131"/>
      <c r="H556" s="131"/>
    </row>
    <row r="557" spans="7:8" x14ac:dyDescent="0.2">
      <c r="G557" s="131"/>
      <c r="H557" s="131"/>
    </row>
    <row r="558" spans="7:8" x14ac:dyDescent="0.2">
      <c r="G558" s="131"/>
      <c r="H558" s="131"/>
    </row>
    <row r="559" spans="7:8" x14ac:dyDescent="0.2">
      <c r="G559" s="131"/>
      <c r="H559" s="131"/>
    </row>
    <row r="560" spans="7:8" x14ac:dyDescent="0.2">
      <c r="G560" s="131"/>
      <c r="H560" s="131"/>
    </row>
    <row r="561" spans="7:8" x14ac:dyDescent="0.2">
      <c r="G561" s="131"/>
      <c r="H561" s="131"/>
    </row>
    <row r="562" spans="7:8" x14ac:dyDescent="0.2">
      <c r="G562" s="131"/>
      <c r="H562" s="131"/>
    </row>
    <row r="563" spans="7:8" x14ac:dyDescent="0.2">
      <c r="G563" s="131"/>
      <c r="H563" s="131"/>
    </row>
  </sheetData>
  <mergeCells count="3">
    <mergeCell ref="A4:R4"/>
    <mergeCell ref="A39:G40"/>
    <mergeCell ref="A5:L5"/>
  </mergeCells>
  <phoneticPr fontId="2" type="noConversion"/>
  <pageMargins left="0.78740157480314965" right="0.78740157480314965" top="0.6692913385826772" bottom="0.86614173228346458" header="0.27559055118110237" footer="0.39370078740157483"/>
  <pageSetup paperSize="9" scale="35" firstPageNumber="122" orientation="landscape" useFirstPageNumber="1" r:id="rId1"/>
  <headerFooter alignWithMargins="0">
    <oddFooter>&amp;L&amp;"Arial,Kurzíva"&amp;16Zastupitelstvo Olomouckého kraje 16-12-2011
6. - Rozpočet Olomouckého kraje 2012 - návrh rozpočtu
Příloha č. 4a): Návrh rozpracovaných investičních akcí v roce 2012&amp;R&amp;"Arial,Kurzíva"&amp;16Strana &amp;P (celkem 167)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 tint="-0.499984740745262"/>
    <pageSetUpPr fitToPage="1"/>
  </sheetPr>
  <dimension ref="A1:S172"/>
  <sheetViews>
    <sheetView topLeftCell="G1" zoomScale="75" zoomScaleNormal="75" zoomScaleSheetLayoutView="75" workbookViewId="0">
      <selection activeCell="D35" sqref="D35"/>
    </sheetView>
  </sheetViews>
  <sheetFormatPr defaultRowHeight="12.75" x14ac:dyDescent="0.2"/>
  <cols>
    <col min="1" max="2" width="6" style="1" customWidth="1"/>
    <col min="3" max="3" width="15" style="1" customWidth="1"/>
    <col min="4" max="4" width="7" style="1" customWidth="1"/>
    <col min="5" max="5" width="7.85546875" style="1" customWidth="1"/>
    <col min="6" max="6" width="10.7109375" style="1" customWidth="1"/>
    <col min="7" max="7" width="38" style="1" customWidth="1"/>
    <col min="8" max="8" width="43.140625" style="7" customWidth="1"/>
    <col min="9" max="9" width="8.7109375" style="5" customWidth="1"/>
    <col min="10" max="10" width="11.140625" style="1" customWidth="1"/>
    <col min="11" max="11" width="15.42578125" style="1" customWidth="1"/>
    <col min="12" max="12" width="13.140625" style="1" customWidth="1"/>
    <col min="13" max="13" width="14.42578125" style="1" customWidth="1"/>
    <col min="14" max="14" width="13.5703125" style="1" customWidth="1"/>
    <col min="15" max="16" width="11.5703125" style="1" customWidth="1"/>
    <col min="17" max="17" width="16" style="1" customWidth="1"/>
    <col min="18" max="18" width="14.28515625" style="1" customWidth="1"/>
    <col min="19" max="19" width="14.85546875" style="1" customWidth="1"/>
    <col min="20" max="16384" width="9.140625" style="1"/>
  </cols>
  <sheetData>
    <row r="1" spans="1:19" s="58" customFormat="1" ht="18" x14ac:dyDescent="0.25">
      <c r="A1" s="132" t="s">
        <v>15</v>
      </c>
      <c r="B1" s="132"/>
      <c r="C1" s="132"/>
      <c r="D1" s="132"/>
      <c r="E1" s="132"/>
      <c r="F1" s="133"/>
      <c r="G1" s="134"/>
      <c r="H1" s="133"/>
      <c r="I1" s="137"/>
      <c r="J1" s="137"/>
      <c r="K1" s="135"/>
      <c r="L1" s="133"/>
      <c r="M1" s="133"/>
      <c r="N1" s="133"/>
      <c r="O1" s="133"/>
      <c r="P1" s="133"/>
      <c r="Q1" s="133"/>
      <c r="R1" s="133"/>
      <c r="S1" s="133"/>
    </row>
    <row r="2" spans="1:19" s="58" customFormat="1" ht="15.75" x14ac:dyDescent="0.25">
      <c r="A2" s="579" t="s">
        <v>18</v>
      </c>
      <c r="B2" s="579"/>
      <c r="C2" s="579"/>
      <c r="D2" s="579"/>
      <c r="E2" s="579"/>
      <c r="F2" s="579"/>
      <c r="G2" s="579" t="s">
        <v>19</v>
      </c>
      <c r="H2" s="139" t="s">
        <v>20</v>
      </c>
      <c r="I2" s="119"/>
      <c r="J2" s="119"/>
      <c r="K2" s="138"/>
      <c r="L2" s="119"/>
      <c r="M2" s="119"/>
      <c r="N2" s="119"/>
      <c r="O2" s="119"/>
      <c r="P2" s="119"/>
      <c r="Q2" s="119"/>
      <c r="R2" s="119"/>
      <c r="S2" s="119"/>
    </row>
    <row r="3" spans="1:19" s="58" customFormat="1" ht="14.25" customHeight="1" x14ac:dyDescent="0.2">
      <c r="A3" s="579"/>
      <c r="B3" s="579"/>
      <c r="C3" s="579"/>
      <c r="D3" s="579"/>
      <c r="E3" s="579"/>
      <c r="F3" s="579"/>
      <c r="G3" s="579" t="s">
        <v>21</v>
      </c>
      <c r="H3" s="119"/>
      <c r="I3" s="119"/>
      <c r="J3" s="119"/>
      <c r="K3" s="138"/>
      <c r="L3" s="119"/>
      <c r="M3" s="119"/>
      <c r="N3" s="119"/>
      <c r="O3" s="119"/>
      <c r="P3" s="119"/>
      <c r="Q3" s="119"/>
      <c r="R3" s="119"/>
      <c r="S3" s="119"/>
    </row>
    <row r="4" spans="1:19" s="58" customFormat="1" ht="18" customHeight="1" thickBot="1" x14ac:dyDescent="0.3">
      <c r="A4" s="133"/>
      <c r="B4" s="133"/>
      <c r="C4" s="133"/>
      <c r="D4" s="133"/>
      <c r="E4" s="133"/>
      <c r="F4" s="133"/>
      <c r="G4" s="134"/>
      <c r="H4" s="133"/>
      <c r="I4" s="137"/>
      <c r="J4" s="137"/>
      <c r="K4" s="135"/>
      <c r="L4" s="133"/>
      <c r="M4" s="133"/>
      <c r="N4" s="133"/>
      <c r="O4" s="133"/>
      <c r="P4" s="133"/>
      <c r="Q4" s="133"/>
      <c r="R4" s="133"/>
      <c r="S4" s="770" t="s">
        <v>49</v>
      </c>
    </row>
    <row r="5" spans="1:19" s="58" customFormat="1" ht="25.5" customHeight="1" thickBot="1" x14ac:dyDescent="0.25">
      <c r="A5" s="993" t="s">
        <v>141</v>
      </c>
      <c r="B5" s="994"/>
      <c r="C5" s="994"/>
      <c r="D5" s="994"/>
      <c r="E5" s="994"/>
      <c r="F5" s="994"/>
      <c r="G5" s="994"/>
      <c r="H5" s="994"/>
      <c r="I5" s="994"/>
      <c r="J5" s="994"/>
      <c r="K5" s="994"/>
      <c r="L5" s="994"/>
      <c r="M5" s="994"/>
      <c r="N5" s="994"/>
      <c r="O5" s="994"/>
      <c r="P5" s="994"/>
      <c r="Q5" s="994"/>
      <c r="R5" s="994"/>
      <c r="S5" s="995"/>
    </row>
    <row r="6" spans="1:19" s="58" customFormat="1" ht="23.25" customHeight="1" thickBot="1" x14ac:dyDescent="0.25">
      <c r="A6" s="996" t="s">
        <v>368</v>
      </c>
      <c r="B6" s="997"/>
      <c r="C6" s="997"/>
      <c r="D6" s="997"/>
      <c r="E6" s="997"/>
      <c r="F6" s="997"/>
      <c r="G6" s="997"/>
      <c r="H6" s="997"/>
      <c r="I6" s="997"/>
      <c r="J6" s="997"/>
      <c r="K6" s="997"/>
      <c r="L6" s="997"/>
      <c r="M6" s="997"/>
      <c r="N6" s="997"/>
      <c r="O6" s="997"/>
      <c r="P6" s="997"/>
      <c r="Q6" s="997"/>
      <c r="R6" s="997"/>
      <c r="S6" s="998"/>
    </row>
    <row r="7" spans="1:19" s="512" customFormat="1" ht="27" customHeight="1" thickBot="1" x14ac:dyDescent="0.25">
      <c r="A7" s="974" t="s">
        <v>1</v>
      </c>
      <c r="B7" s="957" t="s">
        <v>6</v>
      </c>
      <c r="C7" s="991" t="s">
        <v>26</v>
      </c>
      <c r="D7" s="991" t="s">
        <v>25</v>
      </c>
      <c r="E7" s="991" t="s">
        <v>27</v>
      </c>
      <c r="F7" s="974" t="s">
        <v>77</v>
      </c>
      <c r="G7" s="959" t="s">
        <v>8</v>
      </c>
      <c r="H7" s="975" t="s">
        <v>7</v>
      </c>
      <c r="I7" s="954" t="s">
        <v>53</v>
      </c>
      <c r="J7" s="949" t="s">
        <v>54</v>
      </c>
      <c r="K7" s="947" t="s">
        <v>55</v>
      </c>
      <c r="L7" s="971" t="s">
        <v>56</v>
      </c>
      <c r="M7" s="971" t="s">
        <v>174</v>
      </c>
      <c r="N7" s="969" t="s">
        <v>175</v>
      </c>
      <c r="O7" s="969"/>
      <c r="P7" s="969"/>
      <c r="Q7" s="969"/>
      <c r="R7" s="969"/>
      <c r="S7" s="946" t="s">
        <v>198</v>
      </c>
    </row>
    <row r="8" spans="1:19" s="512" customFormat="1" ht="57" customHeight="1" thickBot="1" x14ac:dyDescent="0.25">
      <c r="A8" s="957"/>
      <c r="B8" s="999"/>
      <c r="C8" s="992"/>
      <c r="D8" s="992"/>
      <c r="E8" s="992"/>
      <c r="F8" s="957"/>
      <c r="G8" s="945"/>
      <c r="H8" s="949"/>
      <c r="I8" s="973"/>
      <c r="J8" s="972"/>
      <c r="K8" s="970"/>
      <c r="L8" s="947"/>
      <c r="M8" s="947"/>
      <c r="N8" s="441" t="s">
        <v>57</v>
      </c>
      <c r="O8" s="487" t="s">
        <v>81</v>
      </c>
      <c r="P8" s="488" t="s">
        <v>367</v>
      </c>
      <c r="Q8" s="488" t="s">
        <v>365</v>
      </c>
      <c r="R8" s="489" t="s">
        <v>5</v>
      </c>
      <c r="S8" s="945"/>
    </row>
    <row r="9" spans="1:19" s="31" customFormat="1" ht="45" customHeight="1" x14ac:dyDescent="0.2">
      <c r="A9" s="761">
        <v>1</v>
      </c>
      <c r="B9" s="762" t="s">
        <v>82</v>
      </c>
      <c r="C9" s="763" t="s">
        <v>300</v>
      </c>
      <c r="D9" s="763" t="s">
        <v>136</v>
      </c>
      <c r="E9" s="763" t="s">
        <v>28</v>
      </c>
      <c r="F9" s="763" t="s">
        <v>83</v>
      </c>
      <c r="G9" s="435" t="s">
        <v>301</v>
      </c>
      <c r="H9" s="771" t="s">
        <v>303</v>
      </c>
      <c r="I9" s="773" t="s">
        <v>16</v>
      </c>
      <c r="J9" s="774" t="s">
        <v>302</v>
      </c>
      <c r="K9" s="777">
        <v>1210</v>
      </c>
      <c r="L9" s="781">
        <v>2012</v>
      </c>
      <c r="M9" s="788">
        <v>0</v>
      </c>
      <c r="N9" s="789">
        <f>SUM(O9:R9)</f>
        <v>1210</v>
      </c>
      <c r="O9" s="790">
        <v>0</v>
      </c>
      <c r="P9" s="791">
        <v>1210</v>
      </c>
      <c r="Q9" s="791"/>
      <c r="R9" s="788"/>
      <c r="S9" s="792">
        <v>0</v>
      </c>
    </row>
    <row r="10" spans="1:19" s="31" customFormat="1" ht="48.75" customHeight="1" x14ac:dyDescent="0.2">
      <c r="A10" s="764">
        <v>2</v>
      </c>
      <c r="B10" s="694" t="s">
        <v>82</v>
      </c>
      <c r="C10" s="765" t="s">
        <v>133</v>
      </c>
      <c r="D10" s="765" t="s">
        <v>136</v>
      </c>
      <c r="E10" s="765" t="s">
        <v>28</v>
      </c>
      <c r="F10" s="765" t="s">
        <v>83</v>
      </c>
      <c r="G10" s="407" t="s">
        <v>84</v>
      </c>
      <c r="H10" s="557" t="s">
        <v>433</v>
      </c>
      <c r="I10" s="686" t="s">
        <v>16</v>
      </c>
      <c r="J10" s="775" t="s">
        <v>85</v>
      </c>
      <c r="K10" s="778">
        <v>185445</v>
      </c>
      <c r="L10" s="782" t="s">
        <v>104</v>
      </c>
      <c r="M10" s="793">
        <v>92241</v>
      </c>
      <c r="N10" s="794">
        <f t="shared" ref="N10:N13" si="0">SUM(O10:R10)</f>
        <v>30500</v>
      </c>
      <c r="O10" s="795">
        <v>0</v>
      </c>
      <c r="P10" s="796"/>
      <c r="Q10" s="796"/>
      <c r="R10" s="797">
        <v>30500</v>
      </c>
      <c r="S10" s="798">
        <v>62704</v>
      </c>
    </row>
    <row r="11" spans="1:19" s="31" customFormat="1" ht="110.25" customHeight="1" x14ac:dyDescent="0.2">
      <c r="A11" s="764">
        <v>3</v>
      </c>
      <c r="B11" s="694" t="s">
        <v>11</v>
      </c>
      <c r="C11" s="694" t="s">
        <v>283</v>
      </c>
      <c r="D11" s="694" t="s">
        <v>136</v>
      </c>
      <c r="E11" s="694" t="s">
        <v>28</v>
      </c>
      <c r="F11" s="688" t="s">
        <v>216</v>
      </c>
      <c r="G11" s="411" t="s">
        <v>281</v>
      </c>
      <c r="H11" s="443" t="s">
        <v>282</v>
      </c>
      <c r="I11" s="452" t="s">
        <v>16</v>
      </c>
      <c r="J11" s="452" t="s">
        <v>58</v>
      </c>
      <c r="K11" s="732">
        <v>10000</v>
      </c>
      <c r="L11" s="783" t="s">
        <v>153</v>
      </c>
      <c r="M11" s="656">
        <v>2500</v>
      </c>
      <c r="N11" s="799">
        <f t="shared" si="0"/>
        <v>7500</v>
      </c>
      <c r="O11" s="800">
        <v>0</v>
      </c>
      <c r="P11" s="638"/>
      <c r="Q11" s="638">
        <v>7500</v>
      </c>
      <c r="R11" s="656"/>
      <c r="S11" s="801">
        <f>K11-M11-N11</f>
        <v>0</v>
      </c>
    </row>
    <row r="12" spans="1:19" s="31" customFormat="1" ht="47.25" customHeight="1" x14ac:dyDescent="0.2">
      <c r="A12" s="764">
        <v>4</v>
      </c>
      <c r="B12" s="694" t="s">
        <v>9</v>
      </c>
      <c r="C12" s="694" t="s">
        <v>337</v>
      </c>
      <c r="D12" s="694" t="s">
        <v>136</v>
      </c>
      <c r="E12" s="694" t="s">
        <v>28</v>
      </c>
      <c r="F12" s="694" t="s">
        <v>12</v>
      </c>
      <c r="G12" s="413" t="s">
        <v>298</v>
      </c>
      <c r="H12" s="507" t="s">
        <v>434</v>
      </c>
      <c r="I12" s="688"/>
      <c r="J12" s="715" t="s">
        <v>297</v>
      </c>
      <c r="K12" s="779">
        <v>600</v>
      </c>
      <c r="L12" s="784" t="s">
        <v>153</v>
      </c>
      <c r="M12" s="797">
        <v>0</v>
      </c>
      <c r="N12" s="802">
        <f t="shared" si="0"/>
        <v>600</v>
      </c>
      <c r="O12" s="795">
        <v>0</v>
      </c>
      <c r="P12" s="796">
        <v>600</v>
      </c>
      <c r="Q12" s="796"/>
      <c r="R12" s="797"/>
      <c r="S12" s="803">
        <f t="shared" ref="S12:S17" si="1">K12-M12-N12</f>
        <v>0</v>
      </c>
    </row>
    <row r="13" spans="1:19" s="31" customFormat="1" ht="26.25" customHeight="1" x14ac:dyDescent="0.2">
      <c r="A13" s="766">
        <v>5</v>
      </c>
      <c r="B13" s="765" t="s">
        <v>16</v>
      </c>
      <c r="C13" s="765" t="s">
        <v>134</v>
      </c>
      <c r="D13" s="765" t="s">
        <v>136</v>
      </c>
      <c r="E13" s="765" t="s">
        <v>28</v>
      </c>
      <c r="F13" s="765" t="s">
        <v>16</v>
      </c>
      <c r="G13" s="407" t="s">
        <v>30</v>
      </c>
      <c r="H13" s="557" t="s">
        <v>435</v>
      </c>
      <c r="I13" s="686" t="s">
        <v>16</v>
      </c>
      <c r="J13" s="775" t="s">
        <v>119</v>
      </c>
      <c r="K13" s="778">
        <v>4000</v>
      </c>
      <c r="L13" s="782">
        <v>2012</v>
      </c>
      <c r="M13" s="793">
        <v>0</v>
      </c>
      <c r="N13" s="794">
        <f t="shared" si="0"/>
        <v>4000</v>
      </c>
      <c r="O13" s="795">
        <v>0</v>
      </c>
      <c r="P13" s="796"/>
      <c r="Q13" s="796"/>
      <c r="R13" s="797">
        <v>4000</v>
      </c>
      <c r="S13" s="798">
        <f t="shared" si="1"/>
        <v>0</v>
      </c>
    </row>
    <row r="14" spans="1:19" s="3" customFormat="1" ht="50.25" customHeight="1" x14ac:dyDescent="0.2">
      <c r="A14" s="429">
        <v>6</v>
      </c>
      <c r="B14" s="767" t="s">
        <v>11</v>
      </c>
      <c r="C14" s="767">
        <v>60004100114</v>
      </c>
      <c r="D14" s="767">
        <v>2212</v>
      </c>
      <c r="E14" s="767">
        <v>6121</v>
      </c>
      <c r="F14" s="686" t="s">
        <v>200</v>
      </c>
      <c r="G14" s="414" t="s">
        <v>201</v>
      </c>
      <c r="H14" s="505" t="s">
        <v>202</v>
      </c>
      <c r="I14" s="451" t="s">
        <v>203</v>
      </c>
      <c r="J14" s="451" t="s">
        <v>58</v>
      </c>
      <c r="K14" s="741">
        <v>23826</v>
      </c>
      <c r="L14" s="785" t="s">
        <v>153</v>
      </c>
      <c r="M14" s="804">
        <v>17816</v>
      </c>
      <c r="N14" s="805">
        <f t="shared" ref="N14:N17" si="2">SUM(O14:R14)</f>
        <v>6010</v>
      </c>
      <c r="O14" s="806"/>
      <c r="P14" s="637"/>
      <c r="Q14" s="637">
        <v>5008</v>
      </c>
      <c r="R14" s="807">
        <v>1002</v>
      </c>
      <c r="S14" s="808">
        <f t="shared" si="1"/>
        <v>0</v>
      </c>
    </row>
    <row r="15" spans="1:19" s="31" customFormat="1" ht="51.75" customHeight="1" x14ac:dyDescent="0.2">
      <c r="A15" s="764">
        <v>7</v>
      </c>
      <c r="B15" s="553"/>
      <c r="C15" s="553">
        <v>60004100289</v>
      </c>
      <c r="D15" s="553">
        <v>2212</v>
      </c>
      <c r="E15" s="553">
        <v>6121</v>
      </c>
      <c r="F15" s="452" t="s">
        <v>98</v>
      </c>
      <c r="G15" s="416" t="s">
        <v>99</v>
      </c>
      <c r="H15" s="557" t="s">
        <v>436</v>
      </c>
      <c r="I15" s="437" t="s">
        <v>29</v>
      </c>
      <c r="J15" s="437" t="s">
        <v>120</v>
      </c>
      <c r="K15" s="521">
        <v>25000</v>
      </c>
      <c r="L15" s="526" t="s">
        <v>284</v>
      </c>
      <c r="M15" s="809">
        <v>10325</v>
      </c>
      <c r="N15" s="598">
        <f t="shared" si="2"/>
        <v>5000</v>
      </c>
      <c r="O15" s="795">
        <v>0</v>
      </c>
      <c r="P15" s="796"/>
      <c r="Q15" s="796">
        <v>4167</v>
      </c>
      <c r="R15" s="541">
        <v>833</v>
      </c>
      <c r="S15" s="801">
        <f t="shared" si="1"/>
        <v>9675</v>
      </c>
    </row>
    <row r="16" spans="1:19" s="3" customFormat="1" ht="98.25" customHeight="1" x14ac:dyDescent="0.2">
      <c r="A16" s="392">
        <v>8</v>
      </c>
      <c r="B16" s="553" t="s">
        <v>11</v>
      </c>
      <c r="C16" s="553">
        <v>60004100532</v>
      </c>
      <c r="D16" s="553">
        <v>2212</v>
      </c>
      <c r="E16" s="553">
        <v>6121</v>
      </c>
      <c r="F16" s="553" t="s">
        <v>204</v>
      </c>
      <c r="G16" s="412" t="s">
        <v>285</v>
      </c>
      <c r="H16" s="508" t="s">
        <v>205</v>
      </c>
      <c r="I16" s="452" t="s">
        <v>203</v>
      </c>
      <c r="J16" s="452" t="s">
        <v>58</v>
      </c>
      <c r="K16" s="638">
        <v>66337</v>
      </c>
      <c r="L16" s="786" t="s">
        <v>284</v>
      </c>
      <c r="M16" s="810">
        <v>1630</v>
      </c>
      <c r="N16" s="651">
        <f t="shared" si="2"/>
        <v>30000</v>
      </c>
      <c r="O16" s="800">
        <v>0</v>
      </c>
      <c r="P16" s="638"/>
      <c r="Q16" s="638">
        <v>25000</v>
      </c>
      <c r="R16" s="656">
        <v>5000</v>
      </c>
      <c r="S16" s="801">
        <f t="shared" si="1"/>
        <v>34707</v>
      </c>
    </row>
    <row r="17" spans="1:19" s="3" customFormat="1" ht="48.75" customHeight="1" thickBot="1" x14ac:dyDescent="0.25">
      <c r="A17" s="768">
        <v>9</v>
      </c>
      <c r="B17" s="769" t="s">
        <v>11</v>
      </c>
      <c r="C17" s="769">
        <v>60004100534</v>
      </c>
      <c r="D17" s="769">
        <v>2212</v>
      </c>
      <c r="E17" s="769">
        <v>6121</v>
      </c>
      <c r="F17" s="769" t="s">
        <v>14</v>
      </c>
      <c r="G17" s="417" t="s">
        <v>206</v>
      </c>
      <c r="H17" s="772" t="s">
        <v>207</v>
      </c>
      <c r="I17" s="776" t="s">
        <v>203</v>
      </c>
      <c r="J17" s="776" t="s">
        <v>58</v>
      </c>
      <c r="K17" s="640">
        <v>55000</v>
      </c>
      <c r="L17" s="787" t="s">
        <v>284</v>
      </c>
      <c r="M17" s="811">
        <v>961</v>
      </c>
      <c r="N17" s="812">
        <f t="shared" si="2"/>
        <v>20000</v>
      </c>
      <c r="O17" s="813">
        <v>0</v>
      </c>
      <c r="P17" s="640"/>
      <c r="Q17" s="640">
        <v>16667</v>
      </c>
      <c r="R17" s="814">
        <v>3333</v>
      </c>
      <c r="S17" s="815">
        <f t="shared" si="1"/>
        <v>34039</v>
      </c>
    </row>
    <row r="18" spans="1:19" s="3" customFormat="1" ht="31.5" customHeight="1" thickBot="1" x14ac:dyDescent="0.25">
      <c r="A18" s="942" t="s">
        <v>199</v>
      </c>
      <c r="B18" s="943"/>
      <c r="C18" s="943"/>
      <c r="D18" s="943"/>
      <c r="E18" s="943"/>
      <c r="F18" s="943"/>
      <c r="G18" s="943"/>
      <c r="H18" s="956"/>
      <c r="I18" s="71"/>
      <c r="J18" s="71"/>
      <c r="K18" s="780">
        <f>SUM(K9:K17)</f>
        <v>371418</v>
      </c>
      <c r="L18" s="99"/>
      <c r="M18" s="816">
        <f t="shared" ref="M18:S18" si="3">SUM(M9:M17)</f>
        <v>125473</v>
      </c>
      <c r="N18" s="486">
        <f t="shared" si="3"/>
        <v>104820</v>
      </c>
      <c r="O18" s="504">
        <f t="shared" si="3"/>
        <v>0</v>
      </c>
      <c r="P18" s="817">
        <f t="shared" si="3"/>
        <v>1810</v>
      </c>
      <c r="Q18" s="481">
        <f t="shared" si="3"/>
        <v>58342</v>
      </c>
      <c r="R18" s="482">
        <f t="shared" si="3"/>
        <v>44668</v>
      </c>
      <c r="S18" s="486">
        <f t="shared" si="3"/>
        <v>141125</v>
      </c>
    </row>
    <row r="19" spans="1:19" x14ac:dyDescent="0.2">
      <c r="G19" s="2"/>
      <c r="H19" s="6"/>
      <c r="I19" s="2"/>
      <c r="J19" s="2"/>
    </row>
    <row r="20" spans="1:19" x14ac:dyDescent="0.2">
      <c r="G20" s="2"/>
      <c r="H20" s="6"/>
      <c r="I20" s="4"/>
      <c r="J20" s="2"/>
      <c r="K20" s="2"/>
    </row>
    <row r="21" spans="1:19" x14ac:dyDescent="0.2">
      <c r="G21" s="2"/>
      <c r="H21" s="6"/>
      <c r="I21" s="4"/>
      <c r="J21" s="2"/>
      <c r="K21" s="2"/>
      <c r="L21" s="3"/>
      <c r="N21" s="229"/>
    </row>
    <row r="22" spans="1:19" x14ac:dyDescent="0.2">
      <c r="G22" s="2"/>
      <c r="H22" s="6"/>
      <c r="I22" s="4"/>
      <c r="J22" s="2"/>
      <c r="K22" s="2"/>
      <c r="N22" s="230"/>
    </row>
    <row r="23" spans="1:19" x14ac:dyDescent="0.2">
      <c r="G23" s="2"/>
      <c r="H23" s="6"/>
      <c r="I23" s="4"/>
      <c r="J23" s="2"/>
      <c r="K23" s="2"/>
    </row>
    <row r="24" spans="1:19" x14ac:dyDescent="0.2">
      <c r="G24" s="2"/>
      <c r="H24" s="6"/>
      <c r="I24" s="4"/>
      <c r="J24" s="2"/>
      <c r="K24" s="2"/>
    </row>
    <row r="25" spans="1:19" x14ac:dyDescent="0.2">
      <c r="G25" s="2"/>
      <c r="H25" s="6"/>
      <c r="I25" s="4"/>
      <c r="J25" s="2"/>
      <c r="K25" s="2"/>
      <c r="R25" s="230">
        <f>R9+R11+R12</f>
        <v>0</v>
      </c>
      <c r="S25" s="282" t="s">
        <v>358</v>
      </c>
    </row>
    <row r="26" spans="1:19" x14ac:dyDescent="0.2">
      <c r="G26" s="2"/>
      <c r="H26" s="6"/>
      <c r="I26" s="4"/>
      <c r="J26" s="2"/>
      <c r="K26" s="2"/>
    </row>
    <row r="27" spans="1:19" x14ac:dyDescent="0.2">
      <c r="G27" s="2"/>
      <c r="H27" s="6"/>
      <c r="I27" s="4"/>
      <c r="J27" s="2"/>
      <c r="K27" s="2"/>
    </row>
    <row r="28" spans="1:19" x14ac:dyDescent="0.2">
      <c r="G28" s="2"/>
      <c r="H28" s="6"/>
      <c r="I28" s="4"/>
      <c r="J28" s="2"/>
      <c r="K28" s="2"/>
    </row>
    <row r="29" spans="1:19" x14ac:dyDescent="0.2">
      <c r="G29" s="2"/>
      <c r="H29" s="6"/>
      <c r="I29" s="4"/>
      <c r="J29" s="2"/>
      <c r="K29" s="2"/>
    </row>
    <row r="30" spans="1:19" x14ac:dyDescent="0.2">
      <c r="G30" s="2"/>
      <c r="H30" s="6"/>
      <c r="I30" s="4"/>
      <c r="J30" s="2"/>
      <c r="K30" s="2"/>
    </row>
    <row r="31" spans="1:19" x14ac:dyDescent="0.2">
      <c r="G31" s="2"/>
      <c r="H31" s="6"/>
      <c r="I31" s="4"/>
      <c r="J31" s="2"/>
      <c r="K31" s="2"/>
    </row>
    <row r="32" spans="1:19" x14ac:dyDescent="0.2">
      <c r="G32" s="2"/>
      <c r="H32" s="6"/>
      <c r="I32" s="4"/>
      <c r="J32" s="2"/>
      <c r="K32" s="2"/>
    </row>
    <row r="33" spans="7:11" x14ac:dyDescent="0.2">
      <c r="G33" s="2"/>
      <c r="H33" s="6"/>
      <c r="I33" s="4"/>
      <c r="J33" s="2"/>
      <c r="K33" s="2"/>
    </row>
    <row r="34" spans="7:11" x14ac:dyDescent="0.2">
      <c r="G34" s="2"/>
      <c r="H34" s="6"/>
      <c r="I34" s="4"/>
      <c r="J34" s="2"/>
      <c r="K34" s="2"/>
    </row>
    <row r="35" spans="7:11" x14ac:dyDescent="0.2">
      <c r="G35" s="2"/>
      <c r="H35" s="6"/>
      <c r="I35" s="4"/>
      <c r="J35" s="2"/>
      <c r="K35" s="2"/>
    </row>
    <row r="36" spans="7:11" x14ac:dyDescent="0.2">
      <c r="G36" s="2"/>
      <c r="H36" s="6"/>
      <c r="I36" s="4"/>
      <c r="J36" s="2"/>
      <c r="K36" s="2"/>
    </row>
    <row r="37" spans="7:11" x14ac:dyDescent="0.2">
      <c r="G37" s="2"/>
      <c r="H37" s="6"/>
      <c r="I37" s="4"/>
      <c r="J37" s="2"/>
      <c r="K37" s="2"/>
    </row>
    <row r="38" spans="7:11" x14ac:dyDescent="0.2">
      <c r="G38" s="2"/>
      <c r="H38" s="6"/>
      <c r="I38" s="4"/>
      <c r="J38" s="2"/>
      <c r="K38" s="2"/>
    </row>
    <row r="39" spans="7:11" x14ac:dyDescent="0.2">
      <c r="G39" s="2"/>
      <c r="H39" s="6"/>
      <c r="I39" s="4"/>
      <c r="J39" s="2"/>
      <c r="K39" s="2"/>
    </row>
    <row r="40" spans="7:11" x14ac:dyDescent="0.2">
      <c r="G40" s="2"/>
      <c r="H40" s="6"/>
      <c r="I40" s="4"/>
      <c r="J40" s="2"/>
      <c r="K40" s="2"/>
    </row>
    <row r="41" spans="7:11" x14ac:dyDescent="0.2">
      <c r="G41" s="2"/>
      <c r="H41" s="6"/>
      <c r="I41" s="4"/>
      <c r="J41" s="2"/>
      <c r="K41" s="2"/>
    </row>
    <row r="42" spans="7:11" x14ac:dyDescent="0.2">
      <c r="G42" s="2"/>
      <c r="H42" s="6"/>
      <c r="I42" s="4"/>
      <c r="J42" s="2"/>
      <c r="K42" s="2"/>
    </row>
    <row r="43" spans="7:11" x14ac:dyDescent="0.2">
      <c r="G43" s="2"/>
      <c r="H43" s="6"/>
      <c r="I43" s="4"/>
      <c r="J43" s="2"/>
      <c r="K43" s="2"/>
    </row>
    <row r="44" spans="7:11" x14ac:dyDescent="0.2">
      <c r="G44" s="2"/>
      <c r="H44" s="6"/>
      <c r="I44" s="4"/>
      <c r="J44" s="2"/>
      <c r="K44" s="2"/>
    </row>
    <row r="45" spans="7:11" x14ac:dyDescent="0.2">
      <c r="G45" s="2"/>
      <c r="H45" s="6"/>
      <c r="I45" s="4"/>
      <c r="J45" s="2"/>
      <c r="K45" s="2"/>
    </row>
    <row r="46" spans="7:11" x14ac:dyDescent="0.2">
      <c r="G46" s="2"/>
      <c r="H46" s="6"/>
      <c r="I46" s="4"/>
      <c r="J46" s="2"/>
      <c r="K46" s="2"/>
    </row>
    <row r="47" spans="7:11" x14ac:dyDescent="0.2">
      <c r="G47" s="2"/>
      <c r="H47" s="6"/>
      <c r="I47" s="4"/>
      <c r="J47" s="2"/>
      <c r="K47" s="2"/>
    </row>
    <row r="48" spans="7:11" x14ac:dyDescent="0.2">
      <c r="G48" s="2"/>
      <c r="H48" s="6"/>
      <c r="I48" s="4"/>
      <c r="J48" s="2"/>
      <c r="K48" s="2"/>
    </row>
    <row r="49" spans="7:11" x14ac:dyDescent="0.2">
      <c r="G49" s="2"/>
      <c r="H49" s="6"/>
      <c r="I49" s="4"/>
      <c r="J49" s="2"/>
      <c r="K49" s="2"/>
    </row>
    <row r="50" spans="7:11" x14ac:dyDescent="0.2">
      <c r="G50" s="2"/>
      <c r="H50" s="6"/>
      <c r="I50" s="4"/>
      <c r="J50" s="2"/>
      <c r="K50" s="2"/>
    </row>
    <row r="51" spans="7:11" x14ac:dyDescent="0.2">
      <c r="G51" s="2"/>
      <c r="H51" s="6"/>
      <c r="I51" s="4"/>
      <c r="J51" s="2"/>
      <c r="K51" s="2"/>
    </row>
    <row r="52" spans="7:11" x14ac:dyDescent="0.2">
      <c r="G52" s="2"/>
      <c r="H52" s="6"/>
      <c r="I52" s="4"/>
      <c r="J52" s="2"/>
      <c r="K52" s="2"/>
    </row>
    <row r="53" spans="7:11" x14ac:dyDescent="0.2">
      <c r="G53" s="2"/>
      <c r="H53" s="6"/>
      <c r="I53" s="4"/>
      <c r="J53" s="2"/>
      <c r="K53" s="2"/>
    </row>
    <row r="54" spans="7:11" x14ac:dyDescent="0.2">
      <c r="G54" s="2"/>
      <c r="H54" s="6"/>
      <c r="I54" s="4"/>
      <c r="J54" s="2"/>
      <c r="K54" s="2"/>
    </row>
    <row r="55" spans="7:11" x14ac:dyDescent="0.2">
      <c r="G55" s="2"/>
      <c r="H55" s="6"/>
      <c r="I55" s="4"/>
      <c r="J55" s="2"/>
      <c r="K55" s="2"/>
    </row>
    <row r="56" spans="7:11" x14ac:dyDescent="0.2">
      <c r="G56" s="2"/>
      <c r="H56" s="6"/>
      <c r="I56" s="4"/>
      <c r="J56" s="2"/>
      <c r="K56" s="2"/>
    </row>
    <row r="57" spans="7:11" x14ac:dyDescent="0.2">
      <c r="G57" s="2"/>
      <c r="H57" s="6"/>
      <c r="I57" s="4"/>
      <c r="J57" s="2"/>
      <c r="K57" s="2"/>
    </row>
    <row r="58" spans="7:11" x14ac:dyDescent="0.2">
      <c r="G58" s="2"/>
      <c r="H58" s="6"/>
      <c r="I58" s="4"/>
      <c r="J58" s="2"/>
      <c r="K58" s="2"/>
    </row>
    <row r="59" spans="7:11" x14ac:dyDescent="0.2">
      <c r="G59" s="2"/>
      <c r="H59" s="6"/>
      <c r="I59" s="4"/>
      <c r="J59" s="2"/>
      <c r="K59" s="2"/>
    </row>
    <row r="60" spans="7:11" x14ac:dyDescent="0.2">
      <c r="G60" s="2"/>
      <c r="H60" s="6"/>
      <c r="I60" s="4"/>
      <c r="J60" s="2"/>
      <c r="K60" s="2"/>
    </row>
    <row r="61" spans="7:11" x14ac:dyDescent="0.2">
      <c r="G61" s="2"/>
      <c r="H61" s="6"/>
      <c r="I61" s="4"/>
      <c r="J61" s="2"/>
      <c r="K61" s="2"/>
    </row>
    <row r="62" spans="7:11" x14ac:dyDescent="0.2">
      <c r="G62" s="2"/>
      <c r="H62" s="6"/>
      <c r="I62" s="4"/>
      <c r="J62" s="2"/>
      <c r="K62" s="2"/>
    </row>
    <row r="63" spans="7:11" x14ac:dyDescent="0.2">
      <c r="G63" s="2"/>
      <c r="H63" s="6"/>
      <c r="I63" s="4"/>
      <c r="J63" s="2"/>
      <c r="K63" s="2"/>
    </row>
    <row r="64" spans="7:11" x14ac:dyDescent="0.2">
      <c r="G64" s="2"/>
      <c r="H64" s="6"/>
      <c r="I64" s="4"/>
      <c r="J64" s="2"/>
      <c r="K64" s="2"/>
    </row>
    <row r="65" spans="7:11" x14ac:dyDescent="0.2">
      <c r="G65" s="2"/>
      <c r="H65" s="6"/>
      <c r="I65" s="4"/>
      <c r="J65" s="2"/>
      <c r="K65" s="2"/>
    </row>
    <row r="66" spans="7:11" x14ac:dyDescent="0.2">
      <c r="G66" s="2"/>
      <c r="H66" s="6"/>
      <c r="I66" s="4"/>
      <c r="J66" s="2"/>
      <c r="K66" s="2"/>
    </row>
    <row r="67" spans="7:11" x14ac:dyDescent="0.2">
      <c r="G67" s="2"/>
      <c r="H67" s="6"/>
      <c r="I67" s="4"/>
      <c r="J67" s="2"/>
      <c r="K67" s="2"/>
    </row>
    <row r="68" spans="7:11" x14ac:dyDescent="0.2">
      <c r="G68" s="2"/>
      <c r="H68" s="6"/>
      <c r="I68" s="4"/>
      <c r="J68" s="2"/>
      <c r="K68" s="2"/>
    </row>
    <row r="69" spans="7:11" x14ac:dyDescent="0.2">
      <c r="G69" s="2"/>
      <c r="H69" s="6"/>
      <c r="I69" s="4"/>
      <c r="J69" s="2"/>
      <c r="K69" s="2"/>
    </row>
    <row r="70" spans="7:11" x14ac:dyDescent="0.2">
      <c r="G70" s="2"/>
      <c r="H70" s="6"/>
      <c r="I70" s="4"/>
      <c r="J70" s="2"/>
      <c r="K70" s="2"/>
    </row>
    <row r="71" spans="7:11" x14ac:dyDescent="0.2">
      <c r="G71" s="2"/>
      <c r="H71" s="6"/>
      <c r="I71" s="4"/>
      <c r="J71" s="2"/>
      <c r="K71" s="2"/>
    </row>
    <row r="72" spans="7:11" x14ac:dyDescent="0.2">
      <c r="G72" s="2"/>
      <c r="H72" s="6"/>
      <c r="I72" s="4"/>
      <c r="J72" s="2"/>
      <c r="K72" s="2"/>
    </row>
    <row r="73" spans="7:11" x14ac:dyDescent="0.2">
      <c r="G73" s="2"/>
      <c r="H73" s="6"/>
      <c r="I73" s="4"/>
      <c r="J73" s="2"/>
      <c r="K73" s="2"/>
    </row>
    <row r="74" spans="7:11" x14ac:dyDescent="0.2">
      <c r="G74" s="2"/>
      <c r="H74" s="6"/>
      <c r="I74" s="4"/>
      <c r="J74" s="2"/>
      <c r="K74" s="2"/>
    </row>
    <row r="75" spans="7:11" x14ac:dyDescent="0.2">
      <c r="G75" s="2"/>
      <c r="H75" s="6"/>
      <c r="I75" s="4"/>
      <c r="J75" s="2"/>
      <c r="K75" s="2"/>
    </row>
    <row r="76" spans="7:11" x14ac:dyDescent="0.2">
      <c r="G76" s="2"/>
      <c r="H76" s="6"/>
      <c r="I76" s="4"/>
      <c r="J76" s="2"/>
      <c r="K76" s="2"/>
    </row>
    <row r="77" spans="7:11" x14ac:dyDescent="0.2">
      <c r="G77" s="2"/>
      <c r="H77" s="6"/>
      <c r="I77" s="4"/>
      <c r="J77" s="2"/>
      <c r="K77" s="2"/>
    </row>
    <row r="78" spans="7:11" x14ac:dyDescent="0.2">
      <c r="G78" s="2"/>
      <c r="H78" s="6"/>
      <c r="I78" s="4"/>
      <c r="J78" s="2"/>
      <c r="K78" s="2"/>
    </row>
    <row r="79" spans="7:11" x14ac:dyDescent="0.2">
      <c r="G79" s="2"/>
      <c r="H79" s="6"/>
      <c r="I79" s="4"/>
      <c r="J79" s="2"/>
      <c r="K79" s="2"/>
    </row>
    <row r="80" spans="7:11" x14ac:dyDescent="0.2">
      <c r="G80" s="2"/>
      <c r="H80" s="6"/>
      <c r="I80" s="4"/>
      <c r="J80" s="2"/>
      <c r="K80" s="2"/>
    </row>
    <row r="81" spans="7:11" x14ac:dyDescent="0.2">
      <c r="G81" s="2"/>
      <c r="H81" s="6"/>
      <c r="I81" s="4"/>
      <c r="J81" s="2"/>
      <c r="K81" s="2"/>
    </row>
    <row r="82" spans="7:11" x14ac:dyDescent="0.2">
      <c r="G82" s="2"/>
      <c r="H82" s="6"/>
      <c r="I82" s="4"/>
      <c r="J82" s="2"/>
      <c r="K82" s="2"/>
    </row>
    <row r="83" spans="7:11" x14ac:dyDescent="0.2">
      <c r="G83" s="2"/>
      <c r="H83" s="6"/>
      <c r="I83" s="4"/>
      <c r="J83" s="2"/>
      <c r="K83" s="2"/>
    </row>
    <row r="84" spans="7:11" x14ac:dyDescent="0.2">
      <c r="G84" s="2"/>
      <c r="H84" s="6"/>
      <c r="I84" s="4"/>
      <c r="J84" s="2"/>
      <c r="K84" s="2"/>
    </row>
    <row r="85" spans="7:11" x14ac:dyDescent="0.2">
      <c r="G85" s="2"/>
      <c r="H85" s="6"/>
      <c r="I85" s="4"/>
      <c r="J85" s="2"/>
      <c r="K85" s="2"/>
    </row>
    <row r="86" spans="7:11" x14ac:dyDescent="0.2">
      <c r="G86" s="2"/>
      <c r="H86" s="6"/>
      <c r="I86" s="4"/>
      <c r="J86" s="2"/>
      <c r="K86" s="2"/>
    </row>
    <row r="87" spans="7:11" x14ac:dyDescent="0.2">
      <c r="G87" s="2"/>
      <c r="H87" s="6"/>
      <c r="I87" s="4"/>
      <c r="J87" s="2"/>
      <c r="K87" s="2"/>
    </row>
    <row r="88" spans="7:11" x14ac:dyDescent="0.2">
      <c r="G88" s="2"/>
      <c r="H88" s="6"/>
      <c r="I88" s="4"/>
      <c r="J88" s="2"/>
      <c r="K88" s="2"/>
    </row>
    <row r="89" spans="7:11" x14ac:dyDescent="0.2">
      <c r="G89" s="2"/>
      <c r="H89" s="6"/>
      <c r="I89" s="4"/>
      <c r="J89" s="2"/>
      <c r="K89" s="2"/>
    </row>
    <row r="90" spans="7:11" x14ac:dyDescent="0.2">
      <c r="G90" s="2"/>
      <c r="H90" s="6"/>
      <c r="I90" s="4"/>
      <c r="J90" s="2"/>
      <c r="K90" s="2"/>
    </row>
    <row r="91" spans="7:11" x14ac:dyDescent="0.2">
      <c r="G91" s="2"/>
      <c r="H91" s="6"/>
      <c r="I91" s="4"/>
      <c r="J91" s="2"/>
      <c r="K91" s="2"/>
    </row>
    <row r="92" spans="7:11" x14ac:dyDescent="0.2">
      <c r="G92" s="2"/>
      <c r="H92" s="6"/>
      <c r="I92" s="4"/>
      <c r="J92" s="2"/>
      <c r="K92" s="2"/>
    </row>
    <row r="93" spans="7:11" x14ac:dyDescent="0.2">
      <c r="G93" s="2"/>
      <c r="H93" s="6"/>
      <c r="I93" s="4"/>
      <c r="J93" s="2"/>
      <c r="K93" s="2"/>
    </row>
    <row r="94" spans="7:11" x14ac:dyDescent="0.2">
      <c r="G94" s="2"/>
      <c r="H94" s="6"/>
      <c r="I94" s="4"/>
      <c r="J94" s="2"/>
      <c r="K94" s="2"/>
    </row>
    <row r="95" spans="7:11" x14ac:dyDescent="0.2">
      <c r="G95" s="2"/>
      <c r="H95" s="6"/>
      <c r="I95" s="4"/>
      <c r="J95" s="2"/>
      <c r="K95" s="2"/>
    </row>
    <row r="96" spans="7:11" x14ac:dyDescent="0.2">
      <c r="G96" s="2"/>
      <c r="H96" s="6"/>
      <c r="I96" s="4"/>
      <c r="J96" s="2"/>
      <c r="K96" s="2"/>
    </row>
    <row r="97" spans="7:11" x14ac:dyDescent="0.2">
      <c r="G97" s="2"/>
      <c r="H97" s="6"/>
      <c r="I97" s="4"/>
      <c r="J97" s="2"/>
      <c r="K97" s="2"/>
    </row>
    <row r="98" spans="7:11" x14ac:dyDescent="0.2">
      <c r="G98" s="2"/>
      <c r="H98" s="6"/>
      <c r="I98" s="4"/>
      <c r="J98" s="2"/>
      <c r="K98" s="2"/>
    </row>
    <row r="99" spans="7:11" x14ac:dyDescent="0.2">
      <c r="G99" s="2"/>
      <c r="H99" s="6"/>
      <c r="I99" s="4"/>
      <c r="J99" s="2"/>
      <c r="K99" s="2"/>
    </row>
    <row r="100" spans="7:11" x14ac:dyDescent="0.2">
      <c r="G100" s="2"/>
      <c r="H100" s="6"/>
      <c r="I100" s="4"/>
      <c r="J100" s="2"/>
      <c r="K100" s="2"/>
    </row>
    <row r="101" spans="7:11" x14ac:dyDescent="0.2">
      <c r="G101" s="2"/>
      <c r="H101" s="6"/>
      <c r="I101" s="4"/>
      <c r="J101" s="2"/>
      <c r="K101" s="2"/>
    </row>
    <row r="102" spans="7:11" x14ac:dyDescent="0.2">
      <c r="G102" s="2"/>
      <c r="H102" s="6"/>
      <c r="I102" s="4"/>
      <c r="J102" s="2"/>
      <c r="K102" s="2"/>
    </row>
    <row r="103" spans="7:11" x14ac:dyDescent="0.2">
      <c r="G103" s="2"/>
      <c r="H103" s="6"/>
      <c r="I103" s="4"/>
      <c r="J103" s="2"/>
      <c r="K103" s="2"/>
    </row>
    <row r="104" spans="7:11" x14ac:dyDescent="0.2">
      <c r="G104" s="2"/>
      <c r="H104" s="6"/>
      <c r="I104" s="4"/>
      <c r="J104" s="2"/>
      <c r="K104" s="2"/>
    </row>
    <row r="105" spans="7:11" x14ac:dyDescent="0.2">
      <c r="G105" s="2"/>
      <c r="H105" s="6"/>
      <c r="I105" s="4"/>
      <c r="J105" s="2"/>
      <c r="K105" s="2"/>
    </row>
    <row r="106" spans="7:11" x14ac:dyDescent="0.2">
      <c r="G106" s="2"/>
      <c r="H106" s="6"/>
      <c r="I106" s="4"/>
      <c r="J106" s="2"/>
      <c r="K106" s="2"/>
    </row>
    <row r="107" spans="7:11" x14ac:dyDescent="0.2">
      <c r="G107" s="2"/>
      <c r="H107" s="6"/>
      <c r="I107" s="4"/>
      <c r="J107" s="2"/>
      <c r="K107" s="2"/>
    </row>
    <row r="108" spans="7:11" x14ac:dyDescent="0.2">
      <c r="G108" s="2"/>
      <c r="H108" s="6"/>
      <c r="I108" s="4"/>
      <c r="J108" s="2"/>
      <c r="K108" s="2"/>
    </row>
    <row r="109" spans="7:11" x14ac:dyDescent="0.2">
      <c r="G109" s="2"/>
      <c r="H109" s="6"/>
      <c r="I109" s="4"/>
      <c r="J109" s="2"/>
      <c r="K109" s="2"/>
    </row>
    <row r="110" spans="7:11" x14ac:dyDescent="0.2">
      <c r="G110" s="2"/>
      <c r="H110" s="6"/>
      <c r="I110" s="4"/>
      <c r="J110" s="2"/>
      <c r="K110" s="2"/>
    </row>
    <row r="111" spans="7:11" x14ac:dyDescent="0.2">
      <c r="G111" s="2"/>
      <c r="H111" s="6"/>
      <c r="I111" s="4"/>
      <c r="J111" s="2"/>
      <c r="K111" s="2"/>
    </row>
    <row r="112" spans="7:11" x14ac:dyDescent="0.2">
      <c r="G112" s="2"/>
      <c r="H112" s="6"/>
      <c r="I112" s="4"/>
      <c r="J112" s="2"/>
      <c r="K112" s="2"/>
    </row>
    <row r="113" spans="7:11" x14ac:dyDescent="0.2">
      <c r="G113" s="2"/>
      <c r="H113" s="6"/>
      <c r="I113" s="4"/>
      <c r="J113" s="2"/>
      <c r="K113" s="2"/>
    </row>
    <row r="114" spans="7:11" x14ac:dyDescent="0.2">
      <c r="G114" s="2"/>
      <c r="H114" s="6"/>
      <c r="I114" s="4"/>
      <c r="J114" s="2"/>
      <c r="K114" s="2"/>
    </row>
    <row r="115" spans="7:11" x14ac:dyDescent="0.2">
      <c r="G115" s="2"/>
      <c r="H115" s="6"/>
      <c r="I115" s="4"/>
      <c r="J115" s="2"/>
      <c r="K115" s="2"/>
    </row>
    <row r="116" spans="7:11" x14ac:dyDescent="0.2">
      <c r="G116" s="2"/>
      <c r="H116" s="6"/>
      <c r="I116" s="4"/>
      <c r="J116" s="2"/>
      <c r="K116" s="2"/>
    </row>
    <row r="117" spans="7:11" x14ac:dyDescent="0.2">
      <c r="G117" s="2"/>
      <c r="H117" s="6"/>
      <c r="I117" s="4"/>
      <c r="J117" s="2"/>
      <c r="K117" s="2"/>
    </row>
    <row r="118" spans="7:11" x14ac:dyDescent="0.2">
      <c r="G118" s="2"/>
      <c r="H118" s="6"/>
      <c r="I118" s="4"/>
      <c r="J118" s="2"/>
      <c r="K118" s="2"/>
    </row>
    <row r="119" spans="7:11" x14ac:dyDescent="0.2">
      <c r="G119" s="2"/>
      <c r="H119" s="6"/>
      <c r="I119" s="4"/>
      <c r="J119" s="2"/>
      <c r="K119" s="2"/>
    </row>
    <row r="120" spans="7:11" x14ac:dyDescent="0.2">
      <c r="G120" s="2"/>
      <c r="H120" s="6"/>
      <c r="I120" s="4"/>
      <c r="J120" s="2"/>
      <c r="K120" s="2"/>
    </row>
    <row r="121" spans="7:11" x14ac:dyDescent="0.2">
      <c r="G121" s="2"/>
      <c r="H121" s="6"/>
      <c r="I121" s="4"/>
      <c r="J121" s="2"/>
      <c r="K121" s="2"/>
    </row>
    <row r="122" spans="7:11" x14ac:dyDescent="0.2">
      <c r="G122" s="2"/>
      <c r="H122" s="6"/>
      <c r="I122" s="4"/>
      <c r="J122" s="2"/>
      <c r="K122" s="2"/>
    </row>
    <row r="123" spans="7:11" x14ac:dyDescent="0.2">
      <c r="G123" s="2"/>
      <c r="H123" s="6"/>
      <c r="I123" s="4"/>
      <c r="J123" s="2"/>
      <c r="K123" s="2"/>
    </row>
    <row r="124" spans="7:11" x14ac:dyDescent="0.2">
      <c r="G124" s="2"/>
      <c r="H124" s="6"/>
      <c r="I124" s="4"/>
      <c r="J124" s="2"/>
      <c r="K124" s="2"/>
    </row>
    <row r="125" spans="7:11" x14ac:dyDescent="0.2">
      <c r="G125" s="2"/>
      <c r="H125" s="6"/>
      <c r="I125" s="4"/>
      <c r="J125" s="2"/>
      <c r="K125" s="2"/>
    </row>
    <row r="126" spans="7:11" x14ac:dyDescent="0.2">
      <c r="G126" s="2"/>
      <c r="H126" s="6"/>
      <c r="I126" s="4"/>
      <c r="J126" s="2"/>
      <c r="K126" s="2"/>
    </row>
    <row r="127" spans="7:11" x14ac:dyDescent="0.2">
      <c r="G127" s="2"/>
      <c r="H127" s="6"/>
      <c r="I127" s="4"/>
      <c r="J127" s="2"/>
      <c r="K127" s="2"/>
    </row>
    <row r="128" spans="7:11" x14ac:dyDescent="0.2">
      <c r="G128" s="2"/>
      <c r="H128" s="6"/>
      <c r="I128" s="4"/>
      <c r="J128" s="2"/>
      <c r="K128" s="2"/>
    </row>
    <row r="129" spans="7:11" x14ac:dyDescent="0.2">
      <c r="G129" s="2"/>
      <c r="H129" s="6"/>
      <c r="I129" s="4"/>
      <c r="J129" s="2"/>
      <c r="K129" s="2"/>
    </row>
    <row r="130" spans="7:11" x14ac:dyDescent="0.2">
      <c r="G130" s="2"/>
      <c r="H130" s="6"/>
      <c r="I130" s="4"/>
      <c r="J130" s="2"/>
      <c r="K130" s="2"/>
    </row>
    <row r="131" spans="7:11" x14ac:dyDescent="0.2">
      <c r="G131" s="2"/>
      <c r="H131" s="6"/>
      <c r="I131" s="4"/>
      <c r="J131" s="2"/>
      <c r="K131" s="2"/>
    </row>
    <row r="132" spans="7:11" x14ac:dyDescent="0.2">
      <c r="G132" s="2"/>
      <c r="H132" s="6"/>
      <c r="I132" s="4"/>
      <c r="J132" s="2"/>
      <c r="K132" s="2"/>
    </row>
    <row r="133" spans="7:11" x14ac:dyDescent="0.2">
      <c r="G133" s="2"/>
      <c r="H133" s="6"/>
      <c r="I133" s="4"/>
      <c r="J133" s="2"/>
      <c r="K133" s="2"/>
    </row>
    <row r="134" spans="7:11" x14ac:dyDescent="0.2">
      <c r="G134" s="2"/>
      <c r="H134" s="6"/>
      <c r="I134" s="4"/>
      <c r="J134" s="2"/>
      <c r="K134" s="2"/>
    </row>
    <row r="135" spans="7:11" x14ac:dyDescent="0.2">
      <c r="G135" s="2"/>
      <c r="H135" s="6"/>
      <c r="I135" s="4"/>
      <c r="J135" s="2"/>
      <c r="K135" s="2"/>
    </row>
    <row r="136" spans="7:11" x14ac:dyDescent="0.2">
      <c r="G136" s="2"/>
      <c r="H136" s="6"/>
      <c r="I136" s="4"/>
      <c r="J136" s="2"/>
      <c r="K136" s="2"/>
    </row>
    <row r="137" spans="7:11" x14ac:dyDescent="0.2">
      <c r="G137" s="2"/>
      <c r="H137" s="6"/>
      <c r="I137" s="4"/>
      <c r="J137" s="2"/>
      <c r="K137" s="2"/>
    </row>
    <row r="138" spans="7:11" x14ac:dyDescent="0.2">
      <c r="G138" s="2"/>
      <c r="H138" s="6"/>
      <c r="I138" s="4"/>
      <c r="J138" s="2"/>
      <c r="K138" s="2"/>
    </row>
    <row r="139" spans="7:11" x14ac:dyDescent="0.2">
      <c r="G139" s="2"/>
      <c r="H139" s="6"/>
      <c r="I139" s="4"/>
      <c r="J139" s="2"/>
      <c r="K139" s="2"/>
    </row>
    <row r="140" spans="7:11" x14ac:dyDescent="0.2">
      <c r="G140" s="2"/>
      <c r="H140" s="6"/>
      <c r="I140" s="4"/>
      <c r="J140" s="2"/>
      <c r="K140" s="2"/>
    </row>
    <row r="141" spans="7:11" x14ac:dyDescent="0.2">
      <c r="G141" s="2"/>
      <c r="H141" s="6"/>
      <c r="I141" s="4"/>
      <c r="J141" s="2"/>
      <c r="K141" s="2"/>
    </row>
    <row r="142" spans="7:11" x14ac:dyDescent="0.2">
      <c r="G142" s="2"/>
      <c r="H142" s="6"/>
      <c r="I142" s="4"/>
      <c r="J142" s="2"/>
      <c r="K142" s="2"/>
    </row>
    <row r="143" spans="7:11" x14ac:dyDescent="0.2">
      <c r="G143" s="2"/>
      <c r="H143" s="6"/>
      <c r="I143" s="4"/>
      <c r="J143" s="2"/>
      <c r="K143" s="2"/>
    </row>
    <row r="144" spans="7:11" x14ac:dyDescent="0.2">
      <c r="G144" s="2"/>
      <c r="H144" s="6"/>
      <c r="I144" s="4"/>
      <c r="J144" s="2"/>
      <c r="K144" s="2"/>
    </row>
    <row r="145" spans="7:11" x14ac:dyDescent="0.2">
      <c r="G145" s="2"/>
      <c r="H145" s="6"/>
      <c r="I145" s="4"/>
      <c r="J145" s="2"/>
      <c r="K145" s="2"/>
    </row>
    <row r="146" spans="7:11" x14ac:dyDescent="0.2">
      <c r="G146" s="2"/>
      <c r="H146" s="6"/>
      <c r="I146" s="4"/>
      <c r="J146" s="2"/>
      <c r="K146" s="2"/>
    </row>
    <row r="147" spans="7:11" x14ac:dyDescent="0.2">
      <c r="G147" s="2"/>
      <c r="H147" s="6"/>
      <c r="I147" s="4"/>
      <c r="J147" s="2"/>
      <c r="K147" s="2"/>
    </row>
    <row r="148" spans="7:11" x14ac:dyDescent="0.2">
      <c r="G148" s="2"/>
      <c r="H148" s="6"/>
      <c r="I148" s="4"/>
      <c r="J148" s="2"/>
      <c r="K148" s="2"/>
    </row>
    <row r="149" spans="7:11" x14ac:dyDescent="0.2">
      <c r="G149" s="2"/>
      <c r="H149" s="6"/>
      <c r="I149" s="4"/>
      <c r="J149" s="2"/>
      <c r="K149" s="2"/>
    </row>
    <row r="150" spans="7:11" x14ac:dyDescent="0.2">
      <c r="G150" s="2"/>
      <c r="H150" s="6"/>
      <c r="I150" s="4"/>
      <c r="J150" s="2"/>
      <c r="K150" s="2"/>
    </row>
    <row r="151" spans="7:11" x14ac:dyDescent="0.2">
      <c r="G151" s="2"/>
      <c r="H151" s="6"/>
      <c r="I151" s="4"/>
      <c r="J151" s="2"/>
      <c r="K151" s="2"/>
    </row>
    <row r="152" spans="7:11" x14ac:dyDescent="0.2">
      <c r="G152" s="2"/>
      <c r="H152" s="6"/>
      <c r="I152" s="4"/>
      <c r="J152" s="2"/>
      <c r="K152" s="2"/>
    </row>
    <row r="153" spans="7:11" x14ac:dyDescent="0.2">
      <c r="G153" s="2"/>
      <c r="H153" s="6"/>
      <c r="I153" s="4"/>
      <c r="J153" s="2"/>
      <c r="K153" s="2"/>
    </row>
    <row r="154" spans="7:11" x14ac:dyDescent="0.2">
      <c r="G154" s="2"/>
      <c r="H154" s="6"/>
      <c r="I154" s="4"/>
      <c r="J154" s="2"/>
      <c r="K154" s="2"/>
    </row>
    <row r="155" spans="7:11" x14ac:dyDescent="0.2">
      <c r="G155" s="2"/>
      <c r="H155" s="6"/>
      <c r="I155" s="4"/>
      <c r="J155" s="2"/>
      <c r="K155" s="2"/>
    </row>
    <row r="156" spans="7:11" x14ac:dyDescent="0.2">
      <c r="G156" s="2"/>
      <c r="H156" s="6"/>
      <c r="I156" s="4"/>
      <c r="J156" s="2"/>
      <c r="K156" s="2"/>
    </row>
    <row r="157" spans="7:11" x14ac:dyDescent="0.2">
      <c r="G157" s="2"/>
      <c r="H157" s="6"/>
      <c r="I157" s="4"/>
      <c r="J157" s="2"/>
      <c r="K157" s="2"/>
    </row>
    <row r="158" spans="7:11" x14ac:dyDescent="0.2">
      <c r="G158" s="2"/>
      <c r="H158" s="6"/>
      <c r="I158" s="4"/>
      <c r="J158" s="2"/>
      <c r="K158" s="2"/>
    </row>
    <row r="159" spans="7:11" x14ac:dyDescent="0.2">
      <c r="G159" s="2"/>
      <c r="H159" s="6"/>
      <c r="I159" s="4"/>
      <c r="J159" s="2"/>
      <c r="K159" s="2"/>
    </row>
    <row r="160" spans="7:11" x14ac:dyDescent="0.2">
      <c r="G160" s="2"/>
      <c r="H160" s="6"/>
      <c r="I160" s="4"/>
      <c r="J160" s="2"/>
      <c r="K160" s="2"/>
    </row>
    <row r="161" spans="7:11" x14ac:dyDescent="0.2">
      <c r="G161" s="2"/>
      <c r="H161" s="6"/>
      <c r="I161" s="4"/>
      <c r="J161" s="2"/>
      <c r="K161" s="2"/>
    </row>
    <row r="162" spans="7:11" x14ac:dyDescent="0.2">
      <c r="G162" s="2"/>
      <c r="H162" s="6"/>
      <c r="I162" s="4"/>
      <c r="J162" s="2"/>
      <c r="K162" s="2"/>
    </row>
    <row r="163" spans="7:11" x14ac:dyDescent="0.2">
      <c r="G163" s="2"/>
      <c r="H163" s="6"/>
      <c r="I163" s="4"/>
      <c r="J163" s="2"/>
      <c r="K163" s="2"/>
    </row>
    <row r="164" spans="7:11" x14ac:dyDescent="0.2">
      <c r="G164" s="2"/>
      <c r="H164" s="6"/>
      <c r="I164" s="4"/>
      <c r="J164" s="2"/>
      <c r="K164" s="2"/>
    </row>
    <row r="165" spans="7:11" x14ac:dyDescent="0.2">
      <c r="G165" s="2"/>
      <c r="H165" s="6"/>
      <c r="I165" s="4"/>
      <c r="J165" s="2"/>
      <c r="K165" s="2"/>
    </row>
    <row r="166" spans="7:11" x14ac:dyDescent="0.2">
      <c r="G166" s="2"/>
      <c r="H166" s="6"/>
      <c r="I166" s="4"/>
      <c r="J166" s="2"/>
      <c r="K166" s="2"/>
    </row>
    <row r="167" spans="7:11" x14ac:dyDescent="0.2">
      <c r="G167" s="2"/>
      <c r="H167" s="6"/>
      <c r="I167" s="4"/>
      <c r="J167" s="2"/>
      <c r="K167" s="2"/>
    </row>
    <row r="168" spans="7:11" x14ac:dyDescent="0.2">
      <c r="G168" s="2"/>
      <c r="H168" s="6"/>
      <c r="I168" s="4"/>
      <c r="J168" s="2"/>
      <c r="K168" s="2"/>
    </row>
    <row r="169" spans="7:11" x14ac:dyDescent="0.2">
      <c r="G169" s="2"/>
      <c r="H169" s="6"/>
      <c r="I169" s="4"/>
      <c r="J169" s="2"/>
      <c r="K169" s="2"/>
    </row>
    <row r="170" spans="7:11" x14ac:dyDescent="0.2">
      <c r="G170" s="2"/>
      <c r="H170" s="6"/>
      <c r="I170" s="4"/>
      <c r="J170" s="2"/>
      <c r="K170" s="2"/>
    </row>
    <row r="171" spans="7:11" x14ac:dyDescent="0.2">
      <c r="G171" s="2"/>
      <c r="H171" s="6"/>
      <c r="I171" s="4"/>
      <c r="J171" s="2"/>
      <c r="K171" s="2"/>
    </row>
    <row r="172" spans="7:11" x14ac:dyDescent="0.2">
      <c r="G172" s="2"/>
      <c r="H172" s="6"/>
      <c r="I172" s="4"/>
      <c r="J172" s="2"/>
      <c r="K172" s="2"/>
    </row>
  </sheetData>
  <mergeCells count="18">
    <mergeCell ref="A5:S5"/>
    <mergeCell ref="A6:S6"/>
    <mergeCell ref="A7:A8"/>
    <mergeCell ref="F7:F8"/>
    <mergeCell ref="G7:G8"/>
    <mergeCell ref="S7:S8"/>
    <mergeCell ref="B7:B8"/>
    <mergeCell ref="M7:M8"/>
    <mergeCell ref="N7:R7"/>
    <mergeCell ref="J7:J8"/>
    <mergeCell ref="L7:L8"/>
    <mergeCell ref="H7:H8"/>
    <mergeCell ref="A18:H18"/>
    <mergeCell ref="K7:K8"/>
    <mergeCell ref="C7:C8"/>
    <mergeCell ref="D7:D8"/>
    <mergeCell ref="E7:E8"/>
    <mergeCell ref="I7:I8"/>
  </mergeCells>
  <phoneticPr fontId="2" type="noConversion"/>
  <pageMargins left="0.78740157480314965" right="0.78740157480314965" top="0.6692913385826772" bottom="0.86614173228346458" header="0.27559055118110237" footer="0.39370078740157483"/>
  <pageSetup paperSize="9" scale="47" firstPageNumber="123" orientation="landscape" useFirstPageNumber="1" r:id="rId1"/>
  <headerFooter alignWithMargins="0">
    <oddFooter>&amp;L&amp;"Arial,Kurzíva"&amp;12Zastupitelstvo Olomouckého kraje 16-12-2011
6. - Rozpočet Olomouckého kraje 2012 - návrh rozpočtu
Příloha č. 4a): Návrh rozpracovaných investičních akcí v roce 2012&amp;R&amp;"Arial,Kurzíva"&amp;12Strana &amp;P (celkem 167)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BM326"/>
  <sheetViews>
    <sheetView zoomScale="75" zoomScaleNormal="75" zoomScaleSheetLayoutView="75" workbookViewId="0">
      <selection activeCell="D35" sqref="D35"/>
    </sheetView>
  </sheetViews>
  <sheetFormatPr defaultRowHeight="12.75" x14ac:dyDescent="0.2"/>
  <cols>
    <col min="1" max="1" width="3.7109375" style="82" customWidth="1"/>
    <col min="2" max="2" width="5" style="82" customWidth="1"/>
    <col min="3" max="3" width="17.42578125" style="82" customWidth="1"/>
    <col min="4" max="4" width="6.7109375" style="82" customWidth="1"/>
    <col min="5" max="5" width="6.85546875" style="82" customWidth="1"/>
    <col min="6" max="6" width="45.5703125" style="82" customWidth="1"/>
    <col min="7" max="7" width="55.42578125" style="82" customWidth="1"/>
    <col min="8" max="8" width="10" style="82" customWidth="1"/>
    <col min="9" max="9" width="11.42578125" style="82" customWidth="1"/>
    <col min="10" max="10" width="13.42578125" style="164" customWidth="1"/>
    <col min="11" max="11" width="12.28515625" style="159" customWidth="1"/>
    <col min="12" max="12" width="14" style="82" customWidth="1"/>
    <col min="13" max="13" width="11.7109375" style="82" customWidth="1"/>
    <col min="14" max="16" width="12" style="82" customWidth="1"/>
    <col min="17" max="17" width="11.7109375" style="82" customWidth="1"/>
    <col min="18" max="18" width="17" style="82" customWidth="1"/>
    <col min="19" max="16384" width="9.140625" style="82"/>
  </cols>
  <sheetData>
    <row r="1" spans="1:65" ht="18" x14ac:dyDescent="0.25">
      <c r="A1" s="132" t="s">
        <v>15</v>
      </c>
    </row>
    <row r="2" spans="1:65" s="119" customFormat="1" ht="15" customHeight="1" x14ac:dyDescent="0.25">
      <c r="A2" s="579" t="s">
        <v>18</v>
      </c>
      <c r="B2" s="579"/>
      <c r="C2" s="579"/>
      <c r="D2" s="579"/>
      <c r="E2" s="579"/>
      <c r="F2" s="579"/>
      <c r="G2" s="139" t="s">
        <v>20</v>
      </c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1"/>
      <c r="BJ2" s="121"/>
      <c r="BK2" s="121"/>
      <c r="BL2" s="121"/>
      <c r="BM2" s="121"/>
    </row>
    <row r="3" spans="1:65" s="119" customFormat="1" ht="16.5" customHeight="1" x14ac:dyDescent="0.2">
      <c r="A3" s="579"/>
      <c r="B3" s="579"/>
      <c r="C3" s="579"/>
      <c r="D3" s="579"/>
      <c r="E3" s="579"/>
      <c r="F3" s="579" t="s">
        <v>19</v>
      </c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</row>
    <row r="4" spans="1:65" s="119" customFormat="1" ht="15" x14ac:dyDescent="0.2">
      <c r="A4" s="579"/>
      <c r="B4" s="579"/>
      <c r="C4" s="579"/>
      <c r="D4" s="579"/>
      <c r="E4" s="579"/>
      <c r="F4" s="579" t="s">
        <v>21</v>
      </c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  <c r="BI4" s="121"/>
      <c r="BJ4" s="121"/>
      <c r="BK4" s="121"/>
      <c r="BL4" s="121"/>
      <c r="BM4" s="121"/>
    </row>
    <row r="5" spans="1:65" s="119" customFormat="1" ht="25.5" customHeight="1" thickBot="1" x14ac:dyDescent="0.3">
      <c r="F5" s="166"/>
      <c r="R5" s="852" t="s">
        <v>49</v>
      </c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</row>
    <row r="6" spans="1:65" s="149" customFormat="1" ht="27" customHeight="1" thickBot="1" x14ac:dyDescent="0.25">
      <c r="A6" s="1000" t="s">
        <v>271</v>
      </c>
      <c r="B6" s="1001"/>
      <c r="C6" s="1001"/>
      <c r="D6" s="1001"/>
      <c r="E6" s="1001"/>
      <c r="F6" s="1002"/>
      <c r="G6" s="1003"/>
      <c r="H6" s="1004"/>
      <c r="I6" s="1004"/>
      <c r="J6" s="10"/>
      <c r="K6" s="11"/>
      <c r="L6" s="12"/>
      <c r="M6" s="12"/>
      <c r="N6" s="12"/>
      <c r="O6" s="12"/>
      <c r="P6" s="12"/>
      <c r="Q6" s="13"/>
      <c r="R6" s="279"/>
    </row>
    <row r="7" spans="1:65" s="149" customFormat="1" ht="12" customHeight="1" thickBot="1" x14ac:dyDescent="0.25">
      <c r="A7" s="942"/>
      <c r="B7" s="943"/>
      <c r="C7" s="943"/>
      <c r="D7" s="943"/>
      <c r="E7" s="943"/>
      <c r="F7" s="943"/>
      <c r="G7" s="943"/>
      <c r="H7" s="943"/>
      <c r="I7" s="943"/>
      <c r="J7" s="943"/>
      <c r="K7" s="943"/>
      <c r="L7" s="943"/>
      <c r="M7" s="943"/>
      <c r="N7" s="943"/>
      <c r="O7" s="943"/>
      <c r="P7" s="943"/>
      <c r="Q7" s="943"/>
      <c r="R7" s="944"/>
    </row>
    <row r="8" spans="1:65" s="819" customFormat="1" ht="26.25" customHeight="1" thickBot="1" x14ac:dyDescent="0.25">
      <c r="A8" s="1005" t="s">
        <v>67</v>
      </c>
      <c r="B8" s="1005" t="s">
        <v>6</v>
      </c>
      <c r="C8" s="1008" t="s">
        <v>26</v>
      </c>
      <c r="D8" s="1008" t="s">
        <v>25</v>
      </c>
      <c r="E8" s="1008" t="s">
        <v>27</v>
      </c>
      <c r="F8" s="945" t="s">
        <v>8</v>
      </c>
      <c r="G8" s="945" t="s">
        <v>7</v>
      </c>
      <c r="H8" s="1007" t="s">
        <v>53</v>
      </c>
      <c r="I8" s="949" t="s">
        <v>54</v>
      </c>
      <c r="J8" s="947" t="s">
        <v>55</v>
      </c>
      <c r="K8" s="971" t="s">
        <v>56</v>
      </c>
      <c r="L8" s="971" t="s">
        <v>174</v>
      </c>
      <c r="M8" s="969" t="s">
        <v>175</v>
      </c>
      <c r="N8" s="969"/>
      <c r="O8" s="969"/>
      <c r="P8" s="969"/>
      <c r="Q8" s="969"/>
      <c r="R8" s="946" t="s">
        <v>198</v>
      </c>
      <c r="S8" s="818"/>
      <c r="T8" s="818"/>
    </row>
    <row r="9" spans="1:65" s="819" customFormat="1" ht="66.75" customHeight="1" thickBot="1" x14ac:dyDescent="0.25">
      <c r="A9" s="1006"/>
      <c r="B9" s="1006"/>
      <c r="C9" s="1009"/>
      <c r="D9" s="1009"/>
      <c r="E9" s="1009"/>
      <c r="F9" s="946"/>
      <c r="G9" s="946"/>
      <c r="H9" s="1007"/>
      <c r="I9" s="950"/>
      <c r="J9" s="948"/>
      <c r="K9" s="971"/>
      <c r="L9" s="971"/>
      <c r="M9" s="290" t="s">
        <v>64</v>
      </c>
      <c r="N9" s="487" t="s">
        <v>81</v>
      </c>
      <c r="O9" s="488" t="s">
        <v>367</v>
      </c>
      <c r="P9" s="488" t="s">
        <v>365</v>
      </c>
      <c r="Q9" s="489" t="s">
        <v>5</v>
      </c>
      <c r="R9" s="959"/>
      <c r="S9" s="818"/>
      <c r="T9" s="818"/>
    </row>
    <row r="10" spans="1:65" s="151" customFormat="1" ht="86.25" customHeight="1" x14ac:dyDescent="0.2">
      <c r="A10" s="823">
        <v>1</v>
      </c>
      <c r="B10" s="824" t="s">
        <v>11</v>
      </c>
      <c r="C10" s="824">
        <v>60005100432</v>
      </c>
      <c r="D10" s="824">
        <v>3533</v>
      </c>
      <c r="E10" s="824">
        <v>6121</v>
      </c>
      <c r="F10" s="418" t="s">
        <v>122</v>
      </c>
      <c r="G10" s="825" t="s">
        <v>123</v>
      </c>
      <c r="H10" s="828" t="s">
        <v>296</v>
      </c>
      <c r="I10" s="824" t="s">
        <v>31</v>
      </c>
      <c r="J10" s="832">
        <v>407</v>
      </c>
      <c r="K10" s="834" t="s">
        <v>154</v>
      </c>
      <c r="L10" s="837">
        <v>324</v>
      </c>
      <c r="M10" s="591">
        <f>SUM(N10:Q10)</f>
        <v>83</v>
      </c>
      <c r="N10" s="838">
        <v>0</v>
      </c>
      <c r="O10" s="839"/>
      <c r="P10" s="839"/>
      <c r="Q10" s="840">
        <v>83</v>
      </c>
      <c r="R10" s="841">
        <f>J10-L10-Q10</f>
        <v>0</v>
      </c>
      <c r="S10" s="150"/>
      <c r="T10" s="150"/>
    </row>
    <row r="11" spans="1:65" s="78" customFormat="1" ht="103.5" customHeight="1" x14ac:dyDescent="0.2">
      <c r="A11" s="820">
        <v>2</v>
      </c>
      <c r="B11" s="821" t="s">
        <v>11</v>
      </c>
      <c r="C11" s="821">
        <v>60005100649</v>
      </c>
      <c r="D11" s="821">
        <v>3523</v>
      </c>
      <c r="E11" s="821">
        <v>6121</v>
      </c>
      <c r="F11" s="418" t="s">
        <v>193</v>
      </c>
      <c r="G11" s="825" t="s">
        <v>188</v>
      </c>
      <c r="H11" s="829" t="s">
        <v>253</v>
      </c>
      <c r="I11" s="824" t="s">
        <v>31</v>
      </c>
      <c r="J11" s="519">
        <v>678</v>
      </c>
      <c r="K11" s="835" t="s">
        <v>153</v>
      </c>
      <c r="L11" s="842">
        <v>537</v>
      </c>
      <c r="M11" s="598">
        <f t="shared" ref="M11:M13" si="0">SUM(N11:Q11)</f>
        <v>141</v>
      </c>
      <c r="N11" s="843">
        <v>0</v>
      </c>
      <c r="O11" s="521"/>
      <c r="P11" s="521"/>
      <c r="Q11" s="539">
        <v>141</v>
      </c>
      <c r="R11" s="844">
        <f>J11-L11-Q11</f>
        <v>0</v>
      </c>
    </row>
    <row r="12" spans="1:65" s="78" customFormat="1" ht="72.75" customHeight="1" x14ac:dyDescent="0.2">
      <c r="A12" s="820">
        <v>3</v>
      </c>
      <c r="B12" s="822" t="s">
        <v>11</v>
      </c>
      <c r="C12" s="822">
        <v>60005100650</v>
      </c>
      <c r="D12" s="822">
        <v>3523</v>
      </c>
      <c r="E12" s="822">
        <v>6121</v>
      </c>
      <c r="F12" s="419" t="s">
        <v>189</v>
      </c>
      <c r="G12" s="826" t="s">
        <v>190</v>
      </c>
      <c r="H12" s="830" t="s">
        <v>253</v>
      </c>
      <c r="I12" s="437" t="s">
        <v>31</v>
      </c>
      <c r="J12" s="521">
        <v>197</v>
      </c>
      <c r="K12" s="835" t="s">
        <v>153</v>
      </c>
      <c r="L12" s="842">
        <v>176</v>
      </c>
      <c r="M12" s="598">
        <f t="shared" si="0"/>
        <v>21</v>
      </c>
      <c r="N12" s="843">
        <v>0</v>
      </c>
      <c r="O12" s="521"/>
      <c r="P12" s="521"/>
      <c r="Q12" s="539">
        <v>21</v>
      </c>
      <c r="R12" s="844">
        <f t="shared" ref="R12:R13" si="1">J12-L12-Q12</f>
        <v>0</v>
      </c>
    </row>
    <row r="13" spans="1:65" s="78" customFormat="1" ht="63.75" customHeight="1" thickBot="1" x14ac:dyDescent="0.25">
      <c r="A13" s="514">
        <v>4</v>
      </c>
      <c r="B13" s="556" t="s">
        <v>11</v>
      </c>
      <c r="C13" s="556">
        <v>60005100651</v>
      </c>
      <c r="D13" s="556">
        <v>3523</v>
      </c>
      <c r="E13" s="556">
        <v>6121</v>
      </c>
      <c r="F13" s="398" t="s">
        <v>191</v>
      </c>
      <c r="G13" s="827" t="s">
        <v>192</v>
      </c>
      <c r="H13" s="831" t="s">
        <v>253</v>
      </c>
      <c r="I13" s="515" t="s">
        <v>31</v>
      </c>
      <c r="J13" s="520">
        <v>174</v>
      </c>
      <c r="K13" s="836" t="s">
        <v>153</v>
      </c>
      <c r="L13" s="542">
        <v>146</v>
      </c>
      <c r="M13" s="845">
        <f t="shared" si="0"/>
        <v>28</v>
      </c>
      <c r="N13" s="846">
        <v>0</v>
      </c>
      <c r="O13" s="520"/>
      <c r="P13" s="520"/>
      <c r="Q13" s="847">
        <v>28</v>
      </c>
      <c r="R13" s="844">
        <f t="shared" si="1"/>
        <v>0</v>
      </c>
    </row>
    <row r="14" spans="1:65" s="167" customFormat="1" ht="33.75" customHeight="1" thickBot="1" x14ac:dyDescent="0.3">
      <c r="A14" s="1010" t="s">
        <v>121</v>
      </c>
      <c r="B14" s="1011"/>
      <c r="C14" s="1011"/>
      <c r="D14" s="1011"/>
      <c r="E14" s="1011"/>
      <c r="F14" s="1012"/>
      <c r="G14" s="1013"/>
      <c r="H14" s="219"/>
      <c r="I14" s="220"/>
      <c r="J14" s="833">
        <f>SUM(J10:J13)</f>
        <v>1456</v>
      </c>
      <c r="K14" s="221"/>
      <c r="L14" s="848">
        <f>SUM(L10:L13)</f>
        <v>1183</v>
      </c>
      <c r="M14" s="849">
        <f>SUM(M10:M13)</f>
        <v>273</v>
      </c>
      <c r="N14" s="850">
        <f>SUM(N10:N13)</f>
        <v>0</v>
      </c>
      <c r="O14" s="833">
        <f t="shared" ref="O14:Q14" si="2">SUM(O10:O13)</f>
        <v>0</v>
      </c>
      <c r="P14" s="833">
        <f t="shared" si="2"/>
        <v>0</v>
      </c>
      <c r="Q14" s="848">
        <f t="shared" si="2"/>
        <v>273</v>
      </c>
      <c r="R14" s="851"/>
    </row>
    <row r="15" spans="1:65" ht="14.25" x14ac:dyDescent="0.2">
      <c r="A15" s="156"/>
      <c r="F15" s="157"/>
      <c r="J15" s="158"/>
      <c r="K15" s="82"/>
      <c r="L15" s="161"/>
      <c r="M15" s="161"/>
      <c r="N15" s="161"/>
      <c r="O15" s="161"/>
      <c r="P15" s="161"/>
      <c r="Q15" s="158"/>
    </row>
    <row r="16" spans="1:65" ht="14.25" x14ac:dyDescent="0.2">
      <c r="A16" s="156"/>
      <c r="F16" s="168"/>
      <c r="J16" s="158"/>
      <c r="K16" s="82"/>
      <c r="L16" s="158"/>
      <c r="M16" s="158"/>
      <c r="N16" s="158"/>
      <c r="O16" s="158"/>
      <c r="P16" s="158"/>
    </row>
    <row r="17" spans="1:17" ht="14.25" x14ac:dyDescent="0.2">
      <c r="A17" s="156"/>
      <c r="F17" s="168"/>
      <c r="J17" s="158"/>
      <c r="K17" s="82"/>
      <c r="L17" s="158"/>
      <c r="M17" s="158"/>
      <c r="N17" s="158"/>
      <c r="O17" s="158"/>
      <c r="P17" s="158"/>
    </row>
    <row r="18" spans="1:17" ht="14.25" x14ac:dyDescent="0.2">
      <c r="A18" s="156"/>
      <c r="F18" s="168"/>
      <c r="J18" s="158"/>
      <c r="K18" s="82"/>
      <c r="L18" s="158"/>
      <c r="M18" s="158"/>
      <c r="N18" s="158"/>
      <c r="O18" s="158"/>
      <c r="P18" s="158"/>
    </row>
    <row r="19" spans="1:17" ht="14.25" x14ac:dyDescent="0.2">
      <c r="A19" s="156"/>
      <c r="F19" s="168"/>
      <c r="J19" s="158"/>
      <c r="K19" s="82"/>
      <c r="L19" s="158"/>
      <c r="M19" s="158"/>
      <c r="N19" s="158"/>
      <c r="O19" s="158"/>
      <c r="P19" s="158"/>
    </row>
    <row r="20" spans="1:17" x14ac:dyDescent="0.2">
      <c r="F20" s="168"/>
      <c r="J20" s="158"/>
      <c r="K20" s="82"/>
      <c r="L20" s="158"/>
      <c r="M20" s="158"/>
      <c r="N20" s="158"/>
      <c r="O20" s="158"/>
      <c r="P20" s="158"/>
    </row>
    <row r="21" spans="1:17" x14ac:dyDescent="0.2"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</row>
    <row r="25" spans="1:17" x14ac:dyDescent="0.2">
      <c r="J25" s="82"/>
    </row>
    <row r="26" spans="1:17" x14ac:dyDescent="0.2">
      <c r="A26" s="158"/>
      <c r="F26" s="161"/>
      <c r="G26" s="158"/>
      <c r="J26" s="82"/>
    </row>
    <row r="27" spans="1:17" x14ac:dyDescent="0.2">
      <c r="J27" s="82"/>
    </row>
    <row r="28" spans="1:17" x14ac:dyDescent="0.2">
      <c r="A28" s="158"/>
      <c r="F28" s="158"/>
      <c r="J28" s="82"/>
    </row>
    <row r="29" spans="1:17" x14ac:dyDescent="0.2">
      <c r="J29" s="82"/>
    </row>
    <row r="30" spans="1:17" x14ac:dyDescent="0.2">
      <c r="A30" s="158"/>
      <c r="F30" s="158"/>
      <c r="J30" s="82"/>
    </row>
    <row r="31" spans="1:17" x14ac:dyDescent="0.2">
      <c r="J31" s="82"/>
    </row>
    <row r="32" spans="1:17" x14ac:dyDescent="0.2">
      <c r="J32" s="82"/>
    </row>
    <row r="33" spans="10:10" x14ac:dyDescent="0.2">
      <c r="J33" s="82"/>
    </row>
    <row r="34" spans="10:10" x14ac:dyDescent="0.2">
      <c r="J34" s="82"/>
    </row>
    <row r="35" spans="10:10" x14ac:dyDescent="0.2">
      <c r="J35" s="82"/>
    </row>
    <row r="36" spans="10:10" x14ac:dyDescent="0.2">
      <c r="J36" s="82"/>
    </row>
    <row r="37" spans="10:10" x14ac:dyDescent="0.2">
      <c r="J37" s="82"/>
    </row>
    <row r="38" spans="10:10" x14ac:dyDescent="0.2">
      <c r="J38" s="82"/>
    </row>
    <row r="39" spans="10:10" x14ac:dyDescent="0.2">
      <c r="J39" s="82"/>
    </row>
    <row r="40" spans="10:10" x14ac:dyDescent="0.2">
      <c r="J40" s="82"/>
    </row>
    <row r="41" spans="10:10" x14ac:dyDescent="0.2">
      <c r="J41" s="82"/>
    </row>
    <row r="42" spans="10:10" x14ac:dyDescent="0.2">
      <c r="J42" s="82"/>
    </row>
    <row r="43" spans="10:10" x14ac:dyDescent="0.2">
      <c r="J43" s="82"/>
    </row>
    <row r="44" spans="10:10" x14ac:dyDescent="0.2">
      <c r="J44" s="82"/>
    </row>
    <row r="45" spans="10:10" x14ac:dyDescent="0.2">
      <c r="J45" s="82"/>
    </row>
    <row r="46" spans="10:10" x14ac:dyDescent="0.2">
      <c r="J46" s="82"/>
    </row>
    <row r="47" spans="10:10" x14ac:dyDescent="0.2">
      <c r="J47" s="82"/>
    </row>
    <row r="48" spans="10:10" x14ac:dyDescent="0.2">
      <c r="J48" s="82"/>
    </row>
    <row r="49" spans="10:10" x14ac:dyDescent="0.2">
      <c r="J49" s="82"/>
    </row>
    <row r="50" spans="10:10" x14ac:dyDescent="0.2">
      <c r="J50" s="82"/>
    </row>
    <row r="51" spans="10:10" x14ac:dyDescent="0.2">
      <c r="J51" s="82"/>
    </row>
    <row r="52" spans="10:10" x14ac:dyDescent="0.2">
      <c r="J52" s="82"/>
    </row>
    <row r="53" spans="10:10" x14ac:dyDescent="0.2">
      <c r="J53" s="82"/>
    </row>
    <row r="54" spans="10:10" x14ac:dyDescent="0.2">
      <c r="J54" s="82"/>
    </row>
    <row r="55" spans="10:10" x14ac:dyDescent="0.2">
      <c r="J55" s="82"/>
    </row>
    <row r="56" spans="10:10" x14ac:dyDescent="0.2">
      <c r="J56" s="82"/>
    </row>
    <row r="57" spans="10:10" x14ac:dyDescent="0.2">
      <c r="J57" s="82"/>
    </row>
    <row r="58" spans="10:10" x14ac:dyDescent="0.2">
      <c r="J58" s="82"/>
    </row>
    <row r="59" spans="10:10" x14ac:dyDescent="0.2">
      <c r="J59" s="82"/>
    </row>
    <row r="60" spans="10:10" x14ac:dyDescent="0.2">
      <c r="J60" s="82"/>
    </row>
    <row r="61" spans="10:10" x14ac:dyDescent="0.2">
      <c r="J61" s="82"/>
    </row>
    <row r="62" spans="10:10" x14ac:dyDescent="0.2">
      <c r="J62" s="82"/>
    </row>
    <row r="63" spans="10:10" x14ac:dyDescent="0.2">
      <c r="J63" s="82"/>
    </row>
    <row r="64" spans="10:10" x14ac:dyDescent="0.2">
      <c r="J64" s="82"/>
    </row>
    <row r="65" spans="10:10" x14ac:dyDescent="0.2">
      <c r="J65" s="82"/>
    </row>
    <row r="66" spans="10:10" x14ac:dyDescent="0.2">
      <c r="J66" s="82"/>
    </row>
    <row r="67" spans="10:10" x14ac:dyDescent="0.2">
      <c r="J67" s="82"/>
    </row>
    <row r="68" spans="10:10" x14ac:dyDescent="0.2">
      <c r="J68" s="82"/>
    </row>
    <row r="69" spans="10:10" x14ac:dyDescent="0.2">
      <c r="J69" s="82"/>
    </row>
    <row r="70" spans="10:10" x14ac:dyDescent="0.2">
      <c r="J70" s="82"/>
    </row>
    <row r="71" spans="10:10" x14ac:dyDescent="0.2">
      <c r="J71" s="82"/>
    </row>
    <row r="72" spans="10:10" x14ac:dyDescent="0.2">
      <c r="J72" s="82"/>
    </row>
    <row r="73" spans="10:10" x14ac:dyDescent="0.2">
      <c r="J73" s="82"/>
    </row>
    <row r="74" spans="10:10" x14ac:dyDescent="0.2">
      <c r="J74" s="82"/>
    </row>
    <row r="75" spans="10:10" x14ac:dyDescent="0.2">
      <c r="J75" s="82"/>
    </row>
    <row r="76" spans="10:10" x14ac:dyDescent="0.2">
      <c r="J76" s="82"/>
    </row>
    <row r="77" spans="10:10" x14ac:dyDescent="0.2">
      <c r="J77" s="82"/>
    </row>
    <row r="78" spans="10:10" x14ac:dyDescent="0.2">
      <c r="J78" s="82"/>
    </row>
    <row r="79" spans="10:10" x14ac:dyDescent="0.2">
      <c r="J79" s="82"/>
    </row>
    <row r="80" spans="10:10" x14ac:dyDescent="0.2">
      <c r="J80" s="82"/>
    </row>
    <row r="81" spans="10:10" x14ac:dyDescent="0.2">
      <c r="J81" s="82"/>
    </row>
    <row r="82" spans="10:10" x14ac:dyDescent="0.2">
      <c r="J82" s="82"/>
    </row>
    <row r="83" spans="10:10" x14ac:dyDescent="0.2">
      <c r="J83" s="82"/>
    </row>
    <row r="84" spans="10:10" x14ac:dyDescent="0.2">
      <c r="J84" s="82"/>
    </row>
    <row r="85" spans="10:10" x14ac:dyDescent="0.2">
      <c r="J85" s="82"/>
    </row>
    <row r="86" spans="10:10" x14ac:dyDescent="0.2">
      <c r="J86" s="82"/>
    </row>
    <row r="87" spans="10:10" x14ac:dyDescent="0.2">
      <c r="J87" s="82"/>
    </row>
    <row r="88" spans="10:10" x14ac:dyDescent="0.2">
      <c r="J88" s="82"/>
    </row>
    <row r="89" spans="10:10" x14ac:dyDescent="0.2">
      <c r="J89" s="82"/>
    </row>
    <row r="90" spans="10:10" x14ac:dyDescent="0.2">
      <c r="J90" s="82"/>
    </row>
    <row r="91" spans="10:10" x14ac:dyDescent="0.2">
      <c r="J91" s="82"/>
    </row>
    <row r="92" spans="10:10" x14ac:dyDescent="0.2">
      <c r="J92" s="82"/>
    </row>
    <row r="93" spans="10:10" x14ac:dyDescent="0.2">
      <c r="J93" s="82"/>
    </row>
    <row r="94" spans="10:10" x14ac:dyDescent="0.2">
      <c r="J94" s="82"/>
    </row>
    <row r="95" spans="10:10" x14ac:dyDescent="0.2">
      <c r="J95" s="82"/>
    </row>
    <row r="96" spans="10:10" x14ac:dyDescent="0.2">
      <c r="J96" s="82"/>
    </row>
    <row r="97" spans="10:10" x14ac:dyDescent="0.2">
      <c r="J97" s="82"/>
    </row>
    <row r="98" spans="10:10" x14ac:dyDescent="0.2">
      <c r="J98" s="82"/>
    </row>
    <row r="99" spans="10:10" x14ac:dyDescent="0.2">
      <c r="J99" s="82"/>
    </row>
    <row r="100" spans="10:10" x14ac:dyDescent="0.2">
      <c r="J100" s="82"/>
    </row>
    <row r="101" spans="10:10" x14ac:dyDescent="0.2">
      <c r="J101" s="82"/>
    </row>
    <row r="102" spans="10:10" x14ac:dyDescent="0.2">
      <c r="J102" s="82"/>
    </row>
    <row r="103" spans="10:10" x14ac:dyDescent="0.2">
      <c r="J103" s="82"/>
    </row>
    <row r="104" spans="10:10" x14ac:dyDescent="0.2">
      <c r="J104" s="82"/>
    </row>
    <row r="105" spans="10:10" x14ac:dyDescent="0.2">
      <c r="J105" s="82"/>
    </row>
    <row r="106" spans="10:10" x14ac:dyDescent="0.2">
      <c r="J106" s="82"/>
    </row>
    <row r="107" spans="10:10" x14ac:dyDescent="0.2">
      <c r="J107" s="82"/>
    </row>
    <row r="108" spans="10:10" x14ac:dyDescent="0.2">
      <c r="J108" s="82"/>
    </row>
    <row r="109" spans="10:10" x14ac:dyDescent="0.2">
      <c r="J109" s="82"/>
    </row>
    <row r="110" spans="10:10" x14ac:dyDescent="0.2">
      <c r="J110" s="82"/>
    </row>
    <row r="111" spans="10:10" x14ac:dyDescent="0.2">
      <c r="J111" s="82"/>
    </row>
    <row r="112" spans="10:10" x14ac:dyDescent="0.2">
      <c r="J112" s="82"/>
    </row>
    <row r="113" spans="10:10" x14ac:dyDescent="0.2">
      <c r="J113" s="82"/>
    </row>
    <row r="114" spans="10:10" x14ac:dyDescent="0.2">
      <c r="J114" s="82"/>
    </row>
    <row r="115" spans="10:10" x14ac:dyDescent="0.2">
      <c r="J115" s="82"/>
    </row>
    <row r="116" spans="10:10" x14ac:dyDescent="0.2">
      <c r="J116" s="82"/>
    </row>
    <row r="117" spans="10:10" x14ac:dyDescent="0.2">
      <c r="J117" s="82"/>
    </row>
    <row r="118" spans="10:10" x14ac:dyDescent="0.2">
      <c r="J118" s="82"/>
    </row>
    <row r="119" spans="10:10" x14ac:dyDescent="0.2">
      <c r="J119" s="82"/>
    </row>
    <row r="120" spans="10:10" x14ac:dyDescent="0.2">
      <c r="J120" s="82"/>
    </row>
    <row r="121" spans="10:10" x14ac:dyDescent="0.2">
      <c r="J121" s="82"/>
    </row>
    <row r="122" spans="10:10" x14ac:dyDescent="0.2">
      <c r="J122" s="82"/>
    </row>
    <row r="123" spans="10:10" x14ac:dyDescent="0.2">
      <c r="J123" s="82"/>
    </row>
    <row r="124" spans="10:10" x14ac:dyDescent="0.2">
      <c r="J124" s="82"/>
    </row>
    <row r="125" spans="10:10" x14ac:dyDescent="0.2">
      <c r="J125" s="82"/>
    </row>
    <row r="126" spans="10:10" x14ac:dyDescent="0.2">
      <c r="J126" s="82"/>
    </row>
    <row r="127" spans="10:10" x14ac:dyDescent="0.2">
      <c r="J127" s="82"/>
    </row>
    <row r="128" spans="10:10" x14ac:dyDescent="0.2">
      <c r="J128" s="82"/>
    </row>
    <row r="129" spans="10:10" x14ac:dyDescent="0.2">
      <c r="J129" s="82"/>
    </row>
    <row r="130" spans="10:10" x14ac:dyDescent="0.2">
      <c r="J130" s="82"/>
    </row>
    <row r="131" spans="10:10" x14ac:dyDescent="0.2">
      <c r="J131" s="82"/>
    </row>
    <row r="132" spans="10:10" x14ac:dyDescent="0.2">
      <c r="J132" s="82"/>
    </row>
    <row r="133" spans="10:10" x14ac:dyDescent="0.2">
      <c r="J133" s="82"/>
    </row>
    <row r="134" spans="10:10" x14ac:dyDescent="0.2">
      <c r="J134" s="82"/>
    </row>
    <row r="135" spans="10:10" x14ac:dyDescent="0.2">
      <c r="J135" s="82"/>
    </row>
    <row r="136" spans="10:10" x14ac:dyDescent="0.2">
      <c r="J136" s="82"/>
    </row>
    <row r="137" spans="10:10" x14ac:dyDescent="0.2">
      <c r="J137" s="82"/>
    </row>
    <row r="138" spans="10:10" x14ac:dyDescent="0.2">
      <c r="J138" s="82"/>
    </row>
    <row r="139" spans="10:10" x14ac:dyDescent="0.2">
      <c r="J139" s="82"/>
    </row>
    <row r="140" spans="10:10" x14ac:dyDescent="0.2">
      <c r="J140" s="82"/>
    </row>
    <row r="141" spans="10:10" x14ac:dyDescent="0.2">
      <c r="J141" s="82"/>
    </row>
    <row r="142" spans="10:10" x14ac:dyDescent="0.2">
      <c r="J142" s="82"/>
    </row>
    <row r="143" spans="10:10" x14ac:dyDescent="0.2">
      <c r="J143" s="82"/>
    </row>
    <row r="144" spans="10:10" x14ac:dyDescent="0.2">
      <c r="J144" s="82"/>
    </row>
    <row r="145" spans="10:10" x14ac:dyDescent="0.2">
      <c r="J145" s="82"/>
    </row>
    <row r="146" spans="10:10" x14ac:dyDescent="0.2">
      <c r="J146" s="82"/>
    </row>
    <row r="147" spans="10:10" x14ac:dyDescent="0.2">
      <c r="J147" s="82"/>
    </row>
    <row r="148" spans="10:10" x14ac:dyDescent="0.2">
      <c r="J148" s="82"/>
    </row>
    <row r="149" spans="10:10" x14ac:dyDescent="0.2">
      <c r="J149" s="82"/>
    </row>
    <row r="150" spans="10:10" x14ac:dyDescent="0.2">
      <c r="J150" s="82"/>
    </row>
    <row r="151" spans="10:10" x14ac:dyDescent="0.2">
      <c r="J151" s="82"/>
    </row>
    <row r="152" spans="10:10" x14ac:dyDescent="0.2">
      <c r="J152" s="82"/>
    </row>
    <row r="153" spans="10:10" x14ac:dyDescent="0.2">
      <c r="J153" s="82"/>
    </row>
    <row r="154" spans="10:10" x14ac:dyDescent="0.2">
      <c r="J154" s="82"/>
    </row>
    <row r="155" spans="10:10" x14ac:dyDescent="0.2">
      <c r="J155" s="82"/>
    </row>
    <row r="156" spans="10:10" x14ac:dyDescent="0.2">
      <c r="J156" s="82"/>
    </row>
    <row r="157" spans="10:10" x14ac:dyDescent="0.2">
      <c r="J157" s="82"/>
    </row>
    <row r="158" spans="10:10" x14ac:dyDescent="0.2">
      <c r="J158" s="82"/>
    </row>
    <row r="159" spans="10:10" x14ac:dyDescent="0.2">
      <c r="J159" s="82"/>
    </row>
    <row r="160" spans="10:10" x14ac:dyDescent="0.2">
      <c r="J160" s="82"/>
    </row>
    <row r="161" spans="10:10" x14ac:dyDescent="0.2">
      <c r="J161" s="82"/>
    </row>
    <row r="162" spans="10:10" x14ac:dyDescent="0.2">
      <c r="J162" s="82"/>
    </row>
    <row r="163" spans="10:10" x14ac:dyDescent="0.2">
      <c r="J163" s="82"/>
    </row>
    <row r="164" spans="10:10" x14ac:dyDescent="0.2">
      <c r="J164" s="82"/>
    </row>
    <row r="165" spans="10:10" x14ac:dyDescent="0.2">
      <c r="J165" s="82"/>
    </row>
    <row r="166" spans="10:10" x14ac:dyDescent="0.2">
      <c r="J166" s="82"/>
    </row>
    <row r="167" spans="10:10" x14ac:dyDescent="0.2">
      <c r="J167" s="82"/>
    </row>
    <row r="168" spans="10:10" x14ac:dyDescent="0.2">
      <c r="J168" s="82"/>
    </row>
    <row r="169" spans="10:10" x14ac:dyDescent="0.2">
      <c r="J169" s="82"/>
    </row>
    <row r="170" spans="10:10" x14ac:dyDescent="0.2">
      <c r="J170" s="82"/>
    </row>
    <row r="171" spans="10:10" x14ac:dyDescent="0.2">
      <c r="J171" s="82"/>
    </row>
    <row r="172" spans="10:10" x14ac:dyDescent="0.2">
      <c r="J172" s="82"/>
    </row>
    <row r="173" spans="10:10" x14ac:dyDescent="0.2">
      <c r="J173" s="82"/>
    </row>
    <row r="174" spans="10:10" x14ac:dyDescent="0.2">
      <c r="J174" s="82"/>
    </row>
    <row r="175" spans="10:10" x14ac:dyDescent="0.2">
      <c r="J175" s="82"/>
    </row>
    <row r="176" spans="10:10" x14ac:dyDescent="0.2">
      <c r="J176" s="82"/>
    </row>
    <row r="177" spans="10:10" x14ac:dyDescent="0.2">
      <c r="J177" s="82"/>
    </row>
    <row r="178" spans="10:10" x14ac:dyDescent="0.2">
      <c r="J178" s="82"/>
    </row>
    <row r="179" spans="10:10" x14ac:dyDescent="0.2">
      <c r="J179" s="82"/>
    </row>
    <row r="180" spans="10:10" x14ac:dyDescent="0.2">
      <c r="J180" s="82"/>
    </row>
    <row r="181" spans="10:10" x14ac:dyDescent="0.2">
      <c r="J181" s="82"/>
    </row>
    <row r="182" spans="10:10" x14ac:dyDescent="0.2">
      <c r="J182" s="82"/>
    </row>
    <row r="183" spans="10:10" x14ac:dyDescent="0.2">
      <c r="J183" s="82"/>
    </row>
    <row r="184" spans="10:10" x14ac:dyDescent="0.2">
      <c r="J184" s="82"/>
    </row>
    <row r="185" spans="10:10" x14ac:dyDescent="0.2">
      <c r="J185" s="82"/>
    </row>
    <row r="186" spans="10:10" x14ac:dyDescent="0.2">
      <c r="J186" s="82"/>
    </row>
    <row r="187" spans="10:10" x14ac:dyDescent="0.2">
      <c r="J187" s="82"/>
    </row>
    <row r="188" spans="10:10" x14ac:dyDescent="0.2">
      <c r="J188" s="82"/>
    </row>
    <row r="189" spans="10:10" x14ac:dyDescent="0.2">
      <c r="J189" s="82"/>
    </row>
    <row r="190" spans="10:10" x14ac:dyDescent="0.2">
      <c r="J190" s="82"/>
    </row>
    <row r="191" spans="10:10" x14ac:dyDescent="0.2">
      <c r="J191" s="82"/>
    </row>
    <row r="192" spans="10:10" x14ac:dyDescent="0.2">
      <c r="J192" s="82"/>
    </row>
    <row r="193" spans="10:10" x14ac:dyDescent="0.2">
      <c r="J193" s="82"/>
    </row>
    <row r="194" spans="10:10" x14ac:dyDescent="0.2">
      <c r="J194" s="82"/>
    </row>
    <row r="195" spans="10:10" x14ac:dyDescent="0.2">
      <c r="J195" s="82"/>
    </row>
    <row r="196" spans="10:10" x14ac:dyDescent="0.2">
      <c r="J196" s="82"/>
    </row>
    <row r="197" spans="10:10" x14ac:dyDescent="0.2">
      <c r="J197" s="82"/>
    </row>
    <row r="198" spans="10:10" x14ac:dyDescent="0.2">
      <c r="J198" s="82"/>
    </row>
    <row r="199" spans="10:10" x14ac:dyDescent="0.2">
      <c r="J199" s="82"/>
    </row>
    <row r="200" spans="10:10" x14ac:dyDescent="0.2">
      <c r="J200" s="82"/>
    </row>
    <row r="201" spans="10:10" x14ac:dyDescent="0.2">
      <c r="J201" s="82"/>
    </row>
    <row r="202" spans="10:10" x14ac:dyDescent="0.2">
      <c r="J202" s="82"/>
    </row>
    <row r="203" spans="10:10" x14ac:dyDescent="0.2">
      <c r="J203" s="82"/>
    </row>
    <row r="204" spans="10:10" x14ac:dyDescent="0.2">
      <c r="J204" s="82"/>
    </row>
    <row r="205" spans="10:10" x14ac:dyDescent="0.2">
      <c r="J205" s="82"/>
    </row>
    <row r="206" spans="10:10" x14ac:dyDescent="0.2">
      <c r="J206" s="82"/>
    </row>
    <row r="207" spans="10:10" x14ac:dyDescent="0.2">
      <c r="J207" s="82"/>
    </row>
    <row r="208" spans="10:10" x14ac:dyDescent="0.2">
      <c r="J208" s="82"/>
    </row>
    <row r="209" spans="10:10" x14ac:dyDescent="0.2">
      <c r="J209" s="82"/>
    </row>
    <row r="210" spans="10:10" x14ac:dyDescent="0.2">
      <c r="J210" s="82"/>
    </row>
    <row r="211" spans="10:10" x14ac:dyDescent="0.2">
      <c r="J211" s="82"/>
    </row>
    <row r="212" spans="10:10" x14ac:dyDescent="0.2">
      <c r="J212" s="82"/>
    </row>
    <row r="213" spans="10:10" x14ac:dyDescent="0.2">
      <c r="J213" s="82"/>
    </row>
    <row r="214" spans="10:10" x14ac:dyDescent="0.2">
      <c r="J214" s="82"/>
    </row>
    <row r="215" spans="10:10" x14ac:dyDescent="0.2">
      <c r="J215" s="82"/>
    </row>
    <row r="216" spans="10:10" x14ac:dyDescent="0.2">
      <c r="J216" s="82"/>
    </row>
    <row r="217" spans="10:10" x14ac:dyDescent="0.2">
      <c r="J217" s="82"/>
    </row>
    <row r="218" spans="10:10" x14ac:dyDescent="0.2">
      <c r="J218" s="82"/>
    </row>
    <row r="219" spans="10:10" x14ac:dyDescent="0.2">
      <c r="J219" s="82"/>
    </row>
    <row r="220" spans="10:10" x14ac:dyDescent="0.2">
      <c r="J220" s="82"/>
    </row>
    <row r="221" spans="10:10" x14ac:dyDescent="0.2">
      <c r="J221" s="82"/>
    </row>
    <row r="222" spans="10:10" x14ac:dyDescent="0.2">
      <c r="J222" s="82"/>
    </row>
    <row r="223" spans="10:10" x14ac:dyDescent="0.2">
      <c r="J223" s="82"/>
    </row>
    <row r="224" spans="10:10" x14ac:dyDescent="0.2">
      <c r="J224" s="82"/>
    </row>
    <row r="225" spans="10:10" x14ac:dyDescent="0.2">
      <c r="J225" s="82"/>
    </row>
    <row r="226" spans="10:10" x14ac:dyDescent="0.2">
      <c r="J226" s="82"/>
    </row>
    <row r="227" spans="10:10" x14ac:dyDescent="0.2">
      <c r="J227" s="82"/>
    </row>
    <row r="228" spans="10:10" x14ac:dyDescent="0.2">
      <c r="J228" s="82"/>
    </row>
    <row r="229" spans="10:10" x14ac:dyDescent="0.2">
      <c r="J229" s="82"/>
    </row>
    <row r="230" spans="10:10" x14ac:dyDescent="0.2">
      <c r="J230" s="82"/>
    </row>
    <row r="231" spans="10:10" x14ac:dyDescent="0.2">
      <c r="J231" s="82"/>
    </row>
    <row r="232" spans="10:10" x14ac:dyDescent="0.2">
      <c r="J232" s="82"/>
    </row>
    <row r="233" spans="10:10" x14ac:dyDescent="0.2">
      <c r="J233" s="82"/>
    </row>
    <row r="234" spans="10:10" x14ac:dyDescent="0.2">
      <c r="J234" s="82"/>
    </row>
    <row r="235" spans="10:10" x14ac:dyDescent="0.2">
      <c r="J235" s="82"/>
    </row>
    <row r="236" spans="10:10" x14ac:dyDescent="0.2">
      <c r="J236" s="82"/>
    </row>
    <row r="237" spans="10:10" x14ac:dyDescent="0.2">
      <c r="J237" s="82"/>
    </row>
    <row r="238" spans="10:10" x14ac:dyDescent="0.2">
      <c r="J238" s="82"/>
    </row>
    <row r="239" spans="10:10" x14ac:dyDescent="0.2">
      <c r="J239" s="82"/>
    </row>
    <row r="240" spans="10:10" x14ac:dyDescent="0.2">
      <c r="J240" s="82"/>
    </row>
    <row r="241" spans="10:10" x14ac:dyDescent="0.2">
      <c r="J241" s="82"/>
    </row>
    <row r="242" spans="10:10" x14ac:dyDescent="0.2">
      <c r="J242" s="82"/>
    </row>
    <row r="243" spans="10:10" x14ac:dyDescent="0.2">
      <c r="J243" s="82"/>
    </row>
    <row r="244" spans="10:10" x14ac:dyDescent="0.2">
      <c r="J244" s="82"/>
    </row>
    <row r="245" spans="10:10" x14ac:dyDescent="0.2">
      <c r="J245" s="82"/>
    </row>
    <row r="246" spans="10:10" x14ac:dyDescent="0.2">
      <c r="J246" s="82"/>
    </row>
    <row r="247" spans="10:10" x14ac:dyDescent="0.2">
      <c r="J247" s="82"/>
    </row>
    <row r="248" spans="10:10" x14ac:dyDescent="0.2">
      <c r="J248" s="82"/>
    </row>
    <row r="249" spans="10:10" x14ac:dyDescent="0.2">
      <c r="J249" s="82"/>
    </row>
    <row r="250" spans="10:10" x14ac:dyDescent="0.2">
      <c r="J250" s="82"/>
    </row>
    <row r="251" spans="10:10" x14ac:dyDescent="0.2">
      <c r="J251" s="82"/>
    </row>
    <row r="252" spans="10:10" x14ac:dyDescent="0.2">
      <c r="J252" s="82"/>
    </row>
    <row r="253" spans="10:10" x14ac:dyDescent="0.2">
      <c r="J253" s="82"/>
    </row>
    <row r="254" spans="10:10" x14ac:dyDescent="0.2">
      <c r="J254" s="82"/>
    </row>
    <row r="255" spans="10:10" x14ac:dyDescent="0.2">
      <c r="J255" s="82"/>
    </row>
    <row r="256" spans="10:10" x14ac:dyDescent="0.2">
      <c r="J256" s="82"/>
    </row>
    <row r="257" spans="10:10" x14ac:dyDescent="0.2">
      <c r="J257" s="82"/>
    </row>
    <row r="258" spans="10:10" x14ac:dyDescent="0.2">
      <c r="J258" s="82"/>
    </row>
    <row r="259" spans="10:10" x14ac:dyDescent="0.2">
      <c r="J259" s="82"/>
    </row>
    <row r="260" spans="10:10" x14ac:dyDescent="0.2">
      <c r="J260" s="82"/>
    </row>
    <row r="261" spans="10:10" x14ac:dyDescent="0.2">
      <c r="J261" s="82"/>
    </row>
    <row r="262" spans="10:10" x14ac:dyDescent="0.2">
      <c r="J262" s="82"/>
    </row>
    <row r="263" spans="10:10" x14ac:dyDescent="0.2">
      <c r="J263" s="82"/>
    </row>
    <row r="264" spans="10:10" x14ac:dyDescent="0.2">
      <c r="J264" s="82"/>
    </row>
    <row r="265" spans="10:10" x14ac:dyDescent="0.2">
      <c r="J265" s="82"/>
    </row>
    <row r="266" spans="10:10" x14ac:dyDescent="0.2">
      <c r="J266" s="82"/>
    </row>
    <row r="267" spans="10:10" x14ac:dyDescent="0.2">
      <c r="J267" s="82"/>
    </row>
    <row r="268" spans="10:10" x14ac:dyDescent="0.2">
      <c r="J268" s="82"/>
    </row>
    <row r="269" spans="10:10" x14ac:dyDescent="0.2">
      <c r="J269" s="82"/>
    </row>
    <row r="270" spans="10:10" x14ac:dyDescent="0.2">
      <c r="J270" s="82"/>
    </row>
    <row r="271" spans="10:10" x14ac:dyDescent="0.2">
      <c r="J271" s="82"/>
    </row>
    <row r="272" spans="10:10" x14ac:dyDescent="0.2">
      <c r="J272" s="82"/>
    </row>
    <row r="273" spans="10:10" x14ac:dyDescent="0.2">
      <c r="J273" s="82"/>
    </row>
    <row r="274" spans="10:10" x14ac:dyDescent="0.2">
      <c r="J274" s="82"/>
    </row>
    <row r="275" spans="10:10" x14ac:dyDescent="0.2">
      <c r="J275" s="82"/>
    </row>
    <row r="276" spans="10:10" x14ac:dyDescent="0.2">
      <c r="J276" s="82"/>
    </row>
    <row r="277" spans="10:10" x14ac:dyDescent="0.2">
      <c r="J277" s="82"/>
    </row>
    <row r="278" spans="10:10" x14ac:dyDescent="0.2">
      <c r="J278" s="82"/>
    </row>
    <row r="279" spans="10:10" x14ac:dyDescent="0.2">
      <c r="J279" s="82"/>
    </row>
    <row r="280" spans="10:10" x14ac:dyDescent="0.2">
      <c r="J280" s="82"/>
    </row>
    <row r="281" spans="10:10" x14ac:dyDescent="0.2">
      <c r="J281" s="82"/>
    </row>
    <row r="282" spans="10:10" x14ac:dyDescent="0.2">
      <c r="J282" s="82"/>
    </row>
    <row r="283" spans="10:10" x14ac:dyDescent="0.2">
      <c r="J283" s="82"/>
    </row>
    <row r="284" spans="10:10" x14ac:dyDescent="0.2">
      <c r="J284" s="82"/>
    </row>
    <row r="285" spans="10:10" x14ac:dyDescent="0.2">
      <c r="J285" s="82"/>
    </row>
    <row r="286" spans="10:10" x14ac:dyDescent="0.2">
      <c r="J286" s="82"/>
    </row>
    <row r="287" spans="10:10" x14ac:dyDescent="0.2">
      <c r="J287" s="82"/>
    </row>
    <row r="288" spans="10:10" x14ac:dyDescent="0.2">
      <c r="J288" s="82"/>
    </row>
    <row r="289" spans="10:10" x14ac:dyDescent="0.2">
      <c r="J289" s="82"/>
    </row>
    <row r="290" spans="10:10" x14ac:dyDescent="0.2">
      <c r="J290" s="82"/>
    </row>
    <row r="291" spans="10:10" x14ac:dyDescent="0.2">
      <c r="J291" s="82"/>
    </row>
    <row r="292" spans="10:10" x14ac:dyDescent="0.2">
      <c r="J292" s="82"/>
    </row>
    <row r="293" spans="10:10" x14ac:dyDescent="0.2">
      <c r="J293" s="82"/>
    </row>
    <row r="294" spans="10:10" x14ac:dyDescent="0.2">
      <c r="J294" s="82"/>
    </row>
    <row r="295" spans="10:10" x14ac:dyDescent="0.2">
      <c r="J295" s="82"/>
    </row>
    <row r="296" spans="10:10" x14ac:dyDescent="0.2">
      <c r="J296" s="82"/>
    </row>
    <row r="297" spans="10:10" x14ac:dyDescent="0.2">
      <c r="J297" s="82"/>
    </row>
    <row r="298" spans="10:10" x14ac:dyDescent="0.2">
      <c r="J298" s="82"/>
    </row>
    <row r="299" spans="10:10" x14ac:dyDescent="0.2">
      <c r="J299" s="82"/>
    </row>
    <row r="300" spans="10:10" x14ac:dyDescent="0.2">
      <c r="J300" s="82"/>
    </row>
    <row r="301" spans="10:10" x14ac:dyDescent="0.2">
      <c r="J301" s="82"/>
    </row>
    <row r="302" spans="10:10" x14ac:dyDescent="0.2">
      <c r="J302" s="82"/>
    </row>
    <row r="303" spans="10:10" x14ac:dyDescent="0.2">
      <c r="J303" s="82"/>
    </row>
    <row r="304" spans="10:10" x14ac:dyDescent="0.2">
      <c r="J304" s="82"/>
    </row>
    <row r="305" spans="10:10" x14ac:dyDescent="0.2">
      <c r="J305" s="82"/>
    </row>
    <row r="306" spans="10:10" x14ac:dyDescent="0.2">
      <c r="J306" s="82"/>
    </row>
    <row r="307" spans="10:10" x14ac:dyDescent="0.2">
      <c r="J307" s="82"/>
    </row>
    <row r="308" spans="10:10" x14ac:dyDescent="0.2">
      <c r="J308" s="82"/>
    </row>
    <row r="309" spans="10:10" x14ac:dyDescent="0.2">
      <c r="J309" s="82"/>
    </row>
    <row r="310" spans="10:10" x14ac:dyDescent="0.2">
      <c r="J310" s="82"/>
    </row>
    <row r="311" spans="10:10" x14ac:dyDescent="0.2">
      <c r="J311" s="82"/>
    </row>
    <row r="312" spans="10:10" x14ac:dyDescent="0.2">
      <c r="J312" s="82"/>
    </row>
    <row r="313" spans="10:10" x14ac:dyDescent="0.2">
      <c r="J313" s="82"/>
    </row>
    <row r="314" spans="10:10" x14ac:dyDescent="0.2">
      <c r="J314" s="82"/>
    </row>
    <row r="315" spans="10:10" x14ac:dyDescent="0.2">
      <c r="J315" s="82"/>
    </row>
    <row r="316" spans="10:10" x14ac:dyDescent="0.2">
      <c r="J316" s="82"/>
    </row>
    <row r="317" spans="10:10" x14ac:dyDescent="0.2">
      <c r="J317" s="82"/>
    </row>
    <row r="318" spans="10:10" x14ac:dyDescent="0.2">
      <c r="J318" s="82"/>
    </row>
    <row r="319" spans="10:10" x14ac:dyDescent="0.2">
      <c r="J319" s="82"/>
    </row>
    <row r="320" spans="10:10" x14ac:dyDescent="0.2">
      <c r="J320" s="82"/>
    </row>
    <row r="321" spans="10:10" x14ac:dyDescent="0.2">
      <c r="J321" s="82"/>
    </row>
    <row r="322" spans="10:10" x14ac:dyDescent="0.2">
      <c r="J322" s="82"/>
    </row>
    <row r="323" spans="10:10" x14ac:dyDescent="0.2">
      <c r="J323" s="82"/>
    </row>
    <row r="324" spans="10:10" x14ac:dyDescent="0.2">
      <c r="J324" s="82"/>
    </row>
    <row r="325" spans="10:10" x14ac:dyDescent="0.2">
      <c r="J325" s="82"/>
    </row>
    <row r="326" spans="10:10" x14ac:dyDescent="0.2">
      <c r="J326" s="82"/>
    </row>
  </sheetData>
  <mergeCells count="17">
    <mergeCell ref="A14:G14"/>
    <mergeCell ref="A6:I6"/>
    <mergeCell ref="A8:A9"/>
    <mergeCell ref="B8:B9"/>
    <mergeCell ref="F8:F9"/>
    <mergeCell ref="G8:G9"/>
    <mergeCell ref="I8:I9"/>
    <mergeCell ref="H8:H9"/>
    <mergeCell ref="A7:R7"/>
    <mergeCell ref="J8:J9"/>
    <mergeCell ref="R8:R9"/>
    <mergeCell ref="K8:K9"/>
    <mergeCell ref="L8:L9"/>
    <mergeCell ref="M8:Q8"/>
    <mergeCell ref="C8:C9"/>
    <mergeCell ref="D8:D9"/>
    <mergeCell ref="E8:E9"/>
  </mergeCells>
  <phoneticPr fontId="31" type="noConversion"/>
  <pageMargins left="0.78740157480314965" right="0.78740157480314965" top="0.6692913385826772" bottom="0.86614173228346458" header="0.27559055118110237" footer="0.39370078740157483"/>
  <pageSetup paperSize="9" scale="47" firstPageNumber="124" orientation="landscape" useFirstPageNumber="1" r:id="rId1"/>
  <headerFooter alignWithMargins="0">
    <oddFooter>&amp;L&amp;"Arial,Kurzíva"&amp;14Zastupitelstvo Olomouckého kraje 16-12-2011
6. - Rozpočet Olomouckého kraje 2012 - návrh rozpočtu
Příloha č. 4a): Návrh rozpracovaných investičních akcí v roce 2012&amp;R&amp;"Arial,Kurzíva"&amp;14Strana &amp;P (celkem 167)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BM323"/>
  <sheetViews>
    <sheetView zoomScale="75" zoomScaleNormal="75" zoomScaleSheetLayoutView="75" workbookViewId="0">
      <selection activeCell="D35" sqref="D35"/>
    </sheetView>
  </sheetViews>
  <sheetFormatPr defaultRowHeight="12.75" x14ac:dyDescent="0.2"/>
  <cols>
    <col min="1" max="1" width="3.7109375" style="82" customWidth="1"/>
    <col min="2" max="2" width="5" style="82" customWidth="1"/>
    <col min="3" max="3" width="16.85546875" style="82" customWidth="1"/>
    <col min="4" max="4" width="7.28515625" style="82" customWidth="1"/>
    <col min="5" max="5" width="6.28515625" style="82" customWidth="1"/>
    <col min="6" max="6" width="45.5703125" style="82" customWidth="1"/>
    <col min="7" max="7" width="53.85546875" style="82" customWidth="1"/>
    <col min="8" max="8" width="10" style="82" customWidth="1"/>
    <col min="9" max="9" width="11.42578125" style="82" customWidth="1"/>
    <col min="10" max="10" width="13.42578125" style="164" customWidth="1"/>
    <col min="11" max="11" width="13.42578125" style="159" customWidth="1"/>
    <col min="12" max="12" width="14.5703125" style="82" customWidth="1"/>
    <col min="13" max="13" width="13.85546875" style="82" customWidth="1"/>
    <col min="14" max="15" width="12" style="82" customWidth="1"/>
    <col min="16" max="16" width="13.7109375" style="82" customWidth="1"/>
    <col min="17" max="17" width="11.7109375" style="82" customWidth="1"/>
    <col min="18" max="18" width="15.7109375" style="82" customWidth="1"/>
    <col min="19" max="16384" width="9.140625" style="82"/>
  </cols>
  <sheetData>
    <row r="1" spans="1:65" ht="18" x14ac:dyDescent="0.25">
      <c r="A1" s="132" t="s">
        <v>15</v>
      </c>
    </row>
    <row r="2" spans="1:65" s="119" customFormat="1" ht="15" customHeight="1" x14ac:dyDescent="0.25">
      <c r="A2" s="579" t="s">
        <v>18</v>
      </c>
      <c r="B2" s="579"/>
      <c r="C2" s="579"/>
      <c r="D2" s="579"/>
      <c r="E2" s="579"/>
      <c r="F2" s="579"/>
      <c r="G2" s="139" t="s">
        <v>20</v>
      </c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1"/>
      <c r="BJ2" s="121"/>
      <c r="BK2" s="121"/>
      <c r="BL2" s="121"/>
      <c r="BM2" s="121"/>
    </row>
    <row r="3" spans="1:65" s="119" customFormat="1" ht="16.5" customHeight="1" x14ac:dyDescent="0.2">
      <c r="A3" s="579"/>
      <c r="B3" s="579"/>
      <c r="C3" s="579"/>
      <c r="D3" s="579"/>
      <c r="E3" s="579"/>
      <c r="F3" s="579" t="s">
        <v>19</v>
      </c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</row>
    <row r="4" spans="1:65" s="119" customFormat="1" ht="15" x14ac:dyDescent="0.2">
      <c r="A4" s="579"/>
      <c r="B4" s="579"/>
      <c r="C4" s="579"/>
      <c r="D4" s="579"/>
      <c r="E4" s="579"/>
      <c r="F4" s="579" t="s">
        <v>21</v>
      </c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  <c r="BI4" s="121"/>
      <c r="BJ4" s="121"/>
      <c r="BK4" s="121"/>
      <c r="BL4" s="121"/>
      <c r="BM4" s="121"/>
    </row>
    <row r="5" spans="1:65" s="119" customFormat="1" ht="21" customHeight="1" thickBot="1" x14ac:dyDescent="0.3">
      <c r="F5" s="166"/>
      <c r="R5" s="852" t="s">
        <v>49</v>
      </c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  <c r="BM5" s="121"/>
    </row>
    <row r="6" spans="1:65" s="149" customFormat="1" ht="27" customHeight="1" thickBot="1" x14ac:dyDescent="0.25">
      <c r="A6" s="1000" t="s">
        <v>196</v>
      </c>
      <c r="B6" s="1001"/>
      <c r="C6" s="1001"/>
      <c r="D6" s="1001"/>
      <c r="E6" s="1001"/>
      <c r="F6" s="1002"/>
      <c r="G6" s="1003"/>
      <c r="H6" s="1004"/>
      <c r="I6" s="1004"/>
      <c r="J6" s="10"/>
      <c r="K6" s="11"/>
      <c r="L6" s="12"/>
      <c r="M6" s="12"/>
      <c r="N6" s="12"/>
      <c r="O6" s="12"/>
      <c r="P6" s="12"/>
      <c r="Q6" s="13"/>
      <c r="R6" s="279"/>
    </row>
    <row r="7" spans="1:65" s="149" customFormat="1" ht="15" customHeight="1" thickBot="1" x14ac:dyDescent="0.25">
      <c r="A7" s="942"/>
      <c r="B7" s="943"/>
      <c r="C7" s="943"/>
      <c r="D7" s="943"/>
      <c r="E7" s="943"/>
      <c r="F7" s="943"/>
      <c r="G7" s="943"/>
      <c r="H7" s="943"/>
      <c r="I7" s="943"/>
      <c r="J7" s="943"/>
      <c r="K7" s="943"/>
      <c r="L7" s="943"/>
      <c r="M7" s="943"/>
      <c r="N7" s="943"/>
      <c r="O7" s="943"/>
      <c r="P7" s="943"/>
      <c r="Q7" s="943"/>
      <c r="R7" s="944"/>
    </row>
    <row r="8" spans="1:65" s="819" customFormat="1" ht="26.25" customHeight="1" thickBot="1" x14ac:dyDescent="0.25">
      <c r="A8" s="1005" t="s">
        <v>67</v>
      </c>
      <c r="B8" s="1005" t="s">
        <v>6</v>
      </c>
      <c r="C8" s="1008" t="s">
        <v>26</v>
      </c>
      <c r="D8" s="1008" t="s">
        <v>25</v>
      </c>
      <c r="E8" s="1008" t="s">
        <v>27</v>
      </c>
      <c r="F8" s="945" t="s">
        <v>8</v>
      </c>
      <c r="G8" s="945" t="s">
        <v>7</v>
      </c>
      <c r="H8" s="1007" t="s">
        <v>53</v>
      </c>
      <c r="I8" s="949" t="s">
        <v>54</v>
      </c>
      <c r="J8" s="947" t="s">
        <v>55</v>
      </c>
      <c r="K8" s="971" t="s">
        <v>56</v>
      </c>
      <c r="L8" s="971" t="s">
        <v>174</v>
      </c>
      <c r="M8" s="969" t="s">
        <v>175</v>
      </c>
      <c r="N8" s="1018"/>
      <c r="O8" s="1018"/>
      <c r="P8" s="1018"/>
      <c r="Q8" s="1018"/>
      <c r="R8" s="946" t="s">
        <v>198</v>
      </c>
      <c r="S8" s="818"/>
      <c r="T8" s="818"/>
    </row>
    <row r="9" spans="1:65" s="819" customFormat="1" ht="63" customHeight="1" thickBot="1" x14ac:dyDescent="0.25">
      <c r="A9" s="1006"/>
      <c r="B9" s="1006"/>
      <c r="C9" s="1009"/>
      <c r="D9" s="1009"/>
      <c r="E9" s="1009"/>
      <c r="F9" s="946"/>
      <c r="G9" s="946"/>
      <c r="H9" s="1007"/>
      <c r="I9" s="950"/>
      <c r="J9" s="948"/>
      <c r="K9" s="971"/>
      <c r="L9" s="971"/>
      <c r="M9" s="853" t="s">
        <v>64</v>
      </c>
      <c r="N9" s="447" t="s">
        <v>81</v>
      </c>
      <c r="O9" s="448" t="s">
        <v>367</v>
      </c>
      <c r="P9" s="448" t="s">
        <v>365</v>
      </c>
      <c r="Q9" s="854" t="s">
        <v>5</v>
      </c>
      <c r="R9" s="1019"/>
      <c r="S9" s="818"/>
      <c r="T9" s="818"/>
    </row>
    <row r="10" spans="1:65" s="78" customFormat="1" ht="186.75" customHeight="1" x14ac:dyDescent="0.2">
      <c r="A10" s="823">
        <v>1</v>
      </c>
      <c r="B10" s="821" t="s">
        <v>11</v>
      </c>
      <c r="C10" s="821">
        <v>60005100653</v>
      </c>
      <c r="D10" s="821">
        <v>3523</v>
      </c>
      <c r="E10" s="821">
        <v>6121</v>
      </c>
      <c r="F10" s="418" t="s">
        <v>194</v>
      </c>
      <c r="G10" s="825" t="s">
        <v>195</v>
      </c>
      <c r="H10" s="829" t="s">
        <v>438</v>
      </c>
      <c r="I10" s="824" t="s">
        <v>251</v>
      </c>
      <c r="J10" s="519">
        <v>25064</v>
      </c>
      <c r="K10" s="834" t="s">
        <v>153</v>
      </c>
      <c r="L10" s="856">
        <v>3964</v>
      </c>
      <c r="M10" s="857">
        <f>SUM(N10:Q10)</f>
        <v>21100</v>
      </c>
      <c r="N10" s="858">
        <v>0</v>
      </c>
      <c r="O10" s="519"/>
      <c r="P10" s="519">
        <v>17583</v>
      </c>
      <c r="Q10" s="859">
        <v>3517</v>
      </c>
      <c r="R10" s="841">
        <f>J10-L10-M10</f>
        <v>0</v>
      </c>
    </row>
    <row r="11" spans="1:65" s="167" customFormat="1" ht="33.75" customHeight="1" thickBot="1" x14ac:dyDescent="0.3">
      <c r="A11" s="1014" t="s">
        <v>129</v>
      </c>
      <c r="B11" s="1015"/>
      <c r="C11" s="1015"/>
      <c r="D11" s="1015"/>
      <c r="E11" s="1015"/>
      <c r="F11" s="1016"/>
      <c r="G11" s="1017"/>
      <c r="H11" s="76"/>
      <c r="I11" s="77"/>
      <c r="J11" s="855">
        <f>SUM(J10:J10)</f>
        <v>25064</v>
      </c>
      <c r="K11" s="101"/>
      <c r="L11" s="860">
        <f>SUM(L10:L10)</f>
        <v>3964</v>
      </c>
      <c r="M11" s="849">
        <f>SUM(M10:M10)</f>
        <v>21100</v>
      </c>
      <c r="N11" s="861">
        <f>SUM(N10:N10)</f>
        <v>0</v>
      </c>
      <c r="O11" s="862">
        <f t="shared" ref="O11:Q11" si="0">SUM(O10:O10)</f>
        <v>0</v>
      </c>
      <c r="P11" s="862">
        <f t="shared" si="0"/>
        <v>17583</v>
      </c>
      <c r="Q11" s="863">
        <f t="shared" si="0"/>
        <v>3517</v>
      </c>
      <c r="R11" s="864">
        <f>SUM(R10)</f>
        <v>0</v>
      </c>
    </row>
    <row r="12" spans="1:65" ht="14.25" x14ac:dyDescent="0.2">
      <c r="A12" s="156"/>
      <c r="F12" s="157"/>
      <c r="J12" s="158"/>
      <c r="K12" s="82"/>
      <c r="L12" s="161"/>
      <c r="M12" s="161"/>
      <c r="N12" s="161"/>
      <c r="O12" s="161"/>
      <c r="P12" s="161"/>
      <c r="Q12" s="158"/>
    </row>
    <row r="13" spans="1:65" ht="14.25" x14ac:dyDescent="0.2">
      <c r="A13" s="156"/>
      <c r="F13" s="168"/>
      <c r="J13" s="158"/>
      <c r="K13" s="82"/>
      <c r="L13" s="158"/>
      <c r="M13" s="158"/>
      <c r="N13" s="158"/>
      <c r="O13" s="158"/>
      <c r="P13" s="158"/>
    </row>
    <row r="14" spans="1:65" ht="14.25" x14ac:dyDescent="0.2">
      <c r="A14" s="156"/>
      <c r="F14" s="168"/>
      <c r="J14" s="158"/>
      <c r="K14" s="82"/>
      <c r="L14" s="158"/>
      <c r="M14" s="158"/>
      <c r="N14" s="158"/>
      <c r="O14" s="158"/>
      <c r="P14" s="158">
        <v>19515</v>
      </c>
      <c r="Q14" s="82">
        <v>255</v>
      </c>
    </row>
    <row r="15" spans="1:65" ht="14.25" x14ac:dyDescent="0.2">
      <c r="A15" s="156"/>
      <c r="F15" s="168"/>
      <c r="J15" s="158"/>
      <c r="K15" s="82"/>
      <c r="L15" s="158"/>
      <c r="M15" s="158"/>
      <c r="N15" s="158"/>
      <c r="O15" s="158"/>
      <c r="P15" s="158"/>
    </row>
    <row r="16" spans="1:65" ht="14.25" x14ac:dyDescent="0.2">
      <c r="A16" s="156"/>
      <c r="F16" s="168"/>
      <c r="J16" s="158"/>
      <c r="K16" s="82"/>
      <c r="L16" s="158"/>
      <c r="M16" s="158"/>
      <c r="N16" s="158"/>
      <c r="O16" s="158"/>
      <c r="P16" s="158"/>
    </row>
    <row r="17" spans="1:17" x14ac:dyDescent="0.2">
      <c r="F17" s="168"/>
      <c r="J17" s="158"/>
      <c r="K17" s="82"/>
      <c r="L17" s="158"/>
      <c r="M17" s="158"/>
      <c r="N17" s="158"/>
      <c r="O17" s="158"/>
      <c r="P17" s="158"/>
    </row>
    <row r="18" spans="1:17" x14ac:dyDescent="0.2"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</row>
    <row r="20" spans="1:17" x14ac:dyDescent="0.2">
      <c r="L20" s="164"/>
    </row>
    <row r="22" spans="1:17" x14ac:dyDescent="0.2">
      <c r="J22" s="82"/>
    </row>
    <row r="23" spans="1:17" x14ac:dyDescent="0.2">
      <c r="A23" s="158"/>
      <c r="F23" s="161"/>
      <c r="G23" s="158"/>
      <c r="J23" s="82"/>
    </row>
    <row r="24" spans="1:17" x14ac:dyDescent="0.2">
      <c r="J24" s="82"/>
    </row>
    <row r="25" spans="1:17" x14ac:dyDescent="0.2">
      <c r="A25" s="158"/>
      <c r="F25" s="158"/>
      <c r="J25" s="82"/>
    </row>
    <row r="26" spans="1:17" x14ac:dyDescent="0.2">
      <c r="J26" s="82"/>
    </row>
    <row r="27" spans="1:17" x14ac:dyDescent="0.2">
      <c r="A27" s="158"/>
      <c r="F27" s="158"/>
      <c r="J27" s="82"/>
    </row>
    <row r="28" spans="1:17" x14ac:dyDescent="0.2">
      <c r="J28" s="82"/>
    </row>
    <row r="29" spans="1:17" x14ac:dyDescent="0.2">
      <c r="J29" s="82"/>
    </row>
    <row r="30" spans="1:17" x14ac:dyDescent="0.2">
      <c r="J30" s="82"/>
    </row>
    <row r="31" spans="1:17" x14ac:dyDescent="0.2">
      <c r="J31" s="82"/>
    </row>
    <row r="32" spans="1:17" x14ac:dyDescent="0.2">
      <c r="J32" s="82"/>
    </row>
    <row r="33" spans="10:10" x14ac:dyDescent="0.2">
      <c r="J33" s="82"/>
    </row>
    <row r="34" spans="10:10" x14ac:dyDescent="0.2">
      <c r="J34" s="82"/>
    </row>
    <row r="35" spans="10:10" x14ac:dyDescent="0.2">
      <c r="J35" s="82"/>
    </row>
    <row r="36" spans="10:10" x14ac:dyDescent="0.2">
      <c r="J36" s="82"/>
    </row>
    <row r="37" spans="10:10" x14ac:dyDescent="0.2">
      <c r="J37" s="82"/>
    </row>
    <row r="38" spans="10:10" x14ac:dyDescent="0.2">
      <c r="J38" s="82"/>
    </row>
    <row r="39" spans="10:10" x14ac:dyDescent="0.2">
      <c r="J39" s="82"/>
    </row>
    <row r="40" spans="10:10" x14ac:dyDescent="0.2">
      <c r="J40" s="82"/>
    </row>
    <row r="41" spans="10:10" x14ac:dyDescent="0.2">
      <c r="J41" s="82"/>
    </row>
    <row r="42" spans="10:10" x14ac:dyDescent="0.2">
      <c r="J42" s="82"/>
    </row>
    <row r="43" spans="10:10" x14ac:dyDescent="0.2">
      <c r="J43" s="82"/>
    </row>
    <row r="44" spans="10:10" x14ac:dyDescent="0.2">
      <c r="J44" s="82"/>
    </row>
    <row r="45" spans="10:10" x14ac:dyDescent="0.2">
      <c r="J45" s="82"/>
    </row>
    <row r="46" spans="10:10" x14ac:dyDescent="0.2">
      <c r="J46" s="82"/>
    </row>
    <row r="47" spans="10:10" x14ac:dyDescent="0.2">
      <c r="J47" s="82"/>
    </row>
    <row r="48" spans="10:10" x14ac:dyDescent="0.2">
      <c r="J48" s="82"/>
    </row>
    <row r="49" spans="10:10" x14ac:dyDescent="0.2">
      <c r="J49" s="82"/>
    </row>
    <row r="50" spans="10:10" x14ac:dyDescent="0.2">
      <c r="J50" s="82"/>
    </row>
    <row r="51" spans="10:10" x14ac:dyDescent="0.2">
      <c r="J51" s="82"/>
    </row>
    <row r="52" spans="10:10" x14ac:dyDescent="0.2">
      <c r="J52" s="82"/>
    </row>
    <row r="53" spans="10:10" x14ac:dyDescent="0.2">
      <c r="J53" s="82"/>
    </row>
    <row r="54" spans="10:10" x14ac:dyDescent="0.2">
      <c r="J54" s="82"/>
    </row>
    <row r="55" spans="10:10" x14ac:dyDescent="0.2">
      <c r="J55" s="82"/>
    </row>
    <row r="56" spans="10:10" x14ac:dyDescent="0.2">
      <c r="J56" s="82"/>
    </row>
    <row r="57" spans="10:10" x14ac:dyDescent="0.2">
      <c r="J57" s="82"/>
    </row>
    <row r="58" spans="10:10" x14ac:dyDescent="0.2">
      <c r="J58" s="82"/>
    </row>
    <row r="59" spans="10:10" x14ac:dyDescent="0.2">
      <c r="J59" s="82"/>
    </row>
    <row r="60" spans="10:10" x14ac:dyDescent="0.2">
      <c r="J60" s="82"/>
    </row>
    <row r="61" spans="10:10" x14ac:dyDescent="0.2">
      <c r="J61" s="82"/>
    </row>
    <row r="62" spans="10:10" x14ac:dyDescent="0.2">
      <c r="J62" s="82"/>
    </row>
    <row r="63" spans="10:10" x14ac:dyDescent="0.2">
      <c r="J63" s="82"/>
    </row>
    <row r="64" spans="10:10" x14ac:dyDescent="0.2">
      <c r="J64" s="82"/>
    </row>
    <row r="65" spans="10:10" x14ac:dyDescent="0.2">
      <c r="J65" s="82"/>
    </row>
    <row r="66" spans="10:10" x14ac:dyDescent="0.2">
      <c r="J66" s="82"/>
    </row>
    <row r="67" spans="10:10" x14ac:dyDescent="0.2">
      <c r="J67" s="82"/>
    </row>
    <row r="68" spans="10:10" x14ac:dyDescent="0.2">
      <c r="J68" s="82"/>
    </row>
    <row r="69" spans="10:10" x14ac:dyDescent="0.2">
      <c r="J69" s="82"/>
    </row>
    <row r="70" spans="10:10" x14ac:dyDescent="0.2">
      <c r="J70" s="82"/>
    </row>
    <row r="71" spans="10:10" x14ac:dyDescent="0.2">
      <c r="J71" s="82"/>
    </row>
    <row r="72" spans="10:10" x14ac:dyDescent="0.2">
      <c r="J72" s="82"/>
    </row>
    <row r="73" spans="10:10" x14ac:dyDescent="0.2">
      <c r="J73" s="82"/>
    </row>
    <row r="74" spans="10:10" x14ac:dyDescent="0.2">
      <c r="J74" s="82"/>
    </row>
    <row r="75" spans="10:10" x14ac:dyDescent="0.2">
      <c r="J75" s="82"/>
    </row>
    <row r="76" spans="10:10" x14ac:dyDescent="0.2">
      <c r="J76" s="82"/>
    </row>
    <row r="77" spans="10:10" x14ac:dyDescent="0.2">
      <c r="J77" s="82"/>
    </row>
    <row r="78" spans="10:10" x14ac:dyDescent="0.2">
      <c r="J78" s="82"/>
    </row>
    <row r="79" spans="10:10" x14ac:dyDescent="0.2">
      <c r="J79" s="82"/>
    </row>
    <row r="80" spans="10:10" x14ac:dyDescent="0.2">
      <c r="J80" s="82"/>
    </row>
    <row r="81" spans="10:10" x14ac:dyDescent="0.2">
      <c r="J81" s="82"/>
    </row>
    <row r="82" spans="10:10" x14ac:dyDescent="0.2">
      <c r="J82" s="82"/>
    </row>
    <row r="83" spans="10:10" x14ac:dyDescent="0.2">
      <c r="J83" s="82"/>
    </row>
    <row r="84" spans="10:10" x14ac:dyDescent="0.2">
      <c r="J84" s="82"/>
    </row>
    <row r="85" spans="10:10" x14ac:dyDescent="0.2">
      <c r="J85" s="82"/>
    </row>
    <row r="86" spans="10:10" x14ac:dyDescent="0.2">
      <c r="J86" s="82"/>
    </row>
    <row r="87" spans="10:10" x14ac:dyDescent="0.2">
      <c r="J87" s="82"/>
    </row>
    <row r="88" spans="10:10" x14ac:dyDescent="0.2">
      <c r="J88" s="82"/>
    </row>
    <row r="89" spans="10:10" x14ac:dyDescent="0.2">
      <c r="J89" s="82"/>
    </row>
    <row r="90" spans="10:10" x14ac:dyDescent="0.2">
      <c r="J90" s="82"/>
    </row>
    <row r="91" spans="10:10" x14ac:dyDescent="0.2">
      <c r="J91" s="82"/>
    </row>
    <row r="92" spans="10:10" x14ac:dyDescent="0.2">
      <c r="J92" s="82"/>
    </row>
    <row r="93" spans="10:10" x14ac:dyDescent="0.2">
      <c r="J93" s="82"/>
    </row>
    <row r="94" spans="10:10" x14ac:dyDescent="0.2">
      <c r="J94" s="82"/>
    </row>
    <row r="95" spans="10:10" x14ac:dyDescent="0.2">
      <c r="J95" s="82"/>
    </row>
    <row r="96" spans="10:10" x14ac:dyDescent="0.2">
      <c r="J96" s="82"/>
    </row>
    <row r="97" spans="10:10" x14ac:dyDescent="0.2">
      <c r="J97" s="82"/>
    </row>
    <row r="98" spans="10:10" x14ac:dyDescent="0.2">
      <c r="J98" s="82"/>
    </row>
    <row r="99" spans="10:10" x14ac:dyDescent="0.2">
      <c r="J99" s="82"/>
    </row>
    <row r="100" spans="10:10" x14ac:dyDescent="0.2">
      <c r="J100" s="82"/>
    </row>
    <row r="101" spans="10:10" x14ac:dyDescent="0.2">
      <c r="J101" s="82"/>
    </row>
    <row r="102" spans="10:10" x14ac:dyDescent="0.2">
      <c r="J102" s="82"/>
    </row>
    <row r="103" spans="10:10" x14ac:dyDescent="0.2">
      <c r="J103" s="82"/>
    </row>
    <row r="104" spans="10:10" x14ac:dyDescent="0.2">
      <c r="J104" s="82"/>
    </row>
    <row r="105" spans="10:10" x14ac:dyDescent="0.2">
      <c r="J105" s="82"/>
    </row>
    <row r="106" spans="10:10" x14ac:dyDescent="0.2">
      <c r="J106" s="82"/>
    </row>
    <row r="107" spans="10:10" x14ac:dyDescent="0.2">
      <c r="J107" s="82"/>
    </row>
    <row r="108" spans="10:10" x14ac:dyDescent="0.2">
      <c r="J108" s="82"/>
    </row>
    <row r="109" spans="10:10" x14ac:dyDescent="0.2">
      <c r="J109" s="82"/>
    </row>
    <row r="110" spans="10:10" x14ac:dyDescent="0.2">
      <c r="J110" s="82"/>
    </row>
    <row r="111" spans="10:10" x14ac:dyDescent="0.2">
      <c r="J111" s="82"/>
    </row>
    <row r="112" spans="10:10" x14ac:dyDescent="0.2">
      <c r="J112" s="82"/>
    </row>
    <row r="113" spans="10:10" x14ac:dyDescent="0.2">
      <c r="J113" s="82"/>
    </row>
    <row r="114" spans="10:10" x14ac:dyDescent="0.2">
      <c r="J114" s="82"/>
    </row>
    <row r="115" spans="10:10" x14ac:dyDescent="0.2">
      <c r="J115" s="82"/>
    </row>
    <row r="116" spans="10:10" x14ac:dyDescent="0.2">
      <c r="J116" s="82"/>
    </row>
    <row r="117" spans="10:10" x14ac:dyDescent="0.2">
      <c r="J117" s="82"/>
    </row>
    <row r="118" spans="10:10" x14ac:dyDescent="0.2">
      <c r="J118" s="82"/>
    </row>
    <row r="119" spans="10:10" x14ac:dyDescent="0.2">
      <c r="J119" s="82"/>
    </row>
    <row r="120" spans="10:10" x14ac:dyDescent="0.2">
      <c r="J120" s="82"/>
    </row>
    <row r="121" spans="10:10" x14ac:dyDescent="0.2">
      <c r="J121" s="82"/>
    </row>
    <row r="122" spans="10:10" x14ac:dyDescent="0.2">
      <c r="J122" s="82"/>
    </row>
    <row r="123" spans="10:10" x14ac:dyDescent="0.2">
      <c r="J123" s="82"/>
    </row>
    <row r="124" spans="10:10" x14ac:dyDescent="0.2">
      <c r="J124" s="82"/>
    </row>
    <row r="125" spans="10:10" x14ac:dyDescent="0.2">
      <c r="J125" s="82"/>
    </row>
    <row r="126" spans="10:10" x14ac:dyDescent="0.2">
      <c r="J126" s="82"/>
    </row>
    <row r="127" spans="10:10" x14ac:dyDescent="0.2">
      <c r="J127" s="82"/>
    </row>
    <row r="128" spans="10:10" x14ac:dyDescent="0.2">
      <c r="J128" s="82"/>
    </row>
    <row r="129" spans="10:10" x14ac:dyDescent="0.2">
      <c r="J129" s="82"/>
    </row>
    <row r="130" spans="10:10" x14ac:dyDescent="0.2">
      <c r="J130" s="82"/>
    </row>
    <row r="131" spans="10:10" x14ac:dyDescent="0.2">
      <c r="J131" s="82"/>
    </row>
    <row r="132" spans="10:10" x14ac:dyDescent="0.2">
      <c r="J132" s="82"/>
    </row>
    <row r="133" spans="10:10" x14ac:dyDescent="0.2">
      <c r="J133" s="82"/>
    </row>
    <row r="134" spans="10:10" x14ac:dyDescent="0.2">
      <c r="J134" s="82"/>
    </row>
    <row r="135" spans="10:10" x14ac:dyDescent="0.2">
      <c r="J135" s="82"/>
    </row>
    <row r="136" spans="10:10" x14ac:dyDescent="0.2">
      <c r="J136" s="82"/>
    </row>
    <row r="137" spans="10:10" x14ac:dyDescent="0.2">
      <c r="J137" s="82"/>
    </row>
    <row r="138" spans="10:10" x14ac:dyDescent="0.2">
      <c r="J138" s="82"/>
    </row>
    <row r="139" spans="10:10" x14ac:dyDescent="0.2">
      <c r="J139" s="82"/>
    </row>
    <row r="140" spans="10:10" x14ac:dyDescent="0.2">
      <c r="J140" s="82"/>
    </row>
    <row r="141" spans="10:10" x14ac:dyDescent="0.2">
      <c r="J141" s="82"/>
    </row>
    <row r="142" spans="10:10" x14ac:dyDescent="0.2">
      <c r="J142" s="82"/>
    </row>
    <row r="143" spans="10:10" x14ac:dyDescent="0.2">
      <c r="J143" s="82"/>
    </row>
    <row r="144" spans="10:10" x14ac:dyDescent="0.2">
      <c r="J144" s="82"/>
    </row>
    <row r="145" spans="10:10" x14ac:dyDescent="0.2">
      <c r="J145" s="82"/>
    </row>
    <row r="146" spans="10:10" x14ac:dyDescent="0.2">
      <c r="J146" s="82"/>
    </row>
    <row r="147" spans="10:10" x14ac:dyDescent="0.2">
      <c r="J147" s="82"/>
    </row>
    <row r="148" spans="10:10" x14ac:dyDescent="0.2">
      <c r="J148" s="82"/>
    </row>
    <row r="149" spans="10:10" x14ac:dyDescent="0.2">
      <c r="J149" s="82"/>
    </row>
    <row r="150" spans="10:10" x14ac:dyDescent="0.2">
      <c r="J150" s="82"/>
    </row>
    <row r="151" spans="10:10" x14ac:dyDescent="0.2">
      <c r="J151" s="82"/>
    </row>
    <row r="152" spans="10:10" x14ac:dyDescent="0.2">
      <c r="J152" s="82"/>
    </row>
    <row r="153" spans="10:10" x14ac:dyDescent="0.2">
      <c r="J153" s="82"/>
    </row>
    <row r="154" spans="10:10" x14ac:dyDescent="0.2">
      <c r="J154" s="82"/>
    </row>
    <row r="155" spans="10:10" x14ac:dyDescent="0.2">
      <c r="J155" s="82"/>
    </row>
    <row r="156" spans="10:10" x14ac:dyDescent="0.2">
      <c r="J156" s="82"/>
    </row>
    <row r="157" spans="10:10" x14ac:dyDescent="0.2">
      <c r="J157" s="82"/>
    </row>
    <row r="158" spans="10:10" x14ac:dyDescent="0.2">
      <c r="J158" s="82"/>
    </row>
    <row r="159" spans="10:10" x14ac:dyDescent="0.2">
      <c r="J159" s="82"/>
    </row>
    <row r="160" spans="10:10" x14ac:dyDescent="0.2">
      <c r="J160" s="82"/>
    </row>
    <row r="161" spans="10:10" x14ac:dyDescent="0.2">
      <c r="J161" s="82"/>
    </row>
    <row r="162" spans="10:10" x14ac:dyDescent="0.2">
      <c r="J162" s="82"/>
    </row>
    <row r="163" spans="10:10" x14ac:dyDescent="0.2">
      <c r="J163" s="82"/>
    </row>
    <row r="164" spans="10:10" x14ac:dyDescent="0.2">
      <c r="J164" s="82"/>
    </row>
    <row r="165" spans="10:10" x14ac:dyDescent="0.2">
      <c r="J165" s="82"/>
    </row>
    <row r="166" spans="10:10" x14ac:dyDescent="0.2">
      <c r="J166" s="82"/>
    </row>
    <row r="167" spans="10:10" x14ac:dyDescent="0.2">
      <c r="J167" s="82"/>
    </row>
    <row r="168" spans="10:10" x14ac:dyDescent="0.2">
      <c r="J168" s="82"/>
    </row>
    <row r="169" spans="10:10" x14ac:dyDescent="0.2">
      <c r="J169" s="82"/>
    </row>
    <row r="170" spans="10:10" x14ac:dyDescent="0.2">
      <c r="J170" s="82"/>
    </row>
    <row r="171" spans="10:10" x14ac:dyDescent="0.2">
      <c r="J171" s="82"/>
    </row>
    <row r="172" spans="10:10" x14ac:dyDescent="0.2">
      <c r="J172" s="82"/>
    </row>
    <row r="173" spans="10:10" x14ac:dyDescent="0.2">
      <c r="J173" s="82"/>
    </row>
    <row r="174" spans="10:10" x14ac:dyDescent="0.2">
      <c r="J174" s="82"/>
    </row>
    <row r="175" spans="10:10" x14ac:dyDescent="0.2">
      <c r="J175" s="82"/>
    </row>
    <row r="176" spans="10:10" x14ac:dyDescent="0.2">
      <c r="J176" s="82"/>
    </row>
    <row r="177" spans="10:10" x14ac:dyDescent="0.2">
      <c r="J177" s="82"/>
    </row>
    <row r="178" spans="10:10" x14ac:dyDescent="0.2">
      <c r="J178" s="82"/>
    </row>
    <row r="179" spans="10:10" x14ac:dyDescent="0.2">
      <c r="J179" s="82"/>
    </row>
    <row r="180" spans="10:10" x14ac:dyDescent="0.2">
      <c r="J180" s="82"/>
    </row>
    <row r="181" spans="10:10" x14ac:dyDescent="0.2">
      <c r="J181" s="82"/>
    </row>
    <row r="182" spans="10:10" x14ac:dyDescent="0.2">
      <c r="J182" s="82"/>
    </row>
    <row r="183" spans="10:10" x14ac:dyDescent="0.2">
      <c r="J183" s="82"/>
    </row>
    <row r="184" spans="10:10" x14ac:dyDescent="0.2">
      <c r="J184" s="82"/>
    </row>
    <row r="185" spans="10:10" x14ac:dyDescent="0.2">
      <c r="J185" s="82"/>
    </row>
    <row r="186" spans="10:10" x14ac:dyDescent="0.2">
      <c r="J186" s="82"/>
    </row>
    <row r="187" spans="10:10" x14ac:dyDescent="0.2">
      <c r="J187" s="82"/>
    </row>
    <row r="188" spans="10:10" x14ac:dyDescent="0.2">
      <c r="J188" s="82"/>
    </row>
    <row r="189" spans="10:10" x14ac:dyDescent="0.2">
      <c r="J189" s="82"/>
    </row>
    <row r="190" spans="10:10" x14ac:dyDescent="0.2">
      <c r="J190" s="82"/>
    </row>
    <row r="191" spans="10:10" x14ac:dyDescent="0.2">
      <c r="J191" s="82"/>
    </row>
    <row r="192" spans="10:10" x14ac:dyDescent="0.2">
      <c r="J192" s="82"/>
    </row>
    <row r="193" spans="10:10" x14ac:dyDescent="0.2">
      <c r="J193" s="82"/>
    </row>
    <row r="194" spans="10:10" x14ac:dyDescent="0.2">
      <c r="J194" s="82"/>
    </row>
    <row r="195" spans="10:10" x14ac:dyDescent="0.2">
      <c r="J195" s="82"/>
    </row>
    <row r="196" spans="10:10" x14ac:dyDescent="0.2">
      <c r="J196" s="82"/>
    </row>
    <row r="197" spans="10:10" x14ac:dyDescent="0.2">
      <c r="J197" s="82"/>
    </row>
    <row r="198" spans="10:10" x14ac:dyDescent="0.2">
      <c r="J198" s="82"/>
    </row>
    <row r="199" spans="10:10" x14ac:dyDescent="0.2">
      <c r="J199" s="82"/>
    </row>
    <row r="200" spans="10:10" x14ac:dyDescent="0.2">
      <c r="J200" s="82"/>
    </row>
    <row r="201" spans="10:10" x14ac:dyDescent="0.2">
      <c r="J201" s="82"/>
    </row>
    <row r="202" spans="10:10" x14ac:dyDescent="0.2">
      <c r="J202" s="82"/>
    </row>
    <row r="203" spans="10:10" x14ac:dyDescent="0.2">
      <c r="J203" s="82"/>
    </row>
    <row r="204" spans="10:10" x14ac:dyDescent="0.2">
      <c r="J204" s="82"/>
    </row>
    <row r="205" spans="10:10" x14ac:dyDescent="0.2">
      <c r="J205" s="82"/>
    </row>
    <row r="206" spans="10:10" x14ac:dyDescent="0.2">
      <c r="J206" s="82"/>
    </row>
    <row r="207" spans="10:10" x14ac:dyDescent="0.2">
      <c r="J207" s="82"/>
    </row>
    <row r="208" spans="10:10" x14ac:dyDescent="0.2">
      <c r="J208" s="82"/>
    </row>
    <row r="209" spans="10:10" x14ac:dyDescent="0.2">
      <c r="J209" s="82"/>
    </row>
    <row r="210" spans="10:10" x14ac:dyDescent="0.2">
      <c r="J210" s="82"/>
    </row>
    <row r="211" spans="10:10" x14ac:dyDescent="0.2">
      <c r="J211" s="82"/>
    </row>
    <row r="212" spans="10:10" x14ac:dyDescent="0.2">
      <c r="J212" s="82"/>
    </row>
    <row r="213" spans="10:10" x14ac:dyDescent="0.2">
      <c r="J213" s="82"/>
    </row>
    <row r="214" spans="10:10" x14ac:dyDescent="0.2">
      <c r="J214" s="82"/>
    </row>
    <row r="215" spans="10:10" x14ac:dyDescent="0.2">
      <c r="J215" s="82"/>
    </row>
    <row r="216" spans="10:10" x14ac:dyDescent="0.2">
      <c r="J216" s="82"/>
    </row>
    <row r="217" spans="10:10" x14ac:dyDescent="0.2">
      <c r="J217" s="82"/>
    </row>
    <row r="218" spans="10:10" x14ac:dyDescent="0.2">
      <c r="J218" s="82"/>
    </row>
    <row r="219" spans="10:10" x14ac:dyDescent="0.2">
      <c r="J219" s="82"/>
    </row>
    <row r="220" spans="10:10" x14ac:dyDescent="0.2">
      <c r="J220" s="82"/>
    </row>
    <row r="221" spans="10:10" x14ac:dyDescent="0.2">
      <c r="J221" s="82"/>
    </row>
    <row r="222" spans="10:10" x14ac:dyDescent="0.2">
      <c r="J222" s="82"/>
    </row>
    <row r="223" spans="10:10" x14ac:dyDescent="0.2">
      <c r="J223" s="82"/>
    </row>
    <row r="224" spans="10:10" x14ac:dyDescent="0.2">
      <c r="J224" s="82"/>
    </row>
    <row r="225" spans="10:10" x14ac:dyDescent="0.2">
      <c r="J225" s="82"/>
    </row>
    <row r="226" spans="10:10" x14ac:dyDescent="0.2">
      <c r="J226" s="82"/>
    </row>
    <row r="227" spans="10:10" x14ac:dyDescent="0.2">
      <c r="J227" s="82"/>
    </row>
    <row r="228" spans="10:10" x14ac:dyDescent="0.2">
      <c r="J228" s="82"/>
    </row>
    <row r="229" spans="10:10" x14ac:dyDescent="0.2">
      <c r="J229" s="82"/>
    </row>
    <row r="230" spans="10:10" x14ac:dyDescent="0.2">
      <c r="J230" s="82"/>
    </row>
    <row r="231" spans="10:10" x14ac:dyDescent="0.2">
      <c r="J231" s="82"/>
    </row>
    <row r="232" spans="10:10" x14ac:dyDescent="0.2">
      <c r="J232" s="82"/>
    </row>
    <row r="233" spans="10:10" x14ac:dyDescent="0.2">
      <c r="J233" s="82"/>
    </row>
    <row r="234" spans="10:10" x14ac:dyDescent="0.2">
      <c r="J234" s="82"/>
    </row>
    <row r="235" spans="10:10" x14ac:dyDescent="0.2">
      <c r="J235" s="82"/>
    </row>
    <row r="236" spans="10:10" x14ac:dyDescent="0.2">
      <c r="J236" s="82"/>
    </row>
    <row r="237" spans="10:10" x14ac:dyDescent="0.2">
      <c r="J237" s="82"/>
    </row>
    <row r="238" spans="10:10" x14ac:dyDescent="0.2">
      <c r="J238" s="82"/>
    </row>
    <row r="239" spans="10:10" x14ac:dyDescent="0.2">
      <c r="J239" s="82"/>
    </row>
    <row r="240" spans="10:10" x14ac:dyDescent="0.2">
      <c r="J240" s="82"/>
    </row>
    <row r="241" spans="10:10" x14ac:dyDescent="0.2">
      <c r="J241" s="82"/>
    </row>
    <row r="242" spans="10:10" x14ac:dyDescent="0.2">
      <c r="J242" s="82"/>
    </row>
    <row r="243" spans="10:10" x14ac:dyDescent="0.2">
      <c r="J243" s="82"/>
    </row>
    <row r="244" spans="10:10" x14ac:dyDescent="0.2">
      <c r="J244" s="82"/>
    </row>
    <row r="245" spans="10:10" x14ac:dyDescent="0.2">
      <c r="J245" s="82"/>
    </row>
    <row r="246" spans="10:10" x14ac:dyDescent="0.2">
      <c r="J246" s="82"/>
    </row>
    <row r="247" spans="10:10" x14ac:dyDescent="0.2">
      <c r="J247" s="82"/>
    </row>
    <row r="248" spans="10:10" x14ac:dyDescent="0.2">
      <c r="J248" s="82"/>
    </row>
    <row r="249" spans="10:10" x14ac:dyDescent="0.2">
      <c r="J249" s="82"/>
    </row>
    <row r="250" spans="10:10" x14ac:dyDescent="0.2">
      <c r="J250" s="82"/>
    </row>
    <row r="251" spans="10:10" x14ac:dyDescent="0.2">
      <c r="J251" s="82"/>
    </row>
    <row r="252" spans="10:10" x14ac:dyDescent="0.2">
      <c r="J252" s="82"/>
    </row>
    <row r="253" spans="10:10" x14ac:dyDescent="0.2">
      <c r="J253" s="82"/>
    </row>
    <row r="254" spans="10:10" x14ac:dyDescent="0.2">
      <c r="J254" s="82"/>
    </row>
    <row r="255" spans="10:10" x14ac:dyDescent="0.2">
      <c r="J255" s="82"/>
    </row>
    <row r="256" spans="10:10" x14ac:dyDescent="0.2">
      <c r="J256" s="82"/>
    </row>
    <row r="257" spans="10:10" x14ac:dyDescent="0.2">
      <c r="J257" s="82"/>
    </row>
    <row r="258" spans="10:10" x14ac:dyDescent="0.2">
      <c r="J258" s="82"/>
    </row>
    <row r="259" spans="10:10" x14ac:dyDescent="0.2">
      <c r="J259" s="82"/>
    </row>
    <row r="260" spans="10:10" x14ac:dyDescent="0.2">
      <c r="J260" s="82"/>
    </row>
    <row r="261" spans="10:10" x14ac:dyDescent="0.2">
      <c r="J261" s="82"/>
    </row>
    <row r="262" spans="10:10" x14ac:dyDescent="0.2">
      <c r="J262" s="82"/>
    </row>
    <row r="263" spans="10:10" x14ac:dyDescent="0.2">
      <c r="J263" s="82"/>
    </row>
    <row r="264" spans="10:10" x14ac:dyDescent="0.2">
      <c r="J264" s="82"/>
    </row>
    <row r="265" spans="10:10" x14ac:dyDescent="0.2">
      <c r="J265" s="82"/>
    </row>
    <row r="266" spans="10:10" x14ac:dyDescent="0.2">
      <c r="J266" s="82"/>
    </row>
    <row r="267" spans="10:10" x14ac:dyDescent="0.2">
      <c r="J267" s="82"/>
    </row>
    <row r="268" spans="10:10" x14ac:dyDescent="0.2">
      <c r="J268" s="82"/>
    </row>
    <row r="269" spans="10:10" x14ac:dyDescent="0.2">
      <c r="J269" s="82"/>
    </row>
    <row r="270" spans="10:10" x14ac:dyDescent="0.2">
      <c r="J270" s="82"/>
    </row>
    <row r="271" spans="10:10" x14ac:dyDescent="0.2">
      <c r="J271" s="82"/>
    </row>
    <row r="272" spans="10:10" x14ac:dyDescent="0.2">
      <c r="J272" s="82"/>
    </row>
    <row r="273" spans="10:10" x14ac:dyDescent="0.2">
      <c r="J273" s="82"/>
    </row>
    <row r="274" spans="10:10" x14ac:dyDescent="0.2">
      <c r="J274" s="82"/>
    </row>
    <row r="275" spans="10:10" x14ac:dyDescent="0.2">
      <c r="J275" s="82"/>
    </row>
    <row r="276" spans="10:10" x14ac:dyDescent="0.2">
      <c r="J276" s="82"/>
    </row>
    <row r="277" spans="10:10" x14ac:dyDescent="0.2">
      <c r="J277" s="82"/>
    </row>
    <row r="278" spans="10:10" x14ac:dyDescent="0.2">
      <c r="J278" s="82"/>
    </row>
    <row r="279" spans="10:10" x14ac:dyDescent="0.2">
      <c r="J279" s="82"/>
    </row>
    <row r="280" spans="10:10" x14ac:dyDescent="0.2">
      <c r="J280" s="82"/>
    </row>
    <row r="281" spans="10:10" x14ac:dyDescent="0.2">
      <c r="J281" s="82"/>
    </row>
    <row r="282" spans="10:10" x14ac:dyDescent="0.2">
      <c r="J282" s="82"/>
    </row>
    <row r="283" spans="10:10" x14ac:dyDescent="0.2">
      <c r="J283" s="82"/>
    </row>
    <row r="284" spans="10:10" x14ac:dyDescent="0.2">
      <c r="J284" s="82"/>
    </row>
    <row r="285" spans="10:10" x14ac:dyDescent="0.2">
      <c r="J285" s="82"/>
    </row>
    <row r="286" spans="10:10" x14ac:dyDescent="0.2">
      <c r="J286" s="82"/>
    </row>
    <row r="287" spans="10:10" x14ac:dyDescent="0.2">
      <c r="J287" s="82"/>
    </row>
    <row r="288" spans="10:10" x14ac:dyDescent="0.2">
      <c r="J288" s="82"/>
    </row>
    <row r="289" spans="10:10" x14ac:dyDescent="0.2">
      <c r="J289" s="82"/>
    </row>
    <row r="290" spans="10:10" x14ac:dyDescent="0.2">
      <c r="J290" s="82"/>
    </row>
    <row r="291" spans="10:10" x14ac:dyDescent="0.2">
      <c r="J291" s="82"/>
    </row>
    <row r="292" spans="10:10" x14ac:dyDescent="0.2">
      <c r="J292" s="82"/>
    </row>
    <row r="293" spans="10:10" x14ac:dyDescent="0.2">
      <c r="J293" s="82"/>
    </row>
    <row r="294" spans="10:10" x14ac:dyDescent="0.2">
      <c r="J294" s="82"/>
    </row>
    <row r="295" spans="10:10" x14ac:dyDescent="0.2">
      <c r="J295" s="82"/>
    </row>
    <row r="296" spans="10:10" x14ac:dyDescent="0.2">
      <c r="J296" s="82"/>
    </row>
    <row r="297" spans="10:10" x14ac:dyDescent="0.2">
      <c r="J297" s="82"/>
    </row>
    <row r="298" spans="10:10" x14ac:dyDescent="0.2">
      <c r="J298" s="82"/>
    </row>
    <row r="299" spans="10:10" x14ac:dyDescent="0.2">
      <c r="J299" s="82"/>
    </row>
    <row r="300" spans="10:10" x14ac:dyDescent="0.2">
      <c r="J300" s="82"/>
    </row>
    <row r="301" spans="10:10" x14ac:dyDescent="0.2">
      <c r="J301" s="82"/>
    </row>
    <row r="302" spans="10:10" x14ac:dyDescent="0.2">
      <c r="J302" s="82"/>
    </row>
    <row r="303" spans="10:10" x14ac:dyDescent="0.2">
      <c r="J303" s="82"/>
    </row>
    <row r="304" spans="10:10" x14ac:dyDescent="0.2">
      <c r="J304" s="82"/>
    </row>
    <row r="305" spans="10:10" x14ac:dyDescent="0.2">
      <c r="J305" s="82"/>
    </row>
    <row r="306" spans="10:10" x14ac:dyDescent="0.2">
      <c r="J306" s="82"/>
    </row>
    <row r="307" spans="10:10" x14ac:dyDescent="0.2">
      <c r="J307" s="82"/>
    </row>
    <row r="308" spans="10:10" x14ac:dyDescent="0.2">
      <c r="J308" s="82"/>
    </row>
    <row r="309" spans="10:10" x14ac:dyDescent="0.2">
      <c r="J309" s="82"/>
    </row>
    <row r="310" spans="10:10" x14ac:dyDescent="0.2">
      <c r="J310" s="82"/>
    </row>
    <row r="311" spans="10:10" x14ac:dyDescent="0.2">
      <c r="J311" s="82"/>
    </row>
    <row r="312" spans="10:10" x14ac:dyDescent="0.2">
      <c r="J312" s="82"/>
    </row>
    <row r="313" spans="10:10" x14ac:dyDescent="0.2">
      <c r="J313" s="82"/>
    </row>
    <row r="314" spans="10:10" x14ac:dyDescent="0.2">
      <c r="J314" s="82"/>
    </row>
    <row r="315" spans="10:10" x14ac:dyDescent="0.2">
      <c r="J315" s="82"/>
    </row>
    <row r="316" spans="10:10" x14ac:dyDescent="0.2">
      <c r="J316" s="82"/>
    </row>
    <row r="317" spans="10:10" x14ac:dyDescent="0.2">
      <c r="J317" s="82"/>
    </row>
    <row r="318" spans="10:10" x14ac:dyDescent="0.2">
      <c r="J318" s="82"/>
    </row>
    <row r="319" spans="10:10" x14ac:dyDescent="0.2">
      <c r="J319" s="82"/>
    </row>
    <row r="320" spans="10:10" x14ac:dyDescent="0.2">
      <c r="J320" s="82"/>
    </row>
    <row r="321" spans="10:10" x14ac:dyDescent="0.2">
      <c r="J321" s="82"/>
    </row>
    <row r="322" spans="10:10" x14ac:dyDescent="0.2">
      <c r="J322" s="82"/>
    </row>
    <row r="323" spans="10:10" x14ac:dyDescent="0.2">
      <c r="J323" s="82"/>
    </row>
  </sheetData>
  <mergeCells count="17">
    <mergeCell ref="A6:I6"/>
    <mergeCell ref="A7:R7"/>
    <mergeCell ref="A8:A9"/>
    <mergeCell ref="B8:B9"/>
    <mergeCell ref="F8:F9"/>
    <mergeCell ref="G8:G9"/>
    <mergeCell ref="H8:H9"/>
    <mergeCell ref="I8:I9"/>
    <mergeCell ref="J8:J9"/>
    <mergeCell ref="A11:G11"/>
    <mergeCell ref="L8:L9"/>
    <mergeCell ref="M8:Q8"/>
    <mergeCell ref="R8:R9"/>
    <mergeCell ref="K8:K9"/>
    <mergeCell ref="C8:C9"/>
    <mergeCell ref="D8:D9"/>
    <mergeCell ref="E8:E9"/>
  </mergeCells>
  <phoneticPr fontId="2" type="noConversion"/>
  <pageMargins left="0.78740157480314965" right="0.78740157480314965" top="0.6692913385826772" bottom="0.86614173228346458" header="0.27559055118110237" footer="0.39370078740157483"/>
  <pageSetup paperSize="9" scale="47" firstPageNumber="125" orientation="landscape" useFirstPageNumber="1" r:id="rId1"/>
  <headerFooter alignWithMargins="0">
    <oddFooter>&amp;L&amp;"Arial,Kurzíva"&amp;14Zastupitelstvo Olomouckého kraje 16-12-2011
6. - Rozpočet Olomouckého kraje 2012 - návrh rozpočtu
Příloha č. 4a): Návrh rozpracovaných investičních akcí v roce 2012&amp;R&amp;"Arial,Kurzíva"&amp;14Strana &amp;P (celkem 167)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BL324"/>
  <sheetViews>
    <sheetView zoomScale="75" zoomScaleNormal="75" zoomScaleSheetLayoutView="75" workbookViewId="0">
      <selection activeCell="D35" sqref="D35"/>
    </sheetView>
  </sheetViews>
  <sheetFormatPr defaultRowHeight="12.75" x14ac:dyDescent="0.2"/>
  <cols>
    <col min="1" max="2" width="3.7109375" style="82" customWidth="1"/>
    <col min="3" max="3" width="16.28515625" style="82" customWidth="1"/>
    <col min="4" max="4" width="8.140625" style="82" customWidth="1"/>
    <col min="5" max="5" width="9.28515625" style="82" customWidth="1"/>
    <col min="6" max="6" width="45.5703125" style="82" customWidth="1"/>
    <col min="7" max="7" width="47.7109375" style="82" customWidth="1"/>
    <col min="8" max="8" width="8" style="82" customWidth="1"/>
    <col min="9" max="9" width="10.7109375" style="82" customWidth="1"/>
    <col min="10" max="10" width="11.85546875" style="164" customWidth="1"/>
    <col min="11" max="11" width="12.28515625" style="159" customWidth="1"/>
    <col min="12" max="12" width="13.5703125" style="159" customWidth="1"/>
    <col min="13" max="13" width="12.5703125" style="82" customWidth="1"/>
    <col min="14" max="14" width="12.7109375" style="82" customWidth="1"/>
    <col min="15" max="15" width="12.5703125" style="82" customWidth="1"/>
    <col min="16" max="16" width="14.7109375" style="82" customWidth="1"/>
    <col min="17" max="16384" width="9.140625" style="82"/>
  </cols>
  <sheetData>
    <row r="1" spans="1:64" ht="18" customHeight="1" x14ac:dyDescent="0.25">
      <c r="A1" s="132" t="s">
        <v>15</v>
      </c>
      <c r="B1" s="80"/>
      <c r="C1" s="80"/>
      <c r="D1" s="80"/>
      <c r="E1" s="80"/>
      <c r="F1" s="80"/>
      <c r="G1" s="80"/>
      <c r="H1" s="80"/>
      <c r="I1" s="80"/>
      <c r="J1" s="144"/>
      <c r="K1" s="145"/>
      <c r="L1" s="145"/>
      <c r="M1" s="80"/>
      <c r="N1" s="80"/>
      <c r="O1" s="80"/>
      <c r="P1" s="80"/>
    </row>
    <row r="2" spans="1:64" s="119" customFormat="1" ht="15" customHeight="1" x14ac:dyDescent="0.2">
      <c r="A2" s="880" t="s">
        <v>18</v>
      </c>
      <c r="B2" s="880"/>
      <c r="C2" s="880"/>
      <c r="D2" s="880"/>
      <c r="E2" s="880"/>
      <c r="F2" s="880"/>
      <c r="G2" s="81"/>
      <c r="H2" s="81"/>
      <c r="I2" s="81"/>
      <c r="J2" s="81"/>
      <c r="K2" s="81"/>
      <c r="L2" s="81"/>
      <c r="M2" s="81"/>
      <c r="N2" s="81"/>
      <c r="O2" s="81"/>
      <c r="P2" s="8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121"/>
      <c r="AI2" s="121"/>
      <c r="AJ2" s="121"/>
      <c r="AK2" s="121"/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1"/>
      <c r="BB2" s="121"/>
      <c r="BC2" s="121"/>
      <c r="BD2" s="121"/>
      <c r="BE2" s="121"/>
      <c r="BF2" s="121"/>
      <c r="BG2" s="121"/>
      <c r="BH2" s="121"/>
      <c r="BI2" s="121"/>
      <c r="BJ2" s="121"/>
      <c r="BK2" s="121"/>
      <c r="BL2" s="121"/>
    </row>
    <row r="3" spans="1:64" s="119" customFormat="1" ht="19.5" customHeight="1" x14ac:dyDescent="0.25">
      <c r="A3" s="880"/>
      <c r="B3" s="880"/>
      <c r="C3" s="880"/>
      <c r="D3" s="880"/>
      <c r="E3" s="880"/>
      <c r="F3" s="880" t="s">
        <v>19</v>
      </c>
      <c r="G3" s="146" t="s">
        <v>20</v>
      </c>
      <c r="H3" s="81"/>
      <c r="I3" s="81"/>
      <c r="J3" s="81"/>
      <c r="K3" s="81"/>
      <c r="L3" s="81"/>
      <c r="M3" s="81"/>
      <c r="N3" s="81"/>
      <c r="O3" s="81"/>
      <c r="P3" s="81"/>
      <c r="Q3" s="147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</row>
    <row r="4" spans="1:64" s="119" customFormat="1" ht="15" x14ac:dyDescent="0.2">
      <c r="A4" s="880"/>
      <c r="B4" s="880"/>
      <c r="C4" s="880"/>
      <c r="D4" s="880"/>
      <c r="E4" s="880"/>
      <c r="F4" s="880" t="s">
        <v>21</v>
      </c>
      <c r="G4" s="81"/>
      <c r="H4" s="81"/>
      <c r="I4" s="81"/>
      <c r="J4" s="81"/>
      <c r="K4" s="81"/>
      <c r="L4" s="81"/>
      <c r="M4" s="81"/>
      <c r="N4" s="81"/>
      <c r="O4" s="81"/>
      <c r="P4" s="81"/>
      <c r="Q4" s="147"/>
      <c r="R4" s="121"/>
      <c r="S4" s="121"/>
      <c r="T4" s="121"/>
      <c r="U4" s="121"/>
      <c r="V4" s="121"/>
      <c r="W4" s="121"/>
      <c r="X4" s="121"/>
      <c r="Y4" s="121"/>
      <c r="Z4" s="121"/>
      <c r="AA4" s="121"/>
      <c r="AB4" s="121"/>
      <c r="AC4" s="121"/>
      <c r="AD4" s="121"/>
      <c r="AE4" s="121"/>
      <c r="AF4" s="121"/>
      <c r="AG4" s="121"/>
      <c r="AH4" s="121"/>
      <c r="AI4" s="121"/>
      <c r="AJ4" s="121"/>
      <c r="AK4" s="121"/>
      <c r="AL4" s="121"/>
      <c r="AM4" s="121"/>
      <c r="AN4" s="121"/>
      <c r="AO4" s="121"/>
      <c r="AP4" s="121"/>
      <c r="AQ4" s="121"/>
      <c r="AR4" s="121"/>
      <c r="AS4" s="121"/>
      <c r="AT4" s="121"/>
      <c r="AU4" s="121"/>
      <c r="AV4" s="121"/>
      <c r="AW4" s="121"/>
      <c r="AX4" s="121"/>
      <c r="AY4" s="121"/>
      <c r="AZ4" s="121"/>
      <c r="BA4" s="121"/>
      <c r="BB4" s="121"/>
      <c r="BC4" s="121"/>
      <c r="BD4" s="121"/>
      <c r="BE4" s="121"/>
      <c r="BF4" s="121"/>
      <c r="BG4" s="121"/>
      <c r="BH4" s="121"/>
      <c r="BI4" s="121"/>
      <c r="BJ4" s="121"/>
      <c r="BK4" s="121"/>
      <c r="BL4" s="121"/>
    </row>
    <row r="5" spans="1:64" s="119" customFormat="1" ht="24" customHeight="1" thickBot="1" x14ac:dyDescent="0.3">
      <c r="A5" s="81"/>
      <c r="B5" s="81"/>
      <c r="C5" s="81"/>
      <c r="D5" s="81"/>
      <c r="E5" s="81"/>
      <c r="F5" s="148"/>
      <c r="G5" s="81"/>
      <c r="H5" s="81"/>
      <c r="I5" s="81"/>
      <c r="J5" s="81"/>
      <c r="K5" s="81"/>
      <c r="L5" s="81"/>
      <c r="M5" s="81"/>
      <c r="N5" s="81"/>
      <c r="O5" s="81"/>
      <c r="P5" s="881" t="s">
        <v>49</v>
      </c>
      <c r="Q5" s="147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1"/>
      <c r="AH5" s="121"/>
      <c r="AI5" s="121"/>
      <c r="AJ5" s="121"/>
      <c r="AK5" s="121"/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121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  <c r="BK5" s="121"/>
      <c r="BL5" s="121"/>
    </row>
    <row r="6" spans="1:64" s="266" customFormat="1" ht="27" customHeight="1" thickBot="1" x14ac:dyDescent="0.25">
      <c r="A6" s="1020" t="s">
        <v>197</v>
      </c>
      <c r="B6" s="1021"/>
      <c r="C6" s="1021"/>
      <c r="D6" s="1021"/>
      <c r="E6" s="1021"/>
      <c r="F6" s="1021"/>
      <c r="G6" s="1021"/>
      <c r="H6" s="1021"/>
      <c r="I6" s="1021"/>
      <c r="J6" s="1022"/>
      <c r="K6" s="1022"/>
      <c r="L6" s="1022"/>
      <c r="M6" s="1022"/>
      <c r="N6" s="1022"/>
      <c r="O6" s="1022"/>
      <c r="P6" s="1023"/>
    </row>
    <row r="7" spans="1:64" s="266" customFormat="1" ht="27" customHeight="1" thickBot="1" x14ac:dyDescent="0.25">
      <c r="A7" s="1024" t="s">
        <v>87</v>
      </c>
      <c r="B7" s="1025"/>
      <c r="C7" s="1025"/>
      <c r="D7" s="1025"/>
      <c r="E7" s="1025"/>
      <c r="F7" s="1025"/>
      <c r="G7" s="1026"/>
      <c r="H7" s="1026"/>
      <c r="I7" s="1026"/>
      <c r="J7" s="1026"/>
      <c r="K7" s="1026"/>
      <c r="L7" s="1026"/>
      <c r="M7" s="1026"/>
      <c r="N7" s="1026"/>
      <c r="O7" s="1026"/>
      <c r="P7" s="1027"/>
    </row>
    <row r="8" spans="1:64" s="819" customFormat="1" ht="27" customHeight="1" thickBot="1" x14ac:dyDescent="0.25">
      <c r="A8" s="1028" t="s">
        <v>67</v>
      </c>
      <c r="B8" s="1028" t="s">
        <v>6</v>
      </c>
      <c r="C8" s="1033" t="s">
        <v>26</v>
      </c>
      <c r="D8" s="1033" t="s">
        <v>25</v>
      </c>
      <c r="E8" s="1033" t="s">
        <v>27</v>
      </c>
      <c r="F8" s="946" t="s">
        <v>51</v>
      </c>
      <c r="G8" s="946" t="s">
        <v>52</v>
      </c>
      <c r="H8" s="1028" t="s">
        <v>53</v>
      </c>
      <c r="I8" s="972" t="s">
        <v>54</v>
      </c>
      <c r="J8" s="970" t="s">
        <v>55</v>
      </c>
      <c r="K8" s="948" t="s">
        <v>56</v>
      </c>
      <c r="L8" s="971" t="s">
        <v>174</v>
      </c>
      <c r="M8" s="1030" t="s">
        <v>175</v>
      </c>
      <c r="N8" s="1031"/>
      <c r="O8" s="1032"/>
      <c r="P8" s="946" t="s">
        <v>198</v>
      </c>
      <c r="Q8" s="818"/>
      <c r="R8" s="818"/>
      <c r="S8" s="818"/>
    </row>
    <row r="9" spans="1:64" s="819" customFormat="1" ht="60.75" customHeight="1" thickBot="1" x14ac:dyDescent="0.25">
      <c r="A9" s="1029"/>
      <c r="B9" s="1029"/>
      <c r="C9" s="1034"/>
      <c r="D9" s="1034"/>
      <c r="E9" s="1034"/>
      <c r="F9" s="959"/>
      <c r="G9" s="959"/>
      <c r="H9" s="1029"/>
      <c r="I9" s="950"/>
      <c r="J9" s="948"/>
      <c r="K9" s="971"/>
      <c r="L9" s="971"/>
      <c r="M9" s="290" t="s">
        <v>64</v>
      </c>
      <c r="N9" s="290" t="s">
        <v>4</v>
      </c>
      <c r="O9" s="290" t="s">
        <v>5</v>
      </c>
      <c r="P9" s="959"/>
      <c r="Q9" s="818"/>
      <c r="R9" s="818"/>
      <c r="S9" s="818"/>
    </row>
    <row r="10" spans="1:64" s="78" customFormat="1" ht="21" customHeight="1" thickBot="1" x14ac:dyDescent="0.25">
      <c r="A10" s="1035" t="s">
        <v>59</v>
      </c>
      <c r="B10" s="1036"/>
      <c r="C10" s="1036"/>
      <c r="D10" s="1036"/>
      <c r="E10" s="1036"/>
      <c r="F10" s="1036"/>
      <c r="G10" s="1036"/>
      <c r="H10" s="276"/>
      <c r="I10" s="276"/>
      <c r="J10" s="267"/>
      <c r="K10" s="268"/>
      <c r="L10" s="267"/>
      <c r="M10" s="269"/>
      <c r="N10" s="269"/>
      <c r="O10" s="102"/>
      <c r="P10" s="270"/>
    </row>
    <row r="11" spans="1:64" s="78" customFormat="1" ht="55.5" customHeight="1" thickBot="1" x14ac:dyDescent="0.25">
      <c r="A11" s="865">
        <v>1</v>
      </c>
      <c r="B11" s="866" t="s">
        <v>9</v>
      </c>
      <c r="C11" s="867">
        <v>60005100579</v>
      </c>
      <c r="D11" s="867">
        <v>3522</v>
      </c>
      <c r="E11" s="867">
        <v>6121</v>
      </c>
      <c r="F11" s="420" t="s">
        <v>103</v>
      </c>
      <c r="G11" s="868" t="s">
        <v>437</v>
      </c>
      <c r="H11" s="869" t="s">
        <v>146</v>
      </c>
      <c r="I11" s="870" t="s">
        <v>58</v>
      </c>
      <c r="J11" s="871">
        <v>15272</v>
      </c>
      <c r="K11" s="873" t="s">
        <v>153</v>
      </c>
      <c r="L11" s="871">
        <v>4419</v>
      </c>
      <c r="M11" s="874">
        <f>N11+O11</f>
        <v>10853</v>
      </c>
      <c r="N11" s="875">
        <v>0</v>
      </c>
      <c r="O11" s="874">
        <v>10853</v>
      </c>
      <c r="P11" s="876">
        <f>J11-L11-O11</f>
        <v>0</v>
      </c>
    </row>
    <row r="12" spans="1:64" s="78" customFormat="1" ht="26.1" customHeight="1" thickBot="1" x14ac:dyDescent="0.25">
      <c r="A12" s="152" t="s">
        <v>66</v>
      </c>
      <c r="B12" s="153"/>
      <c r="C12" s="153"/>
      <c r="D12" s="153"/>
      <c r="E12" s="153"/>
      <c r="F12" s="154"/>
      <c r="G12" s="153"/>
      <c r="H12" s="155"/>
      <c r="I12" s="155"/>
      <c r="J12" s="872">
        <f>SUM(J10:J11)</f>
        <v>15272</v>
      </c>
      <c r="K12" s="100"/>
      <c r="L12" s="877">
        <f>SUM(L10:L11)</f>
        <v>4419</v>
      </c>
      <c r="M12" s="878">
        <f>SUM(M10:M11)</f>
        <v>10853</v>
      </c>
      <c r="N12" s="879">
        <f>SUM(N10:N11)</f>
        <v>0</v>
      </c>
      <c r="O12" s="878">
        <f>SUM(O10:O11)</f>
        <v>10853</v>
      </c>
      <c r="P12" s="879"/>
    </row>
    <row r="13" spans="1:64" ht="14.25" x14ac:dyDescent="0.2">
      <c r="A13" s="156"/>
      <c r="F13" s="157"/>
      <c r="J13" s="158"/>
      <c r="M13" s="160"/>
      <c r="N13" s="161"/>
      <c r="O13" s="158"/>
    </row>
    <row r="14" spans="1:64" ht="14.25" x14ac:dyDescent="0.2">
      <c r="A14" s="156"/>
      <c r="J14" s="158"/>
      <c r="M14" s="162"/>
      <c r="N14" s="158"/>
    </row>
    <row r="15" spans="1:64" ht="14.25" x14ac:dyDescent="0.2">
      <c r="A15" s="156"/>
      <c r="F15" s="158"/>
      <c r="J15" s="158"/>
      <c r="M15" s="162"/>
      <c r="N15" s="158"/>
    </row>
    <row r="16" spans="1:64" ht="14.25" x14ac:dyDescent="0.2">
      <c r="A16" s="156"/>
      <c r="F16" s="158"/>
      <c r="J16" s="158"/>
      <c r="M16" s="162"/>
      <c r="N16" s="158"/>
    </row>
    <row r="17" spans="1:15" ht="14.25" x14ac:dyDescent="0.2">
      <c r="A17" s="156"/>
      <c r="F17" s="158"/>
      <c r="J17" s="158"/>
      <c r="M17" s="162"/>
      <c r="N17" s="158"/>
    </row>
    <row r="18" spans="1:15" x14ac:dyDescent="0.2">
      <c r="F18" s="158"/>
      <c r="J18" s="158"/>
      <c r="K18" s="82"/>
      <c r="L18" s="82"/>
      <c r="M18" s="162"/>
      <c r="N18" s="158"/>
    </row>
    <row r="19" spans="1:15" x14ac:dyDescent="0.2">
      <c r="F19" s="83"/>
      <c r="G19" s="83"/>
      <c r="H19" s="83"/>
      <c r="I19" s="83"/>
      <c r="J19" s="83"/>
      <c r="K19" s="83"/>
      <c r="L19" s="83"/>
      <c r="M19" s="163"/>
      <c r="N19" s="83"/>
      <c r="O19" s="83"/>
    </row>
    <row r="20" spans="1:15" x14ac:dyDescent="0.2">
      <c r="M20" s="165"/>
    </row>
    <row r="21" spans="1:15" x14ac:dyDescent="0.2">
      <c r="M21" s="165"/>
    </row>
    <row r="22" spans="1:15" x14ac:dyDescent="0.2">
      <c r="M22" s="165"/>
    </row>
    <row r="23" spans="1:15" x14ac:dyDescent="0.2">
      <c r="J23" s="82"/>
      <c r="M23" s="165"/>
    </row>
    <row r="24" spans="1:15" x14ac:dyDescent="0.2">
      <c r="A24" s="158"/>
      <c r="F24" s="161"/>
      <c r="G24" s="158"/>
      <c r="J24" s="82"/>
      <c r="M24" s="165"/>
    </row>
    <row r="25" spans="1:15" x14ac:dyDescent="0.2">
      <c r="J25" s="82"/>
      <c r="M25" s="165"/>
    </row>
    <row r="26" spans="1:15" x14ac:dyDescent="0.2">
      <c r="A26" s="158"/>
      <c r="F26" s="158"/>
      <c r="J26" s="82"/>
    </row>
    <row r="27" spans="1:15" x14ac:dyDescent="0.2">
      <c r="J27" s="82"/>
    </row>
    <row r="28" spans="1:15" x14ac:dyDescent="0.2">
      <c r="A28" s="158"/>
      <c r="F28" s="158"/>
      <c r="J28" s="82"/>
    </row>
    <row r="29" spans="1:15" x14ac:dyDescent="0.2">
      <c r="J29" s="82"/>
    </row>
    <row r="30" spans="1:15" x14ac:dyDescent="0.2">
      <c r="J30" s="82"/>
    </row>
    <row r="31" spans="1:15" x14ac:dyDescent="0.2">
      <c r="J31" s="82"/>
    </row>
    <row r="32" spans="1:15" x14ac:dyDescent="0.2">
      <c r="J32" s="82"/>
      <c r="K32" s="82"/>
      <c r="L32" s="82"/>
    </row>
    <row r="33" spans="10:12" x14ac:dyDescent="0.2">
      <c r="J33" s="82"/>
      <c r="K33" s="82"/>
      <c r="L33" s="82"/>
    </row>
    <row r="34" spans="10:12" x14ac:dyDescent="0.2">
      <c r="J34" s="82"/>
      <c r="K34" s="82"/>
      <c r="L34" s="82"/>
    </row>
    <row r="35" spans="10:12" x14ac:dyDescent="0.2">
      <c r="J35" s="82"/>
      <c r="K35" s="82"/>
      <c r="L35" s="82"/>
    </row>
    <row r="36" spans="10:12" x14ac:dyDescent="0.2">
      <c r="J36" s="82"/>
      <c r="K36" s="82"/>
      <c r="L36" s="82"/>
    </row>
    <row r="37" spans="10:12" x14ac:dyDescent="0.2">
      <c r="J37" s="82"/>
      <c r="K37" s="82"/>
      <c r="L37" s="82"/>
    </row>
    <row r="38" spans="10:12" x14ac:dyDescent="0.2">
      <c r="J38" s="82"/>
      <c r="K38" s="82"/>
      <c r="L38" s="82"/>
    </row>
    <row r="39" spans="10:12" x14ac:dyDescent="0.2">
      <c r="J39" s="82"/>
      <c r="K39" s="82"/>
      <c r="L39" s="82"/>
    </row>
    <row r="40" spans="10:12" x14ac:dyDescent="0.2">
      <c r="J40" s="82"/>
      <c r="K40" s="82"/>
      <c r="L40" s="82"/>
    </row>
    <row r="41" spans="10:12" x14ac:dyDescent="0.2">
      <c r="J41" s="82"/>
      <c r="K41" s="82"/>
      <c r="L41" s="82"/>
    </row>
    <row r="42" spans="10:12" x14ac:dyDescent="0.2">
      <c r="J42" s="82"/>
      <c r="K42" s="82"/>
      <c r="L42" s="82"/>
    </row>
    <row r="43" spans="10:12" x14ac:dyDescent="0.2">
      <c r="J43" s="82"/>
      <c r="K43" s="82"/>
      <c r="L43" s="82"/>
    </row>
    <row r="44" spans="10:12" x14ac:dyDescent="0.2">
      <c r="J44" s="82"/>
      <c r="K44" s="82"/>
      <c r="L44" s="82"/>
    </row>
    <row r="45" spans="10:12" x14ac:dyDescent="0.2">
      <c r="J45" s="82"/>
      <c r="K45" s="82"/>
      <c r="L45" s="82"/>
    </row>
    <row r="46" spans="10:12" x14ac:dyDescent="0.2">
      <c r="J46" s="82"/>
      <c r="K46" s="82"/>
      <c r="L46" s="82"/>
    </row>
    <row r="47" spans="10:12" x14ac:dyDescent="0.2">
      <c r="J47" s="82"/>
      <c r="K47" s="82"/>
      <c r="L47" s="82"/>
    </row>
    <row r="48" spans="10:12" x14ac:dyDescent="0.2">
      <c r="J48" s="82"/>
      <c r="K48" s="82"/>
      <c r="L48" s="82"/>
    </row>
    <row r="49" spans="10:12" x14ac:dyDescent="0.2">
      <c r="J49" s="82"/>
      <c r="K49" s="82"/>
      <c r="L49" s="82"/>
    </row>
    <row r="50" spans="10:12" x14ac:dyDescent="0.2">
      <c r="J50" s="82"/>
      <c r="K50" s="82"/>
      <c r="L50" s="82"/>
    </row>
    <row r="51" spans="10:12" x14ac:dyDescent="0.2">
      <c r="J51" s="82"/>
      <c r="K51" s="82"/>
      <c r="L51" s="82"/>
    </row>
    <row r="52" spans="10:12" x14ac:dyDescent="0.2">
      <c r="J52" s="82"/>
      <c r="K52" s="82"/>
      <c r="L52" s="82"/>
    </row>
    <row r="53" spans="10:12" x14ac:dyDescent="0.2">
      <c r="J53" s="82"/>
      <c r="K53" s="82"/>
      <c r="L53" s="82"/>
    </row>
    <row r="54" spans="10:12" x14ac:dyDescent="0.2">
      <c r="J54" s="82"/>
      <c r="K54" s="82"/>
      <c r="L54" s="82"/>
    </row>
    <row r="55" spans="10:12" x14ac:dyDescent="0.2">
      <c r="J55" s="82"/>
      <c r="K55" s="82"/>
      <c r="L55" s="82"/>
    </row>
    <row r="56" spans="10:12" x14ac:dyDescent="0.2">
      <c r="J56" s="82"/>
      <c r="K56" s="82"/>
      <c r="L56" s="82"/>
    </row>
    <row r="57" spans="10:12" x14ac:dyDescent="0.2">
      <c r="J57" s="82"/>
      <c r="K57" s="82"/>
      <c r="L57" s="82"/>
    </row>
    <row r="58" spans="10:12" x14ac:dyDescent="0.2">
      <c r="J58" s="82"/>
      <c r="K58" s="82"/>
      <c r="L58" s="82"/>
    </row>
    <row r="59" spans="10:12" x14ac:dyDescent="0.2">
      <c r="J59" s="82"/>
      <c r="K59" s="82"/>
      <c r="L59" s="82"/>
    </row>
    <row r="60" spans="10:12" x14ac:dyDescent="0.2">
      <c r="J60" s="82"/>
      <c r="K60" s="82"/>
      <c r="L60" s="82"/>
    </row>
    <row r="61" spans="10:12" x14ac:dyDescent="0.2">
      <c r="J61" s="82"/>
      <c r="K61" s="82"/>
      <c r="L61" s="82"/>
    </row>
    <row r="62" spans="10:12" x14ac:dyDescent="0.2">
      <c r="J62" s="82"/>
      <c r="K62" s="82"/>
      <c r="L62" s="82"/>
    </row>
    <row r="63" spans="10:12" x14ac:dyDescent="0.2">
      <c r="J63" s="82"/>
      <c r="K63" s="82"/>
      <c r="L63" s="82"/>
    </row>
    <row r="64" spans="10:12" x14ac:dyDescent="0.2">
      <c r="J64" s="82"/>
      <c r="K64" s="82"/>
      <c r="L64" s="82"/>
    </row>
    <row r="65" spans="10:12" x14ac:dyDescent="0.2">
      <c r="J65" s="82"/>
      <c r="K65" s="82"/>
      <c r="L65" s="82"/>
    </row>
    <row r="66" spans="10:12" x14ac:dyDescent="0.2">
      <c r="J66" s="82"/>
      <c r="K66" s="82"/>
      <c r="L66" s="82"/>
    </row>
    <row r="67" spans="10:12" x14ac:dyDescent="0.2">
      <c r="J67" s="82"/>
      <c r="K67" s="82"/>
      <c r="L67" s="82"/>
    </row>
    <row r="68" spans="10:12" x14ac:dyDescent="0.2">
      <c r="J68" s="82"/>
      <c r="K68" s="82"/>
      <c r="L68" s="82"/>
    </row>
    <row r="69" spans="10:12" x14ac:dyDescent="0.2">
      <c r="J69" s="82"/>
      <c r="K69" s="82"/>
      <c r="L69" s="82"/>
    </row>
    <row r="70" spans="10:12" x14ac:dyDescent="0.2">
      <c r="J70" s="82"/>
      <c r="K70" s="82"/>
      <c r="L70" s="82"/>
    </row>
    <row r="71" spans="10:12" x14ac:dyDescent="0.2">
      <c r="J71" s="82"/>
      <c r="K71" s="82"/>
      <c r="L71" s="82"/>
    </row>
    <row r="72" spans="10:12" x14ac:dyDescent="0.2">
      <c r="J72" s="82"/>
      <c r="K72" s="82"/>
      <c r="L72" s="82"/>
    </row>
    <row r="73" spans="10:12" x14ac:dyDescent="0.2">
      <c r="J73" s="82"/>
      <c r="K73" s="82"/>
      <c r="L73" s="82"/>
    </row>
    <row r="74" spans="10:12" x14ac:dyDescent="0.2">
      <c r="J74" s="82"/>
      <c r="K74" s="82"/>
      <c r="L74" s="82"/>
    </row>
    <row r="75" spans="10:12" x14ac:dyDescent="0.2">
      <c r="J75" s="82"/>
      <c r="K75" s="82"/>
      <c r="L75" s="82"/>
    </row>
    <row r="76" spans="10:12" x14ac:dyDescent="0.2">
      <c r="J76" s="82"/>
      <c r="K76" s="82"/>
      <c r="L76" s="82"/>
    </row>
    <row r="77" spans="10:12" x14ac:dyDescent="0.2">
      <c r="J77" s="82"/>
      <c r="K77" s="82"/>
      <c r="L77" s="82"/>
    </row>
    <row r="78" spans="10:12" x14ac:dyDescent="0.2">
      <c r="J78" s="82"/>
      <c r="K78" s="82"/>
      <c r="L78" s="82"/>
    </row>
    <row r="79" spans="10:12" x14ac:dyDescent="0.2">
      <c r="J79" s="82"/>
      <c r="K79" s="82"/>
      <c r="L79" s="82"/>
    </row>
    <row r="80" spans="10:12" x14ac:dyDescent="0.2">
      <c r="J80" s="82"/>
      <c r="K80" s="82"/>
      <c r="L80" s="82"/>
    </row>
    <row r="81" spans="10:12" x14ac:dyDescent="0.2">
      <c r="J81" s="82"/>
      <c r="K81" s="82"/>
      <c r="L81" s="82"/>
    </row>
    <row r="82" spans="10:12" x14ac:dyDescent="0.2">
      <c r="J82" s="82"/>
      <c r="K82" s="82"/>
      <c r="L82" s="82"/>
    </row>
    <row r="83" spans="10:12" x14ac:dyDescent="0.2">
      <c r="J83" s="82"/>
      <c r="K83" s="82"/>
      <c r="L83" s="82"/>
    </row>
    <row r="84" spans="10:12" x14ac:dyDescent="0.2">
      <c r="J84" s="82"/>
      <c r="K84" s="82"/>
      <c r="L84" s="82"/>
    </row>
    <row r="85" spans="10:12" x14ac:dyDescent="0.2">
      <c r="J85" s="82"/>
      <c r="K85" s="82"/>
      <c r="L85" s="82"/>
    </row>
    <row r="86" spans="10:12" x14ac:dyDescent="0.2">
      <c r="J86" s="82"/>
      <c r="K86" s="82"/>
      <c r="L86" s="82"/>
    </row>
    <row r="87" spans="10:12" x14ac:dyDescent="0.2">
      <c r="J87" s="82"/>
      <c r="K87" s="82"/>
      <c r="L87" s="82"/>
    </row>
    <row r="88" spans="10:12" x14ac:dyDescent="0.2">
      <c r="J88" s="82"/>
      <c r="K88" s="82"/>
      <c r="L88" s="82"/>
    </row>
    <row r="89" spans="10:12" x14ac:dyDescent="0.2">
      <c r="J89" s="82"/>
      <c r="K89" s="82"/>
      <c r="L89" s="82"/>
    </row>
    <row r="90" spans="10:12" x14ac:dyDescent="0.2">
      <c r="J90" s="82"/>
      <c r="K90" s="82"/>
      <c r="L90" s="82"/>
    </row>
    <row r="91" spans="10:12" x14ac:dyDescent="0.2">
      <c r="J91" s="82"/>
      <c r="K91" s="82"/>
      <c r="L91" s="82"/>
    </row>
    <row r="92" spans="10:12" x14ac:dyDescent="0.2">
      <c r="J92" s="82"/>
      <c r="K92" s="82"/>
      <c r="L92" s="82"/>
    </row>
    <row r="93" spans="10:12" x14ac:dyDescent="0.2">
      <c r="J93" s="82"/>
      <c r="K93" s="82"/>
      <c r="L93" s="82"/>
    </row>
    <row r="94" spans="10:12" x14ac:dyDescent="0.2">
      <c r="J94" s="82"/>
      <c r="K94" s="82"/>
      <c r="L94" s="82"/>
    </row>
    <row r="95" spans="10:12" x14ac:dyDescent="0.2">
      <c r="J95" s="82"/>
      <c r="K95" s="82"/>
      <c r="L95" s="82"/>
    </row>
    <row r="96" spans="10:12" x14ac:dyDescent="0.2">
      <c r="J96" s="82"/>
      <c r="K96" s="82"/>
      <c r="L96" s="82"/>
    </row>
    <row r="97" spans="10:12" x14ac:dyDescent="0.2">
      <c r="J97" s="82"/>
      <c r="K97" s="82"/>
      <c r="L97" s="82"/>
    </row>
    <row r="98" spans="10:12" x14ac:dyDescent="0.2">
      <c r="J98" s="82"/>
      <c r="K98" s="82"/>
      <c r="L98" s="82"/>
    </row>
    <row r="99" spans="10:12" x14ac:dyDescent="0.2">
      <c r="J99" s="82"/>
      <c r="K99" s="82"/>
      <c r="L99" s="82"/>
    </row>
    <row r="100" spans="10:12" x14ac:dyDescent="0.2">
      <c r="J100" s="82"/>
      <c r="K100" s="82"/>
      <c r="L100" s="82"/>
    </row>
    <row r="101" spans="10:12" x14ac:dyDescent="0.2">
      <c r="J101" s="82"/>
      <c r="K101" s="82"/>
      <c r="L101" s="82"/>
    </row>
    <row r="102" spans="10:12" x14ac:dyDescent="0.2">
      <c r="J102" s="82"/>
      <c r="K102" s="82"/>
      <c r="L102" s="82"/>
    </row>
    <row r="103" spans="10:12" x14ac:dyDescent="0.2">
      <c r="J103" s="82"/>
      <c r="K103" s="82"/>
      <c r="L103" s="82"/>
    </row>
    <row r="104" spans="10:12" x14ac:dyDescent="0.2">
      <c r="J104" s="82"/>
      <c r="K104" s="82"/>
      <c r="L104" s="82"/>
    </row>
    <row r="105" spans="10:12" x14ac:dyDescent="0.2">
      <c r="J105" s="82"/>
      <c r="K105" s="82"/>
      <c r="L105" s="82"/>
    </row>
    <row r="106" spans="10:12" x14ac:dyDescent="0.2">
      <c r="J106" s="82"/>
      <c r="K106" s="82"/>
      <c r="L106" s="82"/>
    </row>
    <row r="107" spans="10:12" x14ac:dyDescent="0.2">
      <c r="J107" s="82"/>
      <c r="K107" s="82"/>
      <c r="L107" s="82"/>
    </row>
    <row r="108" spans="10:12" x14ac:dyDescent="0.2">
      <c r="J108" s="82"/>
      <c r="K108" s="82"/>
      <c r="L108" s="82"/>
    </row>
    <row r="109" spans="10:12" x14ac:dyDescent="0.2">
      <c r="J109" s="82"/>
      <c r="K109" s="82"/>
      <c r="L109" s="82"/>
    </row>
    <row r="110" spans="10:12" x14ac:dyDescent="0.2">
      <c r="J110" s="82"/>
      <c r="K110" s="82"/>
      <c r="L110" s="82"/>
    </row>
    <row r="111" spans="10:12" x14ac:dyDescent="0.2">
      <c r="J111" s="82"/>
      <c r="K111" s="82"/>
      <c r="L111" s="82"/>
    </row>
    <row r="112" spans="10:12" x14ac:dyDescent="0.2">
      <c r="J112" s="82"/>
      <c r="K112" s="82"/>
      <c r="L112" s="82"/>
    </row>
    <row r="113" spans="10:12" x14ac:dyDescent="0.2">
      <c r="J113" s="82"/>
      <c r="K113" s="82"/>
      <c r="L113" s="82"/>
    </row>
    <row r="114" spans="10:12" x14ac:dyDescent="0.2">
      <c r="J114" s="82"/>
      <c r="K114" s="82"/>
      <c r="L114" s="82"/>
    </row>
    <row r="115" spans="10:12" x14ac:dyDescent="0.2">
      <c r="J115" s="82"/>
      <c r="K115" s="82"/>
      <c r="L115" s="82"/>
    </row>
    <row r="116" spans="10:12" x14ac:dyDescent="0.2">
      <c r="J116" s="82"/>
      <c r="K116" s="82"/>
      <c r="L116" s="82"/>
    </row>
    <row r="117" spans="10:12" x14ac:dyDescent="0.2">
      <c r="J117" s="82"/>
      <c r="K117" s="82"/>
      <c r="L117" s="82"/>
    </row>
    <row r="118" spans="10:12" x14ac:dyDescent="0.2">
      <c r="J118" s="82"/>
      <c r="K118" s="82"/>
      <c r="L118" s="82"/>
    </row>
    <row r="119" spans="10:12" x14ac:dyDescent="0.2">
      <c r="J119" s="82"/>
      <c r="K119" s="82"/>
      <c r="L119" s="82"/>
    </row>
    <row r="120" spans="10:12" x14ac:dyDescent="0.2">
      <c r="J120" s="82"/>
      <c r="K120" s="82"/>
      <c r="L120" s="82"/>
    </row>
    <row r="121" spans="10:12" x14ac:dyDescent="0.2">
      <c r="J121" s="82"/>
      <c r="K121" s="82"/>
      <c r="L121" s="82"/>
    </row>
    <row r="122" spans="10:12" x14ac:dyDescent="0.2">
      <c r="J122" s="82"/>
      <c r="K122" s="82"/>
      <c r="L122" s="82"/>
    </row>
    <row r="123" spans="10:12" x14ac:dyDescent="0.2">
      <c r="J123" s="82"/>
      <c r="K123" s="82"/>
      <c r="L123" s="82"/>
    </row>
    <row r="124" spans="10:12" x14ac:dyDescent="0.2">
      <c r="J124" s="82"/>
      <c r="K124" s="82"/>
      <c r="L124" s="82"/>
    </row>
    <row r="125" spans="10:12" x14ac:dyDescent="0.2">
      <c r="J125" s="82"/>
      <c r="K125" s="82"/>
      <c r="L125" s="82"/>
    </row>
    <row r="126" spans="10:12" x14ac:dyDescent="0.2">
      <c r="J126" s="82"/>
      <c r="K126" s="82"/>
      <c r="L126" s="82"/>
    </row>
    <row r="127" spans="10:12" x14ac:dyDescent="0.2">
      <c r="J127" s="82"/>
      <c r="K127" s="82"/>
      <c r="L127" s="82"/>
    </row>
    <row r="128" spans="10:12" x14ac:dyDescent="0.2">
      <c r="J128" s="82"/>
      <c r="K128" s="82"/>
      <c r="L128" s="82"/>
    </row>
    <row r="129" spans="10:12" x14ac:dyDescent="0.2">
      <c r="J129" s="82"/>
      <c r="K129" s="82"/>
      <c r="L129" s="82"/>
    </row>
    <row r="130" spans="10:12" x14ac:dyDescent="0.2">
      <c r="J130" s="82"/>
      <c r="K130" s="82"/>
      <c r="L130" s="82"/>
    </row>
    <row r="131" spans="10:12" x14ac:dyDescent="0.2">
      <c r="J131" s="82"/>
      <c r="K131" s="82"/>
      <c r="L131" s="82"/>
    </row>
    <row r="132" spans="10:12" x14ac:dyDescent="0.2">
      <c r="J132" s="82"/>
      <c r="K132" s="82"/>
      <c r="L132" s="82"/>
    </row>
    <row r="133" spans="10:12" x14ac:dyDescent="0.2">
      <c r="J133" s="82"/>
      <c r="K133" s="82"/>
      <c r="L133" s="82"/>
    </row>
    <row r="134" spans="10:12" x14ac:dyDescent="0.2">
      <c r="J134" s="82"/>
      <c r="K134" s="82"/>
      <c r="L134" s="82"/>
    </row>
    <row r="135" spans="10:12" x14ac:dyDescent="0.2">
      <c r="J135" s="82"/>
      <c r="K135" s="82"/>
      <c r="L135" s="82"/>
    </row>
    <row r="136" spans="10:12" x14ac:dyDescent="0.2">
      <c r="J136" s="82"/>
      <c r="K136" s="82"/>
      <c r="L136" s="82"/>
    </row>
    <row r="137" spans="10:12" x14ac:dyDescent="0.2">
      <c r="J137" s="82"/>
      <c r="K137" s="82"/>
      <c r="L137" s="82"/>
    </row>
    <row r="138" spans="10:12" x14ac:dyDescent="0.2">
      <c r="J138" s="82"/>
      <c r="K138" s="82"/>
      <c r="L138" s="82"/>
    </row>
    <row r="139" spans="10:12" x14ac:dyDescent="0.2">
      <c r="J139" s="82"/>
      <c r="K139" s="82"/>
      <c r="L139" s="82"/>
    </row>
    <row r="140" spans="10:12" x14ac:dyDescent="0.2">
      <c r="J140" s="82"/>
      <c r="K140" s="82"/>
      <c r="L140" s="82"/>
    </row>
    <row r="141" spans="10:12" x14ac:dyDescent="0.2">
      <c r="J141" s="82"/>
      <c r="K141" s="82"/>
      <c r="L141" s="82"/>
    </row>
    <row r="142" spans="10:12" x14ac:dyDescent="0.2">
      <c r="J142" s="82"/>
      <c r="K142" s="82"/>
      <c r="L142" s="82"/>
    </row>
    <row r="143" spans="10:12" x14ac:dyDescent="0.2">
      <c r="J143" s="82"/>
      <c r="K143" s="82"/>
      <c r="L143" s="82"/>
    </row>
    <row r="144" spans="10:12" x14ac:dyDescent="0.2">
      <c r="J144" s="82"/>
      <c r="K144" s="82"/>
      <c r="L144" s="82"/>
    </row>
    <row r="145" spans="10:12" x14ac:dyDescent="0.2">
      <c r="J145" s="82"/>
      <c r="K145" s="82"/>
      <c r="L145" s="82"/>
    </row>
    <row r="146" spans="10:12" x14ac:dyDescent="0.2">
      <c r="J146" s="82"/>
      <c r="K146" s="82"/>
      <c r="L146" s="82"/>
    </row>
    <row r="147" spans="10:12" x14ac:dyDescent="0.2">
      <c r="J147" s="82"/>
      <c r="K147" s="82"/>
      <c r="L147" s="82"/>
    </row>
    <row r="148" spans="10:12" x14ac:dyDescent="0.2">
      <c r="J148" s="82"/>
      <c r="K148" s="82"/>
      <c r="L148" s="82"/>
    </row>
    <row r="149" spans="10:12" x14ac:dyDescent="0.2">
      <c r="J149" s="82"/>
      <c r="K149" s="82"/>
      <c r="L149" s="82"/>
    </row>
    <row r="150" spans="10:12" x14ac:dyDescent="0.2">
      <c r="J150" s="82"/>
      <c r="K150" s="82"/>
      <c r="L150" s="82"/>
    </row>
    <row r="151" spans="10:12" x14ac:dyDescent="0.2">
      <c r="J151" s="82"/>
      <c r="K151" s="82"/>
      <c r="L151" s="82"/>
    </row>
    <row r="152" spans="10:12" x14ac:dyDescent="0.2">
      <c r="J152" s="82"/>
      <c r="K152" s="82"/>
      <c r="L152" s="82"/>
    </row>
    <row r="153" spans="10:12" x14ac:dyDescent="0.2">
      <c r="J153" s="82"/>
      <c r="K153" s="82"/>
      <c r="L153" s="82"/>
    </row>
    <row r="154" spans="10:12" x14ac:dyDescent="0.2">
      <c r="J154" s="82"/>
      <c r="K154" s="82"/>
      <c r="L154" s="82"/>
    </row>
    <row r="155" spans="10:12" x14ac:dyDescent="0.2">
      <c r="J155" s="82"/>
      <c r="K155" s="82"/>
      <c r="L155" s="82"/>
    </row>
    <row r="156" spans="10:12" x14ac:dyDescent="0.2">
      <c r="J156" s="82"/>
      <c r="K156" s="82"/>
      <c r="L156" s="82"/>
    </row>
    <row r="157" spans="10:12" x14ac:dyDescent="0.2">
      <c r="J157" s="82"/>
      <c r="K157" s="82"/>
      <c r="L157" s="82"/>
    </row>
    <row r="158" spans="10:12" x14ac:dyDescent="0.2">
      <c r="J158" s="82"/>
      <c r="K158" s="82"/>
      <c r="L158" s="82"/>
    </row>
    <row r="159" spans="10:12" x14ac:dyDescent="0.2">
      <c r="J159" s="82"/>
      <c r="K159" s="82"/>
      <c r="L159" s="82"/>
    </row>
    <row r="160" spans="10:12" x14ac:dyDescent="0.2">
      <c r="J160" s="82"/>
      <c r="K160" s="82"/>
      <c r="L160" s="82"/>
    </row>
    <row r="161" spans="10:12" x14ac:dyDescent="0.2">
      <c r="J161" s="82"/>
      <c r="K161" s="82"/>
      <c r="L161" s="82"/>
    </row>
    <row r="162" spans="10:12" x14ac:dyDescent="0.2">
      <c r="J162" s="82"/>
      <c r="K162" s="82"/>
      <c r="L162" s="82"/>
    </row>
    <row r="163" spans="10:12" x14ac:dyDescent="0.2">
      <c r="J163" s="82"/>
      <c r="K163" s="82"/>
      <c r="L163" s="82"/>
    </row>
    <row r="164" spans="10:12" x14ac:dyDescent="0.2">
      <c r="J164" s="82"/>
      <c r="K164" s="82"/>
      <c r="L164" s="82"/>
    </row>
    <row r="165" spans="10:12" x14ac:dyDescent="0.2">
      <c r="J165" s="82"/>
      <c r="K165" s="82"/>
      <c r="L165" s="82"/>
    </row>
    <row r="166" spans="10:12" x14ac:dyDescent="0.2">
      <c r="J166" s="82"/>
      <c r="K166" s="82"/>
      <c r="L166" s="82"/>
    </row>
    <row r="167" spans="10:12" x14ac:dyDescent="0.2">
      <c r="J167" s="82"/>
      <c r="K167" s="82"/>
      <c r="L167" s="82"/>
    </row>
    <row r="168" spans="10:12" x14ac:dyDescent="0.2">
      <c r="J168" s="82"/>
      <c r="K168" s="82"/>
      <c r="L168" s="82"/>
    </row>
    <row r="169" spans="10:12" x14ac:dyDescent="0.2">
      <c r="J169" s="82"/>
      <c r="K169" s="82"/>
      <c r="L169" s="82"/>
    </row>
    <row r="170" spans="10:12" x14ac:dyDescent="0.2">
      <c r="J170" s="82"/>
      <c r="K170" s="82"/>
      <c r="L170" s="82"/>
    </row>
    <row r="171" spans="10:12" x14ac:dyDescent="0.2">
      <c r="J171" s="82"/>
      <c r="K171" s="82"/>
      <c r="L171" s="82"/>
    </row>
    <row r="172" spans="10:12" x14ac:dyDescent="0.2">
      <c r="J172" s="82"/>
      <c r="K172" s="82"/>
      <c r="L172" s="82"/>
    </row>
    <row r="173" spans="10:12" x14ac:dyDescent="0.2">
      <c r="J173" s="82"/>
      <c r="K173" s="82"/>
      <c r="L173" s="82"/>
    </row>
    <row r="174" spans="10:12" x14ac:dyDescent="0.2">
      <c r="J174" s="82"/>
      <c r="K174" s="82"/>
      <c r="L174" s="82"/>
    </row>
    <row r="175" spans="10:12" x14ac:dyDescent="0.2">
      <c r="J175" s="82"/>
      <c r="K175" s="82"/>
      <c r="L175" s="82"/>
    </row>
    <row r="176" spans="10:12" x14ac:dyDescent="0.2">
      <c r="J176" s="82"/>
      <c r="K176" s="82"/>
      <c r="L176" s="82"/>
    </row>
    <row r="177" spans="10:12" x14ac:dyDescent="0.2">
      <c r="J177" s="82"/>
      <c r="K177" s="82"/>
      <c r="L177" s="82"/>
    </row>
    <row r="178" spans="10:12" x14ac:dyDescent="0.2">
      <c r="J178" s="82"/>
      <c r="K178" s="82"/>
      <c r="L178" s="82"/>
    </row>
    <row r="179" spans="10:12" x14ac:dyDescent="0.2">
      <c r="J179" s="82"/>
      <c r="K179" s="82"/>
      <c r="L179" s="82"/>
    </row>
    <row r="180" spans="10:12" x14ac:dyDescent="0.2">
      <c r="J180" s="82"/>
      <c r="K180" s="82"/>
      <c r="L180" s="82"/>
    </row>
    <row r="181" spans="10:12" x14ac:dyDescent="0.2">
      <c r="J181" s="82"/>
      <c r="K181" s="82"/>
      <c r="L181" s="82"/>
    </row>
    <row r="182" spans="10:12" x14ac:dyDescent="0.2">
      <c r="J182" s="82"/>
      <c r="K182" s="82"/>
      <c r="L182" s="82"/>
    </row>
    <row r="183" spans="10:12" x14ac:dyDescent="0.2">
      <c r="J183" s="82"/>
      <c r="K183" s="82"/>
      <c r="L183" s="82"/>
    </row>
    <row r="184" spans="10:12" x14ac:dyDescent="0.2">
      <c r="J184" s="82"/>
      <c r="K184" s="82"/>
      <c r="L184" s="82"/>
    </row>
    <row r="185" spans="10:12" x14ac:dyDescent="0.2">
      <c r="J185" s="82"/>
      <c r="K185" s="82"/>
      <c r="L185" s="82"/>
    </row>
    <row r="186" spans="10:12" x14ac:dyDescent="0.2">
      <c r="J186" s="82"/>
      <c r="K186" s="82"/>
      <c r="L186" s="82"/>
    </row>
    <row r="187" spans="10:12" x14ac:dyDescent="0.2">
      <c r="J187" s="82"/>
      <c r="K187" s="82"/>
      <c r="L187" s="82"/>
    </row>
    <row r="188" spans="10:12" x14ac:dyDescent="0.2">
      <c r="J188" s="82"/>
      <c r="K188" s="82"/>
      <c r="L188" s="82"/>
    </row>
    <row r="189" spans="10:12" x14ac:dyDescent="0.2">
      <c r="J189" s="82"/>
      <c r="K189" s="82"/>
      <c r="L189" s="82"/>
    </row>
    <row r="190" spans="10:12" x14ac:dyDescent="0.2">
      <c r="J190" s="82"/>
      <c r="K190" s="82"/>
      <c r="L190" s="82"/>
    </row>
    <row r="191" spans="10:12" x14ac:dyDescent="0.2">
      <c r="J191" s="82"/>
      <c r="K191" s="82"/>
      <c r="L191" s="82"/>
    </row>
    <row r="192" spans="10:12" x14ac:dyDescent="0.2">
      <c r="J192" s="82"/>
      <c r="K192" s="82"/>
      <c r="L192" s="82"/>
    </row>
    <row r="193" spans="10:12" x14ac:dyDescent="0.2">
      <c r="J193" s="82"/>
      <c r="K193" s="82"/>
      <c r="L193" s="82"/>
    </row>
    <row r="194" spans="10:12" x14ac:dyDescent="0.2">
      <c r="J194" s="82"/>
      <c r="K194" s="82"/>
      <c r="L194" s="82"/>
    </row>
    <row r="195" spans="10:12" x14ac:dyDescent="0.2">
      <c r="J195" s="82"/>
      <c r="K195" s="82"/>
      <c r="L195" s="82"/>
    </row>
    <row r="196" spans="10:12" x14ac:dyDescent="0.2">
      <c r="J196" s="82"/>
      <c r="K196" s="82"/>
      <c r="L196" s="82"/>
    </row>
    <row r="197" spans="10:12" x14ac:dyDescent="0.2">
      <c r="J197" s="82"/>
      <c r="K197" s="82"/>
      <c r="L197" s="82"/>
    </row>
    <row r="198" spans="10:12" x14ac:dyDescent="0.2">
      <c r="J198" s="82"/>
      <c r="K198" s="82"/>
      <c r="L198" s="82"/>
    </row>
    <row r="199" spans="10:12" x14ac:dyDescent="0.2">
      <c r="J199" s="82"/>
      <c r="K199" s="82"/>
      <c r="L199" s="82"/>
    </row>
    <row r="200" spans="10:12" x14ac:dyDescent="0.2">
      <c r="J200" s="82"/>
      <c r="K200" s="82"/>
      <c r="L200" s="82"/>
    </row>
    <row r="201" spans="10:12" x14ac:dyDescent="0.2">
      <c r="J201" s="82"/>
      <c r="K201" s="82"/>
      <c r="L201" s="82"/>
    </row>
    <row r="202" spans="10:12" x14ac:dyDescent="0.2">
      <c r="J202" s="82"/>
      <c r="K202" s="82"/>
      <c r="L202" s="82"/>
    </row>
    <row r="203" spans="10:12" x14ac:dyDescent="0.2">
      <c r="J203" s="82"/>
      <c r="K203" s="82"/>
      <c r="L203" s="82"/>
    </row>
    <row r="204" spans="10:12" x14ac:dyDescent="0.2">
      <c r="J204" s="82"/>
      <c r="K204" s="82"/>
      <c r="L204" s="82"/>
    </row>
    <row r="205" spans="10:12" x14ac:dyDescent="0.2">
      <c r="J205" s="82"/>
      <c r="K205" s="82"/>
      <c r="L205" s="82"/>
    </row>
    <row r="206" spans="10:12" x14ac:dyDescent="0.2">
      <c r="J206" s="82"/>
      <c r="K206" s="82"/>
      <c r="L206" s="82"/>
    </row>
    <row r="207" spans="10:12" x14ac:dyDescent="0.2">
      <c r="J207" s="82"/>
      <c r="K207" s="82"/>
      <c r="L207" s="82"/>
    </row>
    <row r="208" spans="10:12" x14ac:dyDescent="0.2">
      <c r="J208" s="82"/>
      <c r="K208" s="82"/>
      <c r="L208" s="82"/>
    </row>
    <row r="209" spans="10:12" x14ac:dyDescent="0.2">
      <c r="J209" s="82"/>
      <c r="K209" s="82"/>
      <c r="L209" s="82"/>
    </row>
    <row r="210" spans="10:12" x14ac:dyDescent="0.2">
      <c r="J210" s="82"/>
      <c r="K210" s="82"/>
      <c r="L210" s="82"/>
    </row>
    <row r="211" spans="10:12" x14ac:dyDescent="0.2">
      <c r="J211" s="82"/>
      <c r="K211" s="82"/>
      <c r="L211" s="82"/>
    </row>
    <row r="212" spans="10:12" x14ac:dyDescent="0.2">
      <c r="J212" s="82"/>
      <c r="K212" s="82"/>
      <c r="L212" s="82"/>
    </row>
    <row r="213" spans="10:12" x14ac:dyDescent="0.2">
      <c r="J213" s="82"/>
      <c r="K213" s="82"/>
      <c r="L213" s="82"/>
    </row>
    <row r="214" spans="10:12" x14ac:dyDescent="0.2">
      <c r="J214" s="82"/>
      <c r="K214" s="82"/>
      <c r="L214" s="82"/>
    </row>
    <row r="215" spans="10:12" x14ac:dyDescent="0.2">
      <c r="J215" s="82"/>
      <c r="K215" s="82"/>
      <c r="L215" s="82"/>
    </row>
    <row r="216" spans="10:12" x14ac:dyDescent="0.2">
      <c r="J216" s="82"/>
      <c r="K216" s="82"/>
      <c r="L216" s="82"/>
    </row>
    <row r="217" spans="10:12" x14ac:dyDescent="0.2">
      <c r="J217" s="82"/>
      <c r="K217" s="82"/>
      <c r="L217" s="82"/>
    </row>
    <row r="218" spans="10:12" x14ac:dyDescent="0.2">
      <c r="J218" s="82"/>
      <c r="K218" s="82"/>
      <c r="L218" s="82"/>
    </row>
    <row r="219" spans="10:12" x14ac:dyDescent="0.2">
      <c r="J219" s="82"/>
      <c r="K219" s="82"/>
      <c r="L219" s="82"/>
    </row>
    <row r="220" spans="10:12" x14ac:dyDescent="0.2">
      <c r="J220" s="82"/>
      <c r="K220" s="82"/>
      <c r="L220" s="82"/>
    </row>
    <row r="221" spans="10:12" x14ac:dyDescent="0.2">
      <c r="J221" s="82"/>
      <c r="K221" s="82"/>
      <c r="L221" s="82"/>
    </row>
    <row r="222" spans="10:12" x14ac:dyDescent="0.2">
      <c r="J222" s="82"/>
      <c r="K222" s="82"/>
      <c r="L222" s="82"/>
    </row>
    <row r="223" spans="10:12" x14ac:dyDescent="0.2">
      <c r="J223" s="82"/>
      <c r="K223" s="82"/>
      <c r="L223" s="82"/>
    </row>
    <row r="224" spans="10:12" x14ac:dyDescent="0.2">
      <c r="J224" s="82"/>
      <c r="K224" s="82"/>
      <c r="L224" s="82"/>
    </row>
    <row r="225" spans="10:12" x14ac:dyDescent="0.2">
      <c r="J225" s="82"/>
      <c r="K225" s="82"/>
      <c r="L225" s="82"/>
    </row>
    <row r="226" spans="10:12" x14ac:dyDescent="0.2">
      <c r="J226" s="82"/>
      <c r="K226" s="82"/>
      <c r="L226" s="82"/>
    </row>
    <row r="227" spans="10:12" x14ac:dyDescent="0.2">
      <c r="J227" s="82"/>
      <c r="K227" s="82"/>
      <c r="L227" s="82"/>
    </row>
    <row r="228" spans="10:12" x14ac:dyDescent="0.2">
      <c r="J228" s="82"/>
      <c r="K228" s="82"/>
      <c r="L228" s="82"/>
    </row>
    <row r="229" spans="10:12" x14ac:dyDescent="0.2">
      <c r="J229" s="82"/>
      <c r="K229" s="82"/>
      <c r="L229" s="82"/>
    </row>
    <row r="230" spans="10:12" x14ac:dyDescent="0.2">
      <c r="J230" s="82"/>
      <c r="K230" s="82"/>
      <c r="L230" s="82"/>
    </row>
    <row r="231" spans="10:12" x14ac:dyDescent="0.2">
      <c r="J231" s="82"/>
      <c r="K231" s="82"/>
      <c r="L231" s="82"/>
    </row>
    <row r="232" spans="10:12" x14ac:dyDescent="0.2">
      <c r="J232" s="82"/>
      <c r="K232" s="82"/>
      <c r="L232" s="82"/>
    </row>
    <row r="233" spans="10:12" x14ac:dyDescent="0.2">
      <c r="J233" s="82"/>
      <c r="K233" s="82"/>
      <c r="L233" s="82"/>
    </row>
    <row r="234" spans="10:12" x14ac:dyDescent="0.2">
      <c r="J234" s="82"/>
      <c r="K234" s="82"/>
      <c r="L234" s="82"/>
    </row>
    <row r="235" spans="10:12" x14ac:dyDescent="0.2">
      <c r="J235" s="82"/>
      <c r="K235" s="82"/>
      <c r="L235" s="82"/>
    </row>
    <row r="236" spans="10:12" x14ac:dyDescent="0.2">
      <c r="J236" s="82"/>
      <c r="K236" s="82"/>
      <c r="L236" s="82"/>
    </row>
    <row r="237" spans="10:12" x14ac:dyDescent="0.2">
      <c r="J237" s="82"/>
      <c r="K237" s="82"/>
      <c r="L237" s="82"/>
    </row>
    <row r="238" spans="10:12" x14ac:dyDescent="0.2">
      <c r="J238" s="82"/>
      <c r="K238" s="82"/>
      <c r="L238" s="82"/>
    </row>
    <row r="239" spans="10:12" x14ac:dyDescent="0.2">
      <c r="J239" s="82"/>
      <c r="K239" s="82"/>
      <c r="L239" s="82"/>
    </row>
    <row r="240" spans="10:12" x14ac:dyDescent="0.2">
      <c r="J240" s="82"/>
      <c r="K240" s="82"/>
      <c r="L240" s="82"/>
    </row>
    <row r="241" spans="10:12" x14ac:dyDescent="0.2">
      <c r="J241" s="82"/>
      <c r="K241" s="82"/>
      <c r="L241" s="82"/>
    </row>
    <row r="242" spans="10:12" x14ac:dyDescent="0.2">
      <c r="J242" s="82"/>
      <c r="K242" s="82"/>
      <c r="L242" s="82"/>
    </row>
    <row r="243" spans="10:12" x14ac:dyDescent="0.2">
      <c r="J243" s="82"/>
      <c r="K243" s="82"/>
      <c r="L243" s="82"/>
    </row>
    <row r="244" spans="10:12" x14ac:dyDescent="0.2">
      <c r="J244" s="82"/>
      <c r="K244" s="82"/>
      <c r="L244" s="82"/>
    </row>
    <row r="245" spans="10:12" x14ac:dyDescent="0.2">
      <c r="J245" s="82"/>
      <c r="K245" s="82"/>
      <c r="L245" s="82"/>
    </row>
    <row r="246" spans="10:12" x14ac:dyDescent="0.2">
      <c r="J246" s="82"/>
      <c r="K246" s="82"/>
      <c r="L246" s="82"/>
    </row>
    <row r="247" spans="10:12" x14ac:dyDescent="0.2">
      <c r="J247" s="82"/>
      <c r="K247" s="82"/>
      <c r="L247" s="82"/>
    </row>
    <row r="248" spans="10:12" x14ac:dyDescent="0.2">
      <c r="J248" s="82"/>
      <c r="K248" s="82"/>
      <c r="L248" s="82"/>
    </row>
    <row r="249" spans="10:12" x14ac:dyDescent="0.2">
      <c r="J249" s="82"/>
      <c r="K249" s="82"/>
      <c r="L249" s="82"/>
    </row>
    <row r="250" spans="10:12" x14ac:dyDescent="0.2">
      <c r="J250" s="82"/>
      <c r="K250" s="82"/>
      <c r="L250" s="82"/>
    </row>
    <row r="251" spans="10:12" x14ac:dyDescent="0.2">
      <c r="J251" s="82"/>
      <c r="K251" s="82"/>
      <c r="L251" s="82"/>
    </row>
    <row r="252" spans="10:12" x14ac:dyDescent="0.2">
      <c r="J252" s="82"/>
      <c r="K252" s="82"/>
      <c r="L252" s="82"/>
    </row>
    <row r="253" spans="10:12" x14ac:dyDescent="0.2">
      <c r="J253" s="82"/>
      <c r="K253" s="82"/>
      <c r="L253" s="82"/>
    </row>
    <row r="254" spans="10:12" x14ac:dyDescent="0.2">
      <c r="J254" s="82"/>
      <c r="K254" s="82"/>
      <c r="L254" s="82"/>
    </row>
    <row r="255" spans="10:12" x14ac:dyDescent="0.2">
      <c r="J255" s="82"/>
      <c r="K255" s="82"/>
      <c r="L255" s="82"/>
    </row>
    <row r="256" spans="10:12" x14ac:dyDescent="0.2">
      <c r="J256" s="82"/>
      <c r="K256" s="82"/>
      <c r="L256" s="82"/>
    </row>
    <row r="257" spans="10:12" x14ac:dyDescent="0.2">
      <c r="J257" s="82"/>
      <c r="K257" s="82"/>
      <c r="L257" s="82"/>
    </row>
    <row r="258" spans="10:12" x14ac:dyDescent="0.2">
      <c r="J258" s="82"/>
      <c r="K258" s="82"/>
      <c r="L258" s="82"/>
    </row>
    <row r="259" spans="10:12" x14ac:dyDescent="0.2">
      <c r="J259" s="82"/>
      <c r="K259" s="82"/>
      <c r="L259" s="82"/>
    </row>
    <row r="260" spans="10:12" x14ac:dyDescent="0.2">
      <c r="J260" s="82"/>
      <c r="K260" s="82"/>
      <c r="L260" s="82"/>
    </row>
    <row r="261" spans="10:12" x14ac:dyDescent="0.2">
      <c r="J261" s="82"/>
      <c r="K261" s="82"/>
      <c r="L261" s="82"/>
    </row>
    <row r="262" spans="10:12" x14ac:dyDescent="0.2">
      <c r="J262" s="82"/>
      <c r="K262" s="82"/>
      <c r="L262" s="82"/>
    </row>
    <row r="263" spans="10:12" x14ac:dyDescent="0.2">
      <c r="J263" s="82"/>
      <c r="K263" s="82"/>
      <c r="L263" s="82"/>
    </row>
    <row r="264" spans="10:12" x14ac:dyDescent="0.2">
      <c r="J264" s="82"/>
      <c r="K264" s="82"/>
      <c r="L264" s="82"/>
    </row>
    <row r="265" spans="10:12" x14ac:dyDescent="0.2">
      <c r="J265" s="82"/>
      <c r="K265" s="82"/>
      <c r="L265" s="82"/>
    </row>
    <row r="266" spans="10:12" x14ac:dyDescent="0.2">
      <c r="J266" s="82"/>
      <c r="K266" s="82"/>
      <c r="L266" s="82"/>
    </row>
    <row r="267" spans="10:12" x14ac:dyDescent="0.2">
      <c r="J267" s="82"/>
      <c r="K267" s="82"/>
      <c r="L267" s="82"/>
    </row>
    <row r="268" spans="10:12" x14ac:dyDescent="0.2">
      <c r="J268" s="82"/>
      <c r="K268" s="82"/>
      <c r="L268" s="82"/>
    </row>
    <row r="269" spans="10:12" x14ac:dyDescent="0.2">
      <c r="J269" s="82"/>
      <c r="K269" s="82"/>
      <c r="L269" s="82"/>
    </row>
    <row r="270" spans="10:12" x14ac:dyDescent="0.2">
      <c r="J270" s="82"/>
      <c r="K270" s="82"/>
      <c r="L270" s="82"/>
    </row>
    <row r="271" spans="10:12" x14ac:dyDescent="0.2">
      <c r="J271" s="82"/>
      <c r="K271" s="82"/>
      <c r="L271" s="82"/>
    </row>
    <row r="272" spans="10:12" x14ac:dyDescent="0.2">
      <c r="J272" s="82"/>
      <c r="K272" s="82"/>
      <c r="L272" s="82"/>
    </row>
    <row r="273" spans="10:12" x14ac:dyDescent="0.2">
      <c r="J273" s="82"/>
      <c r="K273" s="82"/>
      <c r="L273" s="82"/>
    </row>
    <row r="274" spans="10:12" x14ac:dyDescent="0.2">
      <c r="J274" s="82"/>
      <c r="K274" s="82"/>
      <c r="L274" s="82"/>
    </row>
    <row r="275" spans="10:12" x14ac:dyDescent="0.2">
      <c r="J275" s="82"/>
      <c r="K275" s="82"/>
      <c r="L275" s="82"/>
    </row>
    <row r="276" spans="10:12" x14ac:dyDescent="0.2">
      <c r="J276" s="82"/>
      <c r="K276" s="82"/>
      <c r="L276" s="82"/>
    </row>
    <row r="277" spans="10:12" x14ac:dyDescent="0.2">
      <c r="J277" s="82"/>
      <c r="K277" s="82"/>
      <c r="L277" s="82"/>
    </row>
    <row r="278" spans="10:12" x14ac:dyDescent="0.2">
      <c r="J278" s="82"/>
      <c r="K278" s="82"/>
      <c r="L278" s="82"/>
    </row>
    <row r="279" spans="10:12" x14ac:dyDescent="0.2">
      <c r="J279" s="82"/>
      <c r="K279" s="82"/>
      <c r="L279" s="82"/>
    </row>
    <row r="280" spans="10:12" x14ac:dyDescent="0.2">
      <c r="J280" s="82"/>
      <c r="K280" s="82"/>
      <c r="L280" s="82"/>
    </row>
    <row r="281" spans="10:12" x14ac:dyDescent="0.2">
      <c r="J281" s="82"/>
      <c r="K281" s="82"/>
      <c r="L281" s="82"/>
    </row>
    <row r="282" spans="10:12" x14ac:dyDescent="0.2">
      <c r="J282" s="82"/>
      <c r="K282" s="82"/>
      <c r="L282" s="82"/>
    </row>
    <row r="283" spans="10:12" x14ac:dyDescent="0.2">
      <c r="J283" s="82"/>
      <c r="K283" s="82"/>
      <c r="L283" s="82"/>
    </row>
    <row r="284" spans="10:12" x14ac:dyDescent="0.2">
      <c r="J284" s="82"/>
      <c r="K284" s="82"/>
      <c r="L284" s="82"/>
    </row>
    <row r="285" spans="10:12" x14ac:dyDescent="0.2">
      <c r="J285" s="82"/>
      <c r="K285" s="82"/>
      <c r="L285" s="82"/>
    </row>
    <row r="286" spans="10:12" x14ac:dyDescent="0.2">
      <c r="J286" s="82"/>
      <c r="K286" s="82"/>
      <c r="L286" s="82"/>
    </row>
    <row r="287" spans="10:12" x14ac:dyDescent="0.2">
      <c r="J287" s="82"/>
      <c r="K287" s="82"/>
      <c r="L287" s="82"/>
    </row>
    <row r="288" spans="10:12" x14ac:dyDescent="0.2">
      <c r="J288" s="82"/>
      <c r="K288" s="82"/>
      <c r="L288" s="82"/>
    </row>
    <row r="289" spans="10:12" x14ac:dyDescent="0.2">
      <c r="J289" s="82"/>
      <c r="K289" s="82"/>
      <c r="L289" s="82"/>
    </row>
    <row r="290" spans="10:12" x14ac:dyDescent="0.2">
      <c r="J290" s="82"/>
      <c r="K290" s="82"/>
      <c r="L290" s="82"/>
    </row>
    <row r="291" spans="10:12" x14ac:dyDescent="0.2">
      <c r="J291" s="82"/>
      <c r="K291" s="82"/>
      <c r="L291" s="82"/>
    </row>
    <row r="292" spans="10:12" x14ac:dyDescent="0.2">
      <c r="J292" s="82"/>
      <c r="K292" s="82"/>
      <c r="L292" s="82"/>
    </row>
    <row r="293" spans="10:12" x14ac:dyDescent="0.2">
      <c r="J293" s="82"/>
      <c r="K293" s="82"/>
      <c r="L293" s="82"/>
    </row>
    <row r="294" spans="10:12" x14ac:dyDescent="0.2">
      <c r="J294" s="82"/>
      <c r="K294" s="82"/>
      <c r="L294" s="82"/>
    </row>
    <row r="295" spans="10:12" x14ac:dyDescent="0.2">
      <c r="J295" s="82"/>
      <c r="K295" s="82"/>
      <c r="L295" s="82"/>
    </row>
    <row r="296" spans="10:12" x14ac:dyDescent="0.2">
      <c r="J296" s="82"/>
      <c r="K296" s="82"/>
      <c r="L296" s="82"/>
    </row>
    <row r="297" spans="10:12" x14ac:dyDescent="0.2">
      <c r="J297" s="82"/>
      <c r="K297" s="82"/>
      <c r="L297" s="82"/>
    </row>
    <row r="298" spans="10:12" x14ac:dyDescent="0.2">
      <c r="J298" s="82"/>
      <c r="K298" s="82"/>
      <c r="L298" s="82"/>
    </row>
    <row r="299" spans="10:12" x14ac:dyDescent="0.2">
      <c r="J299" s="82"/>
      <c r="K299" s="82"/>
      <c r="L299" s="82"/>
    </row>
    <row r="300" spans="10:12" x14ac:dyDescent="0.2">
      <c r="J300" s="82"/>
      <c r="K300" s="82"/>
      <c r="L300" s="82"/>
    </row>
    <row r="301" spans="10:12" x14ac:dyDescent="0.2">
      <c r="J301" s="82"/>
      <c r="K301" s="82"/>
      <c r="L301" s="82"/>
    </row>
    <row r="302" spans="10:12" x14ac:dyDescent="0.2">
      <c r="J302" s="82"/>
      <c r="K302" s="82"/>
      <c r="L302" s="82"/>
    </row>
    <row r="303" spans="10:12" x14ac:dyDescent="0.2">
      <c r="J303" s="82"/>
      <c r="K303" s="82"/>
      <c r="L303" s="82"/>
    </row>
    <row r="304" spans="10:12" x14ac:dyDescent="0.2">
      <c r="J304" s="82"/>
      <c r="K304" s="82"/>
      <c r="L304" s="82"/>
    </row>
    <row r="305" spans="10:12" x14ac:dyDescent="0.2">
      <c r="J305" s="82"/>
      <c r="K305" s="82"/>
      <c r="L305" s="82"/>
    </row>
    <row r="306" spans="10:12" x14ac:dyDescent="0.2">
      <c r="J306" s="82"/>
      <c r="K306" s="82"/>
      <c r="L306" s="82"/>
    </row>
    <row r="307" spans="10:12" x14ac:dyDescent="0.2">
      <c r="J307" s="82"/>
      <c r="K307" s="82"/>
      <c r="L307" s="82"/>
    </row>
    <row r="308" spans="10:12" x14ac:dyDescent="0.2">
      <c r="J308" s="82"/>
      <c r="K308" s="82"/>
      <c r="L308" s="82"/>
    </row>
    <row r="309" spans="10:12" x14ac:dyDescent="0.2">
      <c r="J309" s="82"/>
      <c r="K309" s="82"/>
      <c r="L309" s="82"/>
    </row>
    <row r="310" spans="10:12" x14ac:dyDescent="0.2">
      <c r="J310" s="82"/>
      <c r="K310" s="82"/>
      <c r="L310" s="82"/>
    </row>
    <row r="311" spans="10:12" x14ac:dyDescent="0.2">
      <c r="J311" s="82"/>
      <c r="K311" s="82"/>
      <c r="L311" s="82"/>
    </row>
    <row r="312" spans="10:12" x14ac:dyDescent="0.2">
      <c r="J312" s="82"/>
      <c r="K312" s="82"/>
      <c r="L312" s="82"/>
    </row>
    <row r="313" spans="10:12" x14ac:dyDescent="0.2">
      <c r="J313" s="82"/>
      <c r="K313" s="82"/>
      <c r="L313" s="82"/>
    </row>
    <row r="314" spans="10:12" x14ac:dyDescent="0.2">
      <c r="J314" s="82"/>
      <c r="K314" s="82"/>
      <c r="L314" s="82"/>
    </row>
    <row r="315" spans="10:12" x14ac:dyDescent="0.2">
      <c r="J315" s="82"/>
      <c r="K315" s="82"/>
      <c r="L315" s="82"/>
    </row>
    <row r="316" spans="10:12" x14ac:dyDescent="0.2">
      <c r="J316" s="82"/>
      <c r="K316" s="82"/>
      <c r="L316" s="82"/>
    </row>
    <row r="317" spans="10:12" x14ac:dyDescent="0.2">
      <c r="J317" s="82"/>
      <c r="K317" s="82"/>
      <c r="L317" s="82"/>
    </row>
    <row r="318" spans="10:12" x14ac:dyDescent="0.2">
      <c r="J318" s="82"/>
      <c r="K318" s="82"/>
      <c r="L318" s="82"/>
    </row>
    <row r="319" spans="10:12" x14ac:dyDescent="0.2">
      <c r="J319" s="82"/>
      <c r="K319" s="82"/>
      <c r="L319" s="82"/>
    </row>
    <row r="320" spans="10:12" x14ac:dyDescent="0.2">
      <c r="J320" s="82"/>
      <c r="K320" s="82"/>
      <c r="L320" s="82"/>
    </row>
    <row r="321" spans="10:12" x14ac:dyDescent="0.2">
      <c r="J321" s="82"/>
      <c r="K321" s="82"/>
      <c r="L321" s="82"/>
    </row>
    <row r="322" spans="10:12" x14ac:dyDescent="0.2">
      <c r="J322" s="82"/>
      <c r="K322" s="82"/>
      <c r="L322" s="82"/>
    </row>
    <row r="323" spans="10:12" x14ac:dyDescent="0.2">
      <c r="J323" s="82"/>
      <c r="K323" s="82"/>
      <c r="L323" s="82"/>
    </row>
    <row r="324" spans="10:12" x14ac:dyDescent="0.2">
      <c r="J324" s="82"/>
      <c r="K324" s="82"/>
      <c r="L324" s="82"/>
    </row>
  </sheetData>
  <mergeCells count="17">
    <mergeCell ref="A10:G10"/>
    <mergeCell ref="A6:P6"/>
    <mergeCell ref="A7:P7"/>
    <mergeCell ref="J8:J9"/>
    <mergeCell ref="K8:K9"/>
    <mergeCell ref="L8:L9"/>
    <mergeCell ref="P8:P9"/>
    <mergeCell ref="A8:A9"/>
    <mergeCell ref="B8:B9"/>
    <mergeCell ref="F8:F9"/>
    <mergeCell ref="G8:G9"/>
    <mergeCell ref="M8:O8"/>
    <mergeCell ref="H8:H9"/>
    <mergeCell ref="I8:I9"/>
    <mergeCell ref="C8:C9"/>
    <mergeCell ref="D8:D9"/>
    <mergeCell ref="E8:E9"/>
  </mergeCells>
  <phoneticPr fontId="0" type="noConversion"/>
  <pageMargins left="0.78740157480314965" right="0.78740157480314965" top="0.6692913385826772" bottom="0.86614173228346458" header="0.27559055118110237" footer="0.39370078740157483"/>
  <pageSetup paperSize="9" scale="54" firstPageNumber="126" orientation="landscape" useFirstPageNumber="1" r:id="rId1"/>
  <headerFooter alignWithMargins="0">
    <oddFooter>&amp;L&amp;"Arial,Kurzíva"&amp;12Zastupitelstvo Olomouckého kraje 16-12-2011
6. - Rozpočet Olomouckého kraje 2012 - návrh rozpočtu
Příloha č. 4a): Návrh rozpracovaných investičních akcí v roce 2012&amp;R&amp;"Arial,Kurzíva"&amp;12Strana &amp;P (celkem 167)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Q18"/>
  <sheetViews>
    <sheetView topLeftCell="F8" zoomScale="75" zoomScaleNormal="75" zoomScaleSheetLayoutView="75" workbookViewId="0">
      <selection activeCell="D35" sqref="D35"/>
    </sheetView>
  </sheetViews>
  <sheetFormatPr defaultRowHeight="12.75" x14ac:dyDescent="0.2"/>
  <cols>
    <col min="1" max="1" width="6.28515625" style="58" customWidth="1"/>
    <col min="2" max="2" width="7.140625" style="58" customWidth="1"/>
    <col min="3" max="3" width="19.140625" style="58" customWidth="1"/>
    <col min="4" max="5" width="7.140625" style="58" customWidth="1"/>
    <col min="6" max="6" width="42.42578125" style="58" customWidth="1"/>
    <col min="7" max="7" width="45.5703125" style="58" customWidth="1"/>
    <col min="8" max="8" width="8.28515625" style="58" customWidth="1"/>
    <col min="9" max="9" width="13.7109375" style="58" customWidth="1"/>
    <col min="10" max="10" width="15" style="58" customWidth="1"/>
    <col min="11" max="11" width="14.28515625" style="58" customWidth="1"/>
    <col min="12" max="12" width="14" style="58" customWidth="1"/>
    <col min="13" max="15" width="13.42578125" style="58" customWidth="1"/>
    <col min="16" max="16" width="15.7109375" style="58" customWidth="1"/>
    <col min="17" max="17" width="15.140625" style="58" customWidth="1"/>
    <col min="18" max="16384" width="9.140625" style="58"/>
  </cols>
  <sheetData>
    <row r="1" spans="1:17" ht="18" x14ac:dyDescent="0.25">
      <c r="A1" s="132" t="s">
        <v>15</v>
      </c>
      <c r="B1" s="133"/>
      <c r="C1" s="133"/>
      <c r="D1" s="133"/>
      <c r="E1" s="133"/>
      <c r="F1" s="134"/>
      <c r="G1" s="135"/>
      <c r="H1" s="133"/>
      <c r="I1" s="113"/>
      <c r="J1" s="136"/>
      <c r="K1" s="137"/>
      <c r="L1" s="137"/>
      <c r="M1" s="136"/>
      <c r="N1" s="136"/>
      <c r="O1" s="136"/>
      <c r="P1" s="137"/>
      <c r="Q1" s="137"/>
    </row>
    <row r="2" spans="1:17" ht="15.75" x14ac:dyDescent="0.25">
      <c r="A2" s="579" t="s">
        <v>18</v>
      </c>
      <c r="B2" s="579"/>
      <c r="C2" s="579"/>
      <c r="D2" s="579"/>
      <c r="E2" s="579"/>
      <c r="F2" s="579" t="s">
        <v>19</v>
      </c>
      <c r="G2" s="138"/>
      <c r="H2" s="139" t="s">
        <v>20</v>
      </c>
      <c r="I2" s="113"/>
      <c r="J2" s="136"/>
      <c r="K2" s="140"/>
      <c r="L2" s="140"/>
      <c r="M2" s="136"/>
      <c r="N2" s="136"/>
      <c r="O2" s="136"/>
      <c r="P2" s="140"/>
      <c r="Q2" s="140"/>
    </row>
    <row r="3" spans="1:17" ht="12" customHeight="1" x14ac:dyDescent="0.2">
      <c r="A3" s="579"/>
      <c r="B3" s="579"/>
      <c r="C3" s="579"/>
      <c r="D3" s="579"/>
      <c r="E3" s="579"/>
      <c r="F3" s="579" t="s">
        <v>21</v>
      </c>
      <c r="G3" s="138"/>
      <c r="H3" s="119"/>
      <c r="I3" s="113"/>
      <c r="J3" s="136"/>
      <c r="K3" s="140"/>
      <c r="L3" s="140"/>
      <c r="M3" s="136"/>
      <c r="N3" s="136"/>
      <c r="O3" s="136"/>
      <c r="P3" s="140"/>
      <c r="Q3" s="140"/>
    </row>
    <row r="4" spans="1:17" ht="17.25" customHeight="1" thickBot="1" x14ac:dyDescent="0.3">
      <c r="A4" s="119"/>
      <c r="B4" s="119"/>
      <c r="C4" s="119"/>
      <c r="D4" s="119"/>
      <c r="E4" s="119"/>
      <c r="F4" s="119"/>
      <c r="G4" s="138"/>
      <c r="H4" s="119"/>
      <c r="I4" s="113"/>
      <c r="J4" s="136"/>
      <c r="K4" s="140"/>
      <c r="L4" s="140"/>
      <c r="M4" s="136"/>
      <c r="N4" s="136"/>
      <c r="O4" s="136"/>
      <c r="P4" s="140"/>
      <c r="Q4" s="610" t="s">
        <v>49</v>
      </c>
    </row>
    <row r="5" spans="1:17" ht="24" customHeight="1" thickBot="1" x14ac:dyDescent="0.25">
      <c r="A5" s="277" t="s">
        <v>275</v>
      </c>
      <c r="B5" s="275"/>
      <c r="C5" s="275"/>
      <c r="D5" s="275"/>
      <c r="E5" s="275"/>
      <c r="F5" s="275"/>
      <c r="G5" s="275"/>
      <c r="H5" s="275"/>
      <c r="I5" s="22"/>
      <c r="J5" s="61"/>
      <c r="K5" s="61"/>
      <c r="L5" s="61"/>
      <c r="M5" s="61"/>
      <c r="N5" s="61"/>
      <c r="O5" s="61"/>
      <c r="P5" s="61"/>
      <c r="Q5" s="63"/>
    </row>
    <row r="6" spans="1:17" ht="24" customHeight="1" thickBot="1" x14ac:dyDescent="0.25">
      <c r="A6" s="278" t="s">
        <v>87</v>
      </c>
      <c r="B6" s="141"/>
      <c r="C6" s="141"/>
      <c r="D6" s="141"/>
      <c r="E6" s="141"/>
      <c r="F6" s="141"/>
      <c r="G6" s="141"/>
      <c r="H6" s="141"/>
      <c r="I6" s="142"/>
      <c r="J6" s="143"/>
      <c r="K6" s="143"/>
      <c r="L6" s="143"/>
      <c r="M6" s="218"/>
      <c r="N6" s="218"/>
      <c r="O6" s="218"/>
      <c r="P6" s="143"/>
      <c r="Q6" s="172"/>
    </row>
    <row r="7" spans="1:17" s="512" customFormat="1" ht="25.5" customHeight="1" thickBot="1" x14ac:dyDescent="0.25">
      <c r="A7" s="974" t="s">
        <v>1</v>
      </c>
      <c r="B7" s="974" t="s">
        <v>6</v>
      </c>
      <c r="C7" s="976" t="s">
        <v>26</v>
      </c>
      <c r="D7" s="976" t="s">
        <v>25</v>
      </c>
      <c r="E7" s="976" t="s">
        <v>27</v>
      </c>
      <c r="F7" s="959" t="s">
        <v>51</v>
      </c>
      <c r="G7" s="975" t="s">
        <v>52</v>
      </c>
      <c r="H7" s="954" t="s">
        <v>53</v>
      </c>
      <c r="I7" s="949" t="s">
        <v>54</v>
      </c>
      <c r="J7" s="947" t="s">
        <v>55</v>
      </c>
      <c r="K7" s="971" t="s">
        <v>56</v>
      </c>
      <c r="L7" s="971" t="s">
        <v>174</v>
      </c>
      <c r="M7" s="1041" t="s">
        <v>175</v>
      </c>
      <c r="N7" s="1037" t="s">
        <v>365</v>
      </c>
      <c r="O7" s="1039" t="s">
        <v>5</v>
      </c>
      <c r="P7" s="1043" t="s">
        <v>277</v>
      </c>
      <c r="Q7" s="1041" t="s">
        <v>278</v>
      </c>
    </row>
    <row r="8" spans="1:17" s="512" customFormat="1" ht="58.5" customHeight="1" thickBot="1" x14ac:dyDescent="0.25">
      <c r="A8" s="974"/>
      <c r="B8" s="974"/>
      <c r="C8" s="986"/>
      <c r="D8" s="986"/>
      <c r="E8" s="986"/>
      <c r="F8" s="959"/>
      <c r="G8" s="975"/>
      <c r="H8" s="955"/>
      <c r="I8" s="950"/>
      <c r="J8" s="948"/>
      <c r="K8" s="971"/>
      <c r="L8" s="971"/>
      <c r="M8" s="1042"/>
      <c r="N8" s="1038"/>
      <c r="O8" s="1040"/>
      <c r="P8" s="1044"/>
      <c r="Q8" s="1042"/>
    </row>
    <row r="9" spans="1:17" customFormat="1" ht="95.25" customHeight="1" x14ac:dyDescent="0.2">
      <c r="A9" s="392">
        <v>1</v>
      </c>
      <c r="B9" s="553" t="s">
        <v>11</v>
      </c>
      <c r="C9" s="553">
        <v>60001100565</v>
      </c>
      <c r="D9" s="553">
        <v>3114</v>
      </c>
      <c r="E9" s="553">
        <v>6121</v>
      </c>
      <c r="F9" s="401" t="s">
        <v>165</v>
      </c>
      <c r="G9" s="443" t="s">
        <v>166</v>
      </c>
      <c r="H9" s="452" t="s">
        <v>102</v>
      </c>
      <c r="I9" s="234" t="s">
        <v>58</v>
      </c>
      <c r="J9" s="468">
        <v>248000</v>
      </c>
      <c r="K9" s="234" t="s">
        <v>153</v>
      </c>
      <c r="L9" s="656">
        <v>149000</v>
      </c>
      <c r="M9" s="646">
        <f>SUM(N9:O9)</f>
        <v>99000</v>
      </c>
      <c r="N9" s="887">
        <v>82500</v>
      </c>
      <c r="O9" s="888">
        <v>16500</v>
      </c>
      <c r="P9" s="801">
        <v>0</v>
      </c>
      <c r="Q9" s="889">
        <v>0</v>
      </c>
    </row>
    <row r="10" spans="1:17" customFormat="1" ht="120.75" customHeight="1" x14ac:dyDescent="0.2">
      <c r="A10" s="392">
        <v>2</v>
      </c>
      <c r="B10" s="553" t="s">
        <v>11</v>
      </c>
      <c r="C10" s="553">
        <v>60001100537</v>
      </c>
      <c r="D10" s="553">
        <v>3122</v>
      </c>
      <c r="E10" s="553">
        <v>6121</v>
      </c>
      <c r="F10" s="401" t="s">
        <v>167</v>
      </c>
      <c r="G10" s="443" t="s">
        <v>168</v>
      </c>
      <c r="H10" s="452" t="s">
        <v>250</v>
      </c>
      <c r="I10" s="234" t="s">
        <v>251</v>
      </c>
      <c r="J10" s="468">
        <v>189000</v>
      </c>
      <c r="K10" s="234" t="s">
        <v>284</v>
      </c>
      <c r="L10" s="656">
        <v>9446</v>
      </c>
      <c r="M10" s="651">
        <f t="shared" ref="M10:M13" si="0">SUM(N10:O10)</f>
        <v>90000</v>
      </c>
      <c r="N10" s="800">
        <v>75000</v>
      </c>
      <c r="O10" s="656">
        <v>15000</v>
      </c>
      <c r="P10" s="801">
        <f>J10-L10-M10</f>
        <v>89554</v>
      </c>
      <c r="Q10" s="890">
        <v>0</v>
      </c>
    </row>
    <row r="11" spans="1:17" customFormat="1" ht="129" customHeight="1" x14ac:dyDescent="0.2">
      <c r="A11" s="392">
        <v>3</v>
      </c>
      <c r="B11" s="553" t="s">
        <v>11</v>
      </c>
      <c r="C11" s="553">
        <v>60002100656</v>
      </c>
      <c r="D11" s="553">
        <v>4357</v>
      </c>
      <c r="E11" s="553">
        <v>6121</v>
      </c>
      <c r="F11" s="401" t="s">
        <v>160</v>
      </c>
      <c r="G11" s="443" t="s">
        <v>347</v>
      </c>
      <c r="H11" s="452" t="s">
        <v>254</v>
      </c>
      <c r="I11" s="452" t="s">
        <v>251</v>
      </c>
      <c r="J11" s="468">
        <v>234000</v>
      </c>
      <c r="K11" s="452" t="s">
        <v>284</v>
      </c>
      <c r="L11" s="810">
        <v>9824</v>
      </c>
      <c r="M11" s="651">
        <f t="shared" si="0"/>
        <v>104500</v>
      </c>
      <c r="N11" s="843">
        <v>87083</v>
      </c>
      <c r="O11" s="656">
        <v>17417</v>
      </c>
      <c r="P11" s="801">
        <f>J11-L11-M11</f>
        <v>119676</v>
      </c>
      <c r="Q11" s="655">
        <v>0</v>
      </c>
    </row>
    <row r="12" spans="1:17" customFormat="1" ht="90" customHeight="1" x14ac:dyDescent="0.2">
      <c r="A12" s="882">
        <v>4</v>
      </c>
      <c r="B12" s="636" t="s">
        <v>9</v>
      </c>
      <c r="C12" s="636">
        <v>60002100540</v>
      </c>
      <c r="D12" s="636">
        <v>4357</v>
      </c>
      <c r="E12" s="636">
        <v>6121</v>
      </c>
      <c r="F12" s="415" t="s">
        <v>161</v>
      </c>
      <c r="G12" s="883" t="s">
        <v>162</v>
      </c>
      <c r="H12" s="523" t="s">
        <v>63</v>
      </c>
      <c r="I12" s="515" t="s">
        <v>163</v>
      </c>
      <c r="J12" s="886">
        <v>153000</v>
      </c>
      <c r="K12" s="523" t="s">
        <v>280</v>
      </c>
      <c r="L12" s="891">
        <v>204</v>
      </c>
      <c r="M12" s="651">
        <f t="shared" si="0"/>
        <v>5000</v>
      </c>
      <c r="N12" s="843">
        <v>4167</v>
      </c>
      <c r="O12" s="656">
        <v>833</v>
      </c>
      <c r="P12" s="801">
        <v>90000</v>
      </c>
      <c r="Q12" s="655">
        <f>J12-L12-M12-P12</f>
        <v>57796</v>
      </c>
    </row>
    <row r="13" spans="1:17" customFormat="1" ht="230.25" customHeight="1" thickBot="1" x14ac:dyDescent="0.25">
      <c r="A13" s="882">
        <v>5</v>
      </c>
      <c r="B13" s="553" t="s">
        <v>10</v>
      </c>
      <c r="C13" s="553">
        <v>60003100657</v>
      </c>
      <c r="D13" s="636">
        <v>3321</v>
      </c>
      <c r="E13" s="636">
        <v>6121</v>
      </c>
      <c r="F13" s="415" t="s">
        <v>289</v>
      </c>
      <c r="G13" s="884" t="s">
        <v>290</v>
      </c>
      <c r="H13" s="523"/>
      <c r="I13" s="885" t="s">
        <v>257</v>
      </c>
      <c r="J13" s="886">
        <v>20000</v>
      </c>
      <c r="K13" s="885" t="s">
        <v>153</v>
      </c>
      <c r="L13" s="891">
        <v>6000</v>
      </c>
      <c r="M13" s="651">
        <f t="shared" si="0"/>
        <v>14000</v>
      </c>
      <c r="N13" s="892">
        <v>11667</v>
      </c>
      <c r="O13" s="663">
        <v>2333</v>
      </c>
      <c r="P13" s="801">
        <v>0</v>
      </c>
      <c r="Q13" s="668">
        <v>0</v>
      </c>
    </row>
    <row r="14" spans="1:17" ht="34.5" customHeight="1" thickBot="1" x14ac:dyDescent="0.25">
      <c r="A14" s="980" t="s">
        <v>276</v>
      </c>
      <c r="B14" s="981"/>
      <c r="C14" s="981"/>
      <c r="D14" s="981"/>
      <c r="E14" s="981"/>
      <c r="F14" s="981"/>
      <c r="G14" s="982"/>
      <c r="H14" s="106"/>
      <c r="I14" s="25"/>
      <c r="J14" s="672">
        <f>SUM(J9:J13)</f>
        <v>844000</v>
      </c>
      <c r="K14" s="98"/>
      <c r="L14" s="893">
        <f>SUM(L9:L13)</f>
        <v>174474</v>
      </c>
      <c r="M14" s="894">
        <f>SUM(M9:M13)</f>
        <v>312500</v>
      </c>
      <c r="N14" s="895">
        <f t="shared" ref="N14:O14" si="1">SUM(N9:N13)</f>
        <v>260417</v>
      </c>
      <c r="O14" s="895">
        <f t="shared" si="1"/>
        <v>52083</v>
      </c>
      <c r="P14" s="896">
        <v>19515</v>
      </c>
      <c r="Q14" s="897">
        <v>255</v>
      </c>
    </row>
    <row r="17" spans="12:12" x14ac:dyDescent="0.2">
      <c r="L17" s="232"/>
    </row>
    <row r="18" spans="12:12" x14ac:dyDescent="0.2">
      <c r="L18" s="232"/>
    </row>
  </sheetData>
  <mergeCells count="18">
    <mergeCell ref="H7:H8"/>
    <mergeCell ref="I7:I8"/>
    <mergeCell ref="J7:J8"/>
    <mergeCell ref="K7:K8"/>
    <mergeCell ref="L7:L8"/>
    <mergeCell ref="A14:G14"/>
    <mergeCell ref="A7:A8"/>
    <mergeCell ref="B7:B8"/>
    <mergeCell ref="F7:F8"/>
    <mergeCell ref="G7:G8"/>
    <mergeCell ref="C7:C8"/>
    <mergeCell ref="D7:D8"/>
    <mergeCell ref="E7:E8"/>
    <mergeCell ref="N7:N8"/>
    <mergeCell ref="O7:O8"/>
    <mergeCell ref="M7:M8"/>
    <mergeCell ref="P7:P8"/>
    <mergeCell ref="Q7:Q8"/>
  </mergeCells>
  <phoneticPr fontId="2" type="noConversion"/>
  <pageMargins left="0.78740157480314965" right="0.78740157480314965" top="0.6692913385826772" bottom="0.86614173228346458" header="0.27559055118110237" footer="0.39370078740157483"/>
  <pageSetup paperSize="9" scale="48" firstPageNumber="127" orientation="landscape" useFirstPageNumber="1" r:id="rId1"/>
  <headerFooter alignWithMargins="0">
    <oddFooter>&amp;L&amp;"Arial,Kurzíva"&amp;14Zastupitelstvo Olomouckého kraje 16-12-2011
6. - Rozpočet Olomouckého kraje 2012 - návrh rozpočtu
Příloha č. 4a): Návrh rozpracovaných investičních akcí v roce 2012&amp;R&amp;"Arial,Kurzíva"&amp;14Strana &amp;P (celkem 167)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23</vt:i4>
      </vt:variant>
    </vt:vector>
  </HeadingPairs>
  <TitlesOfParts>
    <vt:vector size="39" baseType="lpstr">
      <vt:lpstr>Souhrn - investice celkem</vt:lpstr>
      <vt:lpstr>sumář investice</vt:lpstr>
      <vt:lpstr>Souhrn - změny</vt:lpstr>
      <vt:lpstr>Souhrn</vt:lpstr>
      <vt:lpstr>Š-INV </vt:lpstr>
      <vt:lpstr>Š-opravy</vt:lpstr>
      <vt:lpstr>Sociální-PD</vt:lpstr>
      <vt:lpstr>Sociální-INV</vt:lpstr>
      <vt:lpstr>Kultura-PD</vt:lpstr>
      <vt:lpstr>Kultura-INV</vt:lpstr>
      <vt:lpstr>Doprava-PD</vt:lpstr>
      <vt:lpstr>Doprava-INV </vt:lpstr>
      <vt:lpstr>Zdr.-PD</vt:lpstr>
      <vt:lpstr>Zdr.-INV</vt:lpstr>
      <vt:lpstr>Zdrav.-nájem </vt:lpstr>
      <vt:lpstr>Velké investiční akce</vt:lpstr>
      <vt:lpstr>'Doprava-PD'!Názvy_tisku</vt:lpstr>
      <vt:lpstr>'Kultura-INV'!Názvy_tisku</vt:lpstr>
      <vt:lpstr>'Kultura-PD'!Názvy_tisku</vt:lpstr>
      <vt:lpstr>'Sociální-INV'!Názvy_tisku</vt:lpstr>
      <vt:lpstr>'Sociální-PD'!Názvy_tisku</vt:lpstr>
      <vt:lpstr>'Š-INV '!Názvy_tisku</vt:lpstr>
      <vt:lpstr>'Zdr.-PD'!Názvy_tisku</vt:lpstr>
      <vt:lpstr>'Doprava-INV '!Oblast_tisku</vt:lpstr>
      <vt:lpstr>'Doprava-PD'!Oblast_tisku</vt:lpstr>
      <vt:lpstr>'Kultura-INV'!Oblast_tisku</vt:lpstr>
      <vt:lpstr>'Kultura-PD'!Oblast_tisku</vt:lpstr>
      <vt:lpstr>'Sociální-INV'!Oblast_tisku</vt:lpstr>
      <vt:lpstr>'Sociální-PD'!Oblast_tisku</vt:lpstr>
      <vt:lpstr>Souhrn!Oblast_tisku</vt:lpstr>
      <vt:lpstr>'Souhrn - investice celkem'!Oblast_tisku</vt:lpstr>
      <vt:lpstr>'Souhrn - změny'!Oblast_tisku</vt:lpstr>
      <vt:lpstr>'sumář investice'!Oblast_tisku</vt:lpstr>
      <vt:lpstr>'Š-INV '!Oblast_tisku</vt:lpstr>
      <vt:lpstr>'Š-opravy'!Oblast_tisku</vt:lpstr>
      <vt:lpstr>'Velké investiční akce'!Oblast_tisku</vt:lpstr>
      <vt:lpstr>'Zdr.-INV'!Oblast_tisku</vt:lpstr>
      <vt:lpstr>'Zdr.-PD'!Oblast_tisku</vt:lpstr>
      <vt:lpstr>'Zdrav.-nájem '!Oblast_tisku</vt:lpstr>
    </vt:vector>
  </TitlesOfParts>
  <Company>SSOK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Foltynek</dc:creator>
  <cp:lastModifiedBy>balabuch</cp:lastModifiedBy>
  <cp:lastPrinted>2011-11-30T11:52:46Z</cp:lastPrinted>
  <dcterms:created xsi:type="dcterms:W3CDTF">2009-04-24T12:50:08Z</dcterms:created>
  <dcterms:modified xsi:type="dcterms:W3CDTF">2011-11-30T11:55:51Z</dcterms:modified>
</cp:coreProperties>
</file>