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795" windowHeight="11505" tabRatio="912"/>
  </bookViews>
  <sheets>
    <sheet name="Kultura" sheetId="14" r:id="rId1"/>
    <sheet name="1. Vědecká knihovna" sheetId="4" r:id="rId2"/>
    <sheet name="2. Vlastivědné muzeum" sheetId="5" r:id="rId3"/>
    <sheet name="3. Vlast. muzeum Jesenicka" sheetId="6" r:id="rId4"/>
    <sheet name="4. Muzeum Prostějovska" sheetId="7" r:id="rId5"/>
    <sheet name="5. Lidová hvězdárna" sheetId="8" r:id="rId6"/>
    <sheet name="6. Muzeum  Přerov" sheetId="9" r:id="rId7"/>
    <sheet name="7. Vlast. muzeum Šumperk" sheetId="10" r:id="rId8"/>
    <sheet name="8. Archeolog. centrum" sheetId="11" r:id="rId9"/>
    <sheet name="celkem" sheetId="12" state="hidden" r:id="rId10"/>
  </sheets>
  <definedNames>
    <definedName name="_xlnm.Print_Area" localSheetId="1">'1. Vědecká knihovna'!$A$1:$I$55</definedName>
    <definedName name="_xlnm.Print_Area" localSheetId="2">'2. Vlastivědné muzeum'!$A$1:$I$55</definedName>
    <definedName name="_xlnm.Print_Area" localSheetId="3">'3. Vlast. muzeum Jesenicka'!$A$1:$I$55</definedName>
    <definedName name="_xlnm.Print_Area" localSheetId="4">'4. Muzeum Prostějovska'!$A$1:$I$55</definedName>
    <definedName name="_xlnm.Print_Area" localSheetId="5">'5. Lidová hvězdárna'!$A$1:$I$55</definedName>
    <definedName name="_xlnm.Print_Area" localSheetId="6">'6. Muzeum  Přerov'!$A$1:$I$55</definedName>
    <definedName name="_xlnm.Print_Area" localSheetId="7">'7. Vlast. muzeum Šumperk'!$A$1:$I$55</definedName>
    <definedName name="_xlnm.Print_Area" localSheetId="8">'8. Archeolog. centrum'!$A$1:$I$55</definedName>
    <definedName name="_xlnm.Print_Area" localSheetId="9">celkem!$A$1:$I$55</definedName>
    <definedName name="_xlnm.Print_Area" localSheetId="0">Kultura!$A$1:$O$36</definedName>
  </definedNames>
  <calcPr calcId="145621"/>
</workbook>
</file>

<file path=xl/calcChain.xml><?xml version="1.0" encoding="utf-8"?>
<calcChain xmlns="http://schemas.openxmlformats.org/spreadsheetml/2006/main">
  <c r="I53" i="12" l="1"/>
  <c r="H53" i="12"/>
  <c r="G53" i="12"/>
  <c r="F53" i="12"/>
  <c r="E53" i="12"/>
  <c r="I51" i="12"/>
  <c r="G51" i="12"/>
  <c r="F51" i="12"/>
  <c r="E51" i="12"/>
  <c r="I50" i="12"/>
  <c r="G50" i="12"/>
  <c r="F50" i="12"/>
  <c r="E50" i="12"/>
  <c r="I49" i="12"/>
  <c r="G49" i="12"/>
  <c r="F49" i="12"/>
  <c r="E49" i="12"/>
  <c r="G41" i="12"/>
  <c r="F41" i="12"/>
  <c r="I41" i="12" s="1"/>
  <c r="G40" i="12"/>
  <c r="F40" i="12"/>
  <c r="I40" i="12" s="1"/>
  <c r="G39" i="12"/>
  <c r="F39" i="12"/>
  <c r="I39" i="12" s="1"/>
  <c r="G38" i="12"/>
  <c r="F38" i="12"/>
  <c r="K38" i="12" s="1"/>
  <c r="G37" i="12"/>
  <c r="F37" i="12"/>
  <c r="K37" i="12" s="1"/>
  <c r="G31" i="12"/>
  <c r="G30" i="12"/>
  <c r="G29" i="12"/>
  <c r="I22" i="12"/>
  <c r="H22" i="12"/>
  <c r="G22" i="12"/>
  <c r="I18" i="12"/>
  <c r="H18" i="12"/>
  <c r="G18" i="12" s="1"/>
  <c r="F18" i="12"/>
  <c r="E18" i="12"/>
  <c r="I16" i="12"/>
  <c r="H16" i="12"/>
  <c r="G16" i="12" s="1"/>
  <c r="F16" i="12"/>
  <c r="E16" i="12"/>
  <c r="I53" i="11"/>
  <c r="H53" i="11"/>
  <c r="G53" i="11"/>
  <c r="F53" i="11"/>
  <c r="E53" i="11"/>
  <c r="H52" i="11"/>
  <c r="H51" i="11"/>
  <c r="H50" i="11"/>
  <c r="H49" i="11"/>
  <c r="I41" i="11"/>
  <c r="I40" i="11"/>
  <c r="I39" i="11"/>
  <c r="I38" i="11"/>
  <c r="I37" i="11"/>
  <c r="I24" i="11"/>
  <c r="H24" i="11"/>
  <c r="G24" i="11"/>
  <c r="G22" i="11"/>
  <c r="G18" i="11"/>
  <c r="G16" i="11"/>
  <c r="I53" i="10"/>
  <c r="H53" i="10"/>
  <c r="G53" i="10"/>
  <c r="F53" i="10"/>
  <c r="E53" i="10"/>
  <c r="H52" i="10"/>
  <c r="H51" i="10"/>
  <c r="H50" i="10"/>
  <c r="H49" i="10"/>
  <c r="I41" i="10"/>
  <c r="I40" i="10"/>
  <c r="I39" i="10"/>
  <c r="I38" i="10"/>
  <c r="I37" i="10"/>
  <c r="I24" i="10"/>
  <c r="H24" i="10"/>
  <c r="G24" i="10"/>
  <c r="G22" i="10"/>
  <c r="G18" i="10"/>
  <c r="G16" i="10"/>
  <c r="I53" i="9"/>
  <c r="I52" i="12" s="1"/>
  <c r="G53" i="9"/>
  <c r="G52" i="12" s="1"/>
  <c r="F53" i="9"/>
  <c r="F52" i="12" s="1"/>
  <c r="E53" i="9"/>
  <c r="E52" i="12" s="1"/>
  <c r="H52" i="9"/>
  <c r="H51" i="12" s="1"/>
  <c r="H51" i="9"/>
  <c r="H50" i="12" s="1"/>
  <c r="H50" i="9"/>
  <c r="H49" i="12" s="1"/>
  <c r="H49" i="9"/>
  <c r="H53" i="9" s="1"/>
  <c r="H52" i="12" s="1"/>
  <c r="I41" i="9"/>
  <c r="I40" i="9"/>
  <c r="I39" i="9"/>
  <c r="I38" i="9"/>
  <c r="I37" i="9"/>
  <c r="G28" i="9"/>
  <c r="G28" i="12" s="1"/>
  <c r="I24" i="9"/>
  <c r="I24" i="12" s="1"/>
  <c r="H24" i="9"/>
  <c r="H24" i="12" s="1"/>
  <c r="G22" i="9"/>
  <c r="G18" i="9"/>
  <c r="G24" i="9" s="1"/>
  <c r="G16" i="9"/>
  <c r="I53" i="8"/>
  <c r="H53" i="8"/>
  <c r="G53" i="8"/>
  <c r="F53" i="8"/>
  <c r="E53" i="8"/>
  <c r="H52" i="8"/>
  <c r="H51" i="8"/>
  <c r="H50" i="8"/>
  <c r="H49" i="8"/>
  <c r="I41" i="8"/>
  <c r="I40" i="8"/>
  <c r="I39" i="8"/>
  <c r="I38" i="8"/>
  <c r="I37" i="8"/>
  <c r="I24" i="8"/>
  <c r="H24" i="8"/>
  <c r="G24" i="8"/>
  <c r="G22" i="8"/>
  <c r="G18" i="8"/>
  <c r="G16" i="8"/>
  <c r="I53" i="7"/>
  <c r="H53" i="7"/>
  <c r="G53" i="7"/>
  <c r="F53" i="7"/>
  <c r="E53" i="7"/>
  <c r="H52" i="7"/>
  <c r="H51" i="7"/>
  <c r="H50" i="7"/>
  <c r="H49" i="7"/>
  <c r="I41" i="7"/>
  <c r="I40" i="7"/>
  <c r="I39" i="7"/>
  <c r="I38" i="7"/>
  <c r="I37" i="7"/>
  <c r="I24" i="7"/>
  <c r="H24" i="7"/>
  <c r="G24" i="7"/>
  <c r="G22" i="7"/>
  <c r="G18" i="7"/>
  <c r="G16" i="7"/>
  <c r="I53" i="6"/>
  <c r="H53" i="6"/>
  <c r="G53" i="6"/>
  <c r="F53" i="6"/>
  <c r="E53" i="6"/>
  <c r="H52" i="6"/>
  <c r="H51" i="6"/>
  <c r="H50" i="6"/>
  <c r="H49" i="6"/>
  <c r="I41" i="6"/>
  <c r="I40" i="6"/>
  <c r="I39" i="6"/>
  <c r="I38" i="6"/>
  <c r="I37" i="6"/>
  <c r="I24" i="6"/>
  <c r="H24" i="6"/>
  <c r="G24" i="6"/>
  <c r="G22" i="6"/>
  <c r="G18" i="6"/>
  <c r="G16" i="6"/>
  <c r="I53" i="5"/>
  <c r="H53" i="5"/>
  <c r="G53" i="5"/>
  <c r="F53" i="5"/>
  <c r="E53" i="5"/>
  <c r="H52" i="5"/>
  <c r="H51" i="5"/>
  <c r="H50" i="5"/>
  <c r="H49" i="5"/>
  <c r="I41" i="5"/>
  <c r="I40" i="5"/>
  <c r="I39" i="5"/>
  <c r="I38" i="5"/>
  <c r="I37" i="5"/>
  <c r="I24" i="5"/>
  <c r="H24" i="5"/>
  <c r="G24" i="5"/>
  <c r="G22" i="5"/>
  <c r="G18" i="5"/>
  <c r="G16" i="5"/>
  <c r="I53" i="4"/>
  <c r="H53" i="4"/>
  <c r="G53" i="4"/>
  <c r="F53" i="4"/>
  <c r="E53" i="4"/>
  <c r="H52" i="4"/>
  <c r="H51" i="4"/>
  <c r="H50" i="4"/>
  <c r="H49" i="4"/>
  <c r="I41" i="4"/>
  <c r="I40" i="4"/>
  <c r="I39" i="4"/>
  <c r="I38" i="4"/>
  <c r="I37" i="4"/>
  <c r="I24" i="4"/>
  <c r="H24" i="4"/>
  <c r="G24" i="4"/>
  <c r="G22" i="4"/>
  <c r="G18" i="4"/>
  <c r="G16" i="4"/>
  <c r="I35" i="14"/>
  <c r="J30" i="14"/>
  <c r="I30" i="14"/>
  <c r="H30" i="14"/>
  <c r="G30" i="14"/>
  <c r="F30" i="14"/>
  <c r="K29" i="14"/>
  <c r="K27" i="14"/>
  <c r="J27" i="14"/>
  <c r="I27" i="14"/>
  <c r="H27" i="14"/>
  <c r="G27" i="14"/>
  <c r="F27" i="14"/>
  <c r="K26" i="14"/>
  <c r="J26" i="14"/>
  <c r="I26" i="14"/>
  <c r="M25" i="14"/>
  <c r="L25" i="14"/>
  <c r="K24" i="14"/>
  <c r="J24" i="14"/>
  <c r="I24" i="14"/>
  <c r="G24" i="14"/>
  <c r="F24" i="14"/>
  <c r="M23" i="14"/>
  <c r="L23" i="14"/>
  <c r="L27" i="14" s="1"/>
  <c r="K22" i="14"/>
  <c r="J22" i="14"/>
  <c r="I22" i="14"/>
  <c r="N21" i="14"/>
  <c r="N27" i="14" s="1"/>
  <c r="M21" i="14"/>
  <c r="L21" i="14"/>
  <c r="K20" i="14"/>
  <c r="J20" i="14"/>
  <c r="I20" i="14"/>
  <c r="M19" i="14"/>
  <c r="L19" i="14"/>
  <c r="K18" i="14"/>
  <c r="J18" i="14"/>
  <c r="I18" i="14"/>
  <c r="M17" i="14"/>
  <c r="L17" i="14"/>
  <c r="K16" i="14"/>
  <c r="J16" i="14"/>
  <c r="I16" i="14"/>
  <c r="M15" i="14"/>
  <c r="L15" i="14"/>
  <c r="K14" i="14"/>
  <c r="J14" i="14"/>
  <c r="I14" i="14"/>
  <c r="M13" i="14"/>
  <c r="L13" i="14"/>
  <c r="K12" i="14"/>
  <c r="J12" i="14"/>
  <c r="I12" i="14"/>
  <c r="M11" i="14"/>
  <c r="L11" i="14"/>
  <c r="G24" i="12" l="1"/>
  <c r="M27" i="14"/>
  <c r="I28" i="9"/>
  <c r="I37" i="12"/>
  <c r="I38" i="12"/>
  <c r="O11" i="14"/>
  <c r="M12" i="14" s="1"/>
  <c r="O15" i="14"/>
  <c r="M16" i="14" s="1"/>
  <c r="O23" i="14"/>
  <c r="L24" i="14" s="1"/>
  <c r="O13" i="14"/>
  <c r="M14" i="14" s="1"/>
  <c r="O17" i="14"/>
  <c r="L18" i="14" s="1"/>
  <c r="O19" i="14"/>
  <c r="M20" i="14" s="1"/>
  <c r="O21" i="14"/>
  <c r="M22" i="14" s="1"/>
  <c r="M24" i="14"/>
  <c r="O25" i="14"/>
  <c r="M26" i="14" s="1"/>
  <c r="L26" i="14" l="1"/>
  <c r="O26" i="14" s="1"/>
  <c r="L20" i="14"/>
  <c r="O20" i="14" s="1"/>
  <c r="L16" i="14"/>
  <c r="O16" i="14" s="1"/>
  <c r="L12" i="14"/>
  <c r="O12" i="14" s="1"/>
  <c r="L14" i="14"/>
  <c r="O14" i="14" s="1"/>
  <c r="L22" i="14"/>
  <c r="O22" i="14" s="1"/>
  <c r="O24" i="14"/>
  <c r="O27" i="14"/>
  <c r="M18" i="14"/>
</calcChain>
</file>

<file path=xl/comments1.xml><?xml version="1.0" encoding="utf-8"?>
<comments xmlns="http://schemas.openxmlformats.org/spreadsheetml/2006/main">
  <authors>
    <author>Dostálová Anna</author>
  </authors>
  <commentList>
    <comment ref="I51" authorId="0">
      <text>
        <r>
          <rPr>
            <b/>
            <sz val="8"/>
            <color indexed="81"/>
            <rFont val="Tahoma"/>
            <family val="2"/>
            <charset val="238"/>
          </rPr>
          <t>Rozdíl mezi investičním a finančním stavem IF tvoří nekrytý příděl za rok 2004 a to ve výši 99 087,62 Kč.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<sst xmlns="http://schemas.openxmlformats.org/spreadsheetml/2006/main" count="663" uniqueCount="145">
  <si>
    <t>celkem</t>
  </si>
  <si>
    <t>Investiční fond</t>
  </si>
  <si>
    <t>Fond rezervní</t>
  </si>
  <si>
    <t>FKSP</t>
  </si>
  <si>
    <t>Fond odměn</t>
  </si>
  <si>
    <t>Finanční krytí k</t>
  </si>
  <si>
    <t xml:space="preserve">Stav k </t>
  </si>
  <si>
    <t>Čerpání</t>
  </si>
  <si>
    <t>Tvorba</t>
  </si>
  <si>
    <t>jednotka -  Kč na 2 des. místa</t>
  </si>
  <si>
    <t>Fondy</t>
  </si>
  <si>
    <t>d)</t>
  </si>
  <si>
    <t xml:space="preserve">Pozn. : </t>
  </si>
  <si>
    <t>v  Kč</t>
  </si>
  <si>
    <t>Odvody z investičního fondu /spolufin. akcí/</t>
  </si>
  <si>
    <t>Odvody z investičního fondu /odpisy/</t>
  </si>
  <si>
    <t>Neinvestiční příspěvek/nájemné/</t>
  </si>
  <si>
    <t>Neinvestiční příspěvek /odpisy/</t>
  </si>
  <si>
    <t>Limit mzdových prostředků</t>
  </si>
  <si>
    <t>% plnění</t>
  </si>
  <si>
    <t>Skutečnost</t>
  </si>
  <si>
    <t>Schválená částka</t>
  </si>
  <si>
    <t>Závazné ukazatele</t>
  </si>
  <si>
    <t>c)</t>
  </si>
  <si>
    <t xml:space="preserve">Ćástka </t>
  </si>
  <si>
    <t xml:space="preserve"> - Způsob krytí ztráty :</t>
  </si>
  <si>
    <t xml:space="preserve"> - Návrh na příděly do fondů:</t>
  </si>
  <si>
    <t>Rozdělení výsledku hospodaření</t>
  </si>
  <si>
    <t>b)</t>
  </si>
  <si>
    <t>Výsledek hospodaření /po zdanění/</t>
  </si>
  <si>
    <t>daň z příjmů,dodatečné odvody daně z příjmů (nákladová položka)</t>
  </si>
  <si>
    <t>Doplňující údaje :</t>
  </si>
  <si>
    <t>Výnosy</t>
  </si>
  <si>
    <t>Náklady</t>
  </si>
  <si>
    <t xml:space="preserve">a)    Náklady a výnosy    </t>
  </si>
  <si>
    <t>Doplňková  činnost</t>
  </si>
  <si>
    <t>Hlavní činnost</t>
  </si>
  <si>
    <t xml:space="preserve">celkem   </t>
  </si>
  <si>
    <t>rozpočet</t>
  </si>
  <si>
    <t>z toho:</t>
  </si>
  <si>
    <t>Upravený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</si>
  <si>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</si>
  <si>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</si>
  <si>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</si>
  <si>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IĆ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</si>
  <si>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</si>
  <si>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</si>
  <si>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</si>
  <si>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</si>
  <si>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ORJ -13</t>
  </si>
  <si>
    <t>Rekapitulace  hospodaření / výsledek hospodaření  2011/</t>
  </si>
  <si>
    <t>§</t>
  </si>
  <si>
    <t>Název zařízení</t>
  </si>
  <si>
    <t>Adresa</t>
  </si>
  <si>
    <t>Daň</t>
  </si>
  <si>
    <t xml:space="preserve">Výsledek hospodaření </t>
  </si>
  <si>
    <t>HV po zdanění</t>
  </si>
  <si>
    <t>zlepšený VH</t>
  </si>
  <si>
    <t>ztráta</t>
  </si>
  <si>
    <t>§ 3314</t>
  </si>
  <si>
    <t>Vědecká knihovna v Olomouci</t>
  </si>
  <si>
    <t>Bezručova 3</t>
  </si>
  <si>
    <t>779 11 Olomouc</t>
  </si>
  <si>
    <t>§ 3315</t>
  </si>
  <si>
    <t>Vlastivědné muzeum v Olomouci</t>
  </si>
  <si>
    <t>Náměstí Republiky 5</t>
  </si>
  <si>
    <t>771 73 Olomouc</t>
  </si>
  <si>
    <t>Vlastivědné muzeum  Jesenicka,</t>
  </si>
  <si>
    <t xml:space="preserve">Zámecké náměstí 1 </t>
  </si>
  <si>
    <t>790 01 Jeseník</t>
  </si>
  <si>
    <t>příspěvková organizace</t>
  </si>
  <si>
    <t>Muzeum Prostějovska v Prostějově,</t>
  </si>
  <si>
    <t xml:space="preserve">nám. T.G.Masaryka 2 </t>
  </si>
  <si>
    <t>796 01  Prostějov</t>
  </si>
  <si>
    <t>§ 3319</t>
  </si>
  <si>
    <t>Lidová hvězdárna v Prostějově,</t>
  </si>
  <si>
    <t xml:space="preserve">Kolářovy sady 3348 </t>
  </si>
  <si>
    <t>796 01 Prostějov</t>
  </si>
  <si>
    <t>Muzeum Komenského v Přerově,</t>
  </si>
  <si>
    <t xml:space="preserve">Horní náměstí 7                                     </t>
  </si>
  <si>
    <t xml:space="preserve">751 52 Přerov  </t>
  </si>
  <si>
    <t>Vlastivědné muzeum v Šumperku,</t>
  </si>
  <si>
    <t xml:space="preserve">Hlavní tř. 22                                       </t>
  </si>
  <si>
    <t>787 31 Šumperk</t>
  </si>
  <si>
    <t>Archeologické centrum Olomouc,</t>
  </si>
  <si>
    <t>771 00  Olomouc</t>
  </si>
  <si>
    <t>CELKEM</t>
  </si>
  <si>
    <t>saldo</t>
  </si>
  <si>
    <t>Rozdělení do fondů - v Kč</t>
  </si>
  <si>
    <t>Pokrytí ztáty z minulých období</t>
  </si>
  <si>
    <t>Celkem</t>
  </si>
  <si>
    <t>Kontrolní sestava:</t>
  </si>
  <si>
    <t>hlavní činnost</t>
  </si>
  <si>
    <t>vedlejší činnost</t>
  </si>
  <si>
    <t>Z celkového počtu 8 organizací skončilo :</t>
  </si>
  <si>
    <t>Kč</t>
  </si>
  <si>
    <t>REKAPITULACE ZA ORGANIZACE :</t>
  </si>
  <si>
    <t>OBLAST KULTURY</t>
  </si>
  <si>
    <t>Bezručova 3, 779 11 Olomouc</t>
  </si>
  <si>
    <t>00100625</t>
  </si>
  <si>
    <t>1601</t>
  </si>
  <si>
    <t>nám. Republiky 5, 771 73 0lomouc</t>
  </si>
  <si>
    <t>100609</t>
  </si>
  <si>
    <t>1602</t>
  </si>
  <si>
    <t>Vlastivědné muzeum Jesenicka, příspěvková organizace</t>
  </si>
  <si>
    <t>Zámecké náměstí 1, Jeseník</t>
  </si>
  <si>
    <t>64095410</t>
  </si>
  <si>
    <t>1603</t>
  </si>
  <si>
    <t>Nám. T. G. Masaryka 2, 796 01 Prostějov</t>
  </si>
  <si>
    <t>00091405</t>
  </si>
  <si>
    <t>1604</t>
  </si>
  <si>
    <t>Lidová hvězdárna v Prostějově, příspěvková organizace</t>
  </si>
  <si>
    <t>Kolářovy sady 3348, Prostějov 796 01</t>
  </si>
  <si>
    <t>00091430</t>
  </si>
  <si>
    <t>1605</t>
  </si>
  <si>
    <t>Horní nám. 7, 750 11  Přerov</t>
  </si>
  <si>
    <t>00097969</t>
  </si>
  <si>
    <t>1606</t>
  </si>
  <si>
    <t>Vlastivědné muzeum v Šumperku, příspěvková organizace</t>
  </si>
  <si>
    <t>Hlavní  třída  342/22,  787 31  Šumperk</t>
  </si>
  <si>
    <t>00098311</t>
  </si>
  <si>
    <t>1607</t>
  </si>
  <si>
    <t>779 00 Olomouc, U Hradiska 42/6</t>
  </si>
  <si>
    <t>75008271</t>
  </si>
  <si>
    <t>1608</t>
  </si>
  <si>
    <t>Neinvestiční příspěvek - odpisy - příspěvková organizace vrátila částku 2 280,- Kč dne 10.1.2012 na účet Olom. kraje .</t>
  </si>
  <si>
    <t>Překročení limitu mzdových prostředků  o 1 946,- Kč bylo pokryto finančními prostředky  z fondu odměn příspěvkové organizace a částka 5 000,- Kč byla poskytnuta městem Prostějov.</t>
  </si>
  <si>
    <t>Neinvestiční příspěvek - odpisy - příspěvková organizace vrátila částku 3 688,89- Kč dne 9.1.2012 na účet Olom. kraje .</t>
  </si>
  <si>
    <t>Neinvestiční příspěvek - odpisy - příspěvková organizace vrátila částku 357,- Kč dne 9.1.2012 na účet Olom. kraje .</t>
  </si>
  <si>
    <t>Překročení limitu mzdových prostředků  o 141 926,- Kč bylo pokryto finančními prostředky poskytnutými jednotl. subjekty. A to ve výši 50 000,- Kč městem Šumperk na průvodcovskou činnost; 50 000,- Kč z RMIC ; 1 926,- Kč bylo poskytnuto agenturou AMG na seminář pro muzejní historiky a z Úřadu práce v Šumperku byla poskytnuta částka na společensky účelné pracovní místo ve výši 40 000,-Kč.</t>
  </si>
  <si>
    <t>Překročení limitu mzdových prostředků  o 389 241- Kč bylo pokryto finančními prostředky poskytnutými na jednotl. projekty. A to ve výši 10 000,- Kč  MK ČR na projekt Společenstva motolic pěvců; Statutární město Přerov poskytlo na projekt Záchranná stanice 2010, Záchranná stanice 2011 a Rok lesa celkem 136 307,- Kč; na základě partnerské smlouvy - Sluňákov byla poskytnuta na projekty v roce 2011 částka ve výši 243 114,- Kč.</t>
  </si>
  <si>
    <t>Muzeum Komenského Přerov - Ztráta  za rok 2010 (794 328,52 Kč) byla ve výši 2 192,06 tis. Kč  byla pokryta z prostředků rezervního fondu roku 2010 v souladu s ust. § 30, odst. 3d) zákona č. 250/2000 Sb., o rozpočtových pravidlech územních rozpočtů, ve znění pozdějších předpisů - použití prostředků rezervního fondu, vyjma poskytnutých darů a zbývající částka ve výši 792 136,46 Kč bude pokryta ve výši 503 301,07 Kč ze zlepšeného výsledku hospodaření 2011 a zbývající část tj. 288 835,39 bude pokryta ze zlepšeného výsledku hospodaření v následujících letech.</t>
  </si>
  <si>
    <t>Překročení limitu mzdových prostředků  o 180 759,- Kč, jedná se o zapojení prostředků na mzdy, poskytnuté ze z Univerzitní knihovny v Innsbrucku na realizaci mezinárodního projektu EOD ve výši 124 759,- Kč a z MZV ČR na projekt Veduty slezských měst a staré mapy Slezska ve výši 56 000,- Kč.</t>
  </si>
  <si>
    <t>Překročení limitu mzdových prostředků  o 53 593,- Kč, jedná se o zapojení prostředků na mzdy, poskytnuté Úřadem práce a to ve výši 53 593,-Kč.</t>
  </si>
  <si>
    <t>Stav k 1.1.2011</t>
  </si>
  <si>
    <t>Muzeum Prostějovska v Prostějově, příspěvková organizace</t>
  </si>
  <si>
    <t>Muzeum Komenského v Přerově, příspěvková organizace</t>
  </si>
  <si>
    <t xml:space="preserve">                        - 8 organizací  se zlepšeným hospodářským výsledkem, v celkové výši </t>
  </si>
  <si>
    <t>c) Příspěvkové organizace v oblasti kultury</t>
  </si>
  <si>
    <t xml:space="preserve">Správce : </t>
  </si>
  <si>
    <t xml:space="preserve"> PhDr. Jindřich Garčic</t>
  </si>
  <si>
    <t>vedoucí odboru kultury a památkové péče</t>
  </si>
  <si>
    <t>U Hradiska 42/6</t>
  </si>
  <si>
    <t>Archeologické centrum Olomouc, příspěvková organizace</t>
  </si>
  <si>
    <t>Zlepšený výsledek hospodaření za rok 2011 ve výši 503 301,07 Kč bude použit k úhradě ztráty minulých let, která je k 31.12.2011 ve výši    792 136,46 Kč. Zbylá část  (-288 835,39 Kč) bude uhrazena ze zlepšeného výsledku hospodaření v následujících letech.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</si>
</sst>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omic Sans MS"/>
      <family val="4"/>
      <charset val="238"/>
    </font>
    <font>
      <sz val="8"/>
      <name val="Arial"/>
      <family val="2"/>
      <charset val="238"/>
    </font>
    <font>
      <b/>
      <sz val="11"/>
      <color indexed="19"/>
      <name val="Arial Black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9"/>
      <name val="Arial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sz val="11"/>
      <name val="Comic Sans MS"/>
      <family val="4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b/>
      <sz val="12"/>
      <name val="Arial Black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16"/>
      <name val="Arial CE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sz val="7"/>
      <color indexed="9"/>
      <name val="Times New Roman"/>
      <family val="1"/>
      <charset val="238"/>
    </font>
    <font>
      <sz val="7"/>
      <color indexed="9"/>
      <name val="Arial"/>
      <family val="2"/>
      <charset val="238"/>
    </font>
    <font>
      <b/>
      <sz val="8"/>
      <name val="Arial"/>
      <family val="2"/>
      <charset val="238"/>
    </font>
    <font>
      <sz val="16"/>
      <name val="Arial"/>
      <family val="2"/>
      <charset val="238"/>
    </font>
    <font>
      <b/>
      <u/>
      <sz val="14"/>
      <name val="Arial Black"/>
      <family val="2"/>
      <charset val="238"/>
    </font>
    <font>
      <u/>
      <sz val="12"/>
      <name val="Arial Black"/>
      <family val="2"/>
      <charset val="238"/>
    </font>
    <font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u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5">
    <xf numFmtId="0" fontId="0" fillId="0" borderId="0" xfId="0"/>
    <xf numFmtId="0" fontId="1" fillId="0" borderId="0" xfId="1"/>
    <xf numFmtId="0" fontId="1" fillId="0" borderId="0" xfId="1" applyFont="1" applyProtection="1">
      <protection hidden="1"/>
    </xf>
    <xf numFmtId="0" fontId="1" fillId="0" borderId="0" xfId="1" applyFont="1" applyProtection="1">
      <protection locked="0"/>
    </xf>
    <xf numFmtId="0" fontId="1" fillId="0" borderId="0" xfId="1" applyFont="1" applyBorder="1" applyProtection="1">
      <protection hidden="1"/>
    </xf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4" fontId="5" fillId="0" borderId="0" xfId="1" applyNumberFormat="1" applyFont="1" applyProtection="1">
      <protection hidden="1"/>
    </xf>
    <xf numFmtId="0" fontId="1" fillId="0" borderId="0" xfId="1" applyFont="1" applyBorder="1" applyAlignment="1" applyProtection="1">
      <alignment shrinkToFit="1"/>
      <protection hidden="1"/>
    </xf>
    <xf numFmtId="4" fontId="6" fillId="0" borderId="0" xfId="1" applyNumberFormat="1" applyFont="1" applyBorder="1" applyProtection="1">
      <protection hidden="1"/>
    </xf>
    <xf numFmtId="4" fontId="7" fillId="0" borderId="1" xfId="1" applyNumberFormat="1" applyFont="1" applyBorder="1" applyAlignment="1" applyProtection="1">
      <alignment shrinkToFit="1"/>
      <protection hidden="1"/>
    </xf>
    <xf numFmtId="4" fontId="7" fillId="0" borderId="2" xfId="1" applyNumberFormat="1" applyFont="1" applyBorder="1" applyAlignment="1" applyProtection="1">
      <alignment shrinkToFit="1"/>
      <protection hidden="1"/>
    </xf>
    <xf numFmtId="0" fontId="7" fillId="0" borderId="4" xfId="1" applyFont="1" applyBorder="1" applyProtection="1">
      <protection hidden="1"/>
    </xf>
    <xf numFmtId="0" fontId="8" fillId="0" borderId="5" xfId="1" applyFont="1" applyBorder="1" applyProtection="1">
      <protection hidden="1"/>
    </xf>
    <xf numFmtId="4" fontId="1" fillId="0" borderId="6" xfId="1" applyNumberFormat="1" applyFont="1" applyBorder="1" applyAlignment="1" applyProtection="1">
      <alignment shrinkToFit="1"/>
      <protection hidden="1"/>
    </xf>
    <xf numFmtId="4" fontId="1" fillId="0" borderId="7" xfId="1" applyNumberFormat="1" applyFont="1" applyBorder="1" applyAlignment="1" applyProtection="1">
      <alignment shrinkToFit="1"/>
      <protection hidden="1"/>
    </xf>
    <xf numFmtId="4" fontId="1" fillId="0" borderId="7" xfId="1" applyNumberFormat="1" applyFont="1" applyBorder="1" applyAlignment="1" applyProtection="1">
      <alignment horizontal="right" shrinkToFit="1"/>
      <protection hidden="1"/>
    </xf>
    <xf numFmtId="0" fontId="1" fillId="0" borderId="9" xfId="1" applyFont="1" applyBorder="1" applyProtection="1">
      <protection hidden="1"/>
    </xf>
    <xf numFmtId="0" fontId="1" fillId="0" borderId="8" xfId="1" applyFont="1" applyBorder="1" applyProtection="1">
      <protection hidden="1"/>
    </xf>
    <xf numFmtId="4" fontId="1" fillId="0" borderId="10" xfId="1" applyNumberFormat="1" applyFont="1" applyBorder="1" applyAlignment="1" applyProtection="1">
      <alignment shrinkToFit="1"/>
      <protection hidden="1"/>
    </xf>
    <xf numFmtId="4" fontId="1" fillId="0" borderId="11" xfId="1" applyNumberFormat="1" applyFont="1" applyBorder="1" applyAlignment="1" applyProtection="1">
      <alignment shrinkToFit="1"/>
      <protection hidden="1"/>
    </xf>
    <xf numFmtId="4" fontId="1" fillId="0" borderId="11" xfId="1" applyNumberFormat="1" applyFont="1" applyBorder="1" applyAlignment="1" applyProtection="1">
      <alignment horizontal="right" shrinkToFit="1"/>
      <protection hidden="1"/>
    </xf>
    <xf numFmtId="0" fontId="1" fillId="0" borderId="13" xfId="1" applyFont="1" applyBorder="1" applyProtection="1">
      <protection hidden="1"/>
    </xf>
    <xf numFmtId="0" fontId="1" fillId="0" borderId="14" xfId="1" applyFont="1" applyBorder="1" applyProtection="1">
      <protection hidden="1"/>
    </xf>
    <xf numFmtId="0" fontId="1" fillId="0" borderId="15" xfId="1" applyFont="1" applyBorder="1" applyProtection="1">
      <protection hidden="1"/>
    </xf>
    <xf numFmtId="0" fontId="1" fillId="0" borderId="16" xfId="1" applyFont="1" applyBorder="1" applyProtection="1">
      <protection hidden="1"/>
    </xf>
    <xf numFmtId="0" fontId="1" fillId="0" borderId="5" xfId="1" applyFont="1" applyBorder="1" applyProtection="1">
      <protection hidden="1"/>
    </xf>
    <xf numFmtId="0" fontId="1" fillId="0" borderId="4" xfId="1" applyFont="1" applyBorder="1" applyProtection="1">
      <protection hidden="1"/>
    </xf>
    <xf numFmtId="0" fontId="1" fillId="0" borderId="17" xfId="1" applyFont="1" applyBorder="1" applyProtection="1">
      <protection hidden="1"/>
    </xf>
    <xf numFmtId="0" fontId="1" fillId="0" borderId="18" xfId="1" applyFont="1" applyBorder="1" applyAlignment="1" applyProtection="1">
      <alignment horizontal="center"/>
      <protection hidden="1"/>
    </xf>
    <xf numFmtId="0" fontId="1" fillId="0" borderId="19" xfId="1" applyFont="1" applyBorder="1" applyProtection="1">
      <protection hidden="1"/>
    </xf>
    <xf numFmtId="14" fontId="1" fillId="0" borderId="17" xfId="1" applyNumberFormat="1" applyFont="1" applyBorder="1" applyProtection="1">
      <protection hidden="1"/>
    </xf>
    <xf numFmtId="14" fontId="1" fillId="0" borderId="18" xfId="1" applyNumberFormat="1" applyFont="1" applyBorder="1" applyProtection="1">
      <protection hidden="1"/>
    </xf>
    <xf numFmtId="0" fontId="1" fillId="0" borderId="18" xfId="1" applyFont="1" applyBorder="1" applyProtection="1">
      <protection hidden="1"/>
    </xf>
    <xf numFmtId="0" fontId="1" fillId="0" borderId="10" xfId="1" applyFont="1" applyBorder="1" applyProtection="1">
      <protection hidden="1"/>
    </xf>
    <xf numFmtId="0" fontId="1" fillId="0" borderId="11" xfId="1" applyFont="1" applyBorder="1" applyProtection="1">
      <protection hidden="1"/>
    </xf>
    <xf numFmtId="0" fontId="1" fillId="0" borderId="11" xfId="1" applyFont="1" applyBorder="1" applyAlignment="1" applyProtection="1">
      <alignment horizontal="center"/>
      <protection hidden="1"/>
    </xf>
    <xf numFmtId="0" fontId="9" fillId="0" borderId="12" xfId="1" applyFont="1" applyBorder="1" applyAlignment="1" applyProtection="1">
      <alignment horizontal="center"/>
      <protection hidden="1"/>
    </xf>
    <xf numFmtId="0" fontId="1" fillId="0" borderId="20" xfId="1" applyFont="1" applyBorder="1" applyProtection="1">
      <protection hidden="1"/>
    </xf>
    <xf numFmtId="0" fontId="3" fillId="0" borderId="20" xfId="1" applyFont="1" applyBorder="1" applyProtection="1">
      <protection hidden="1"/>
    </xf>
    <xf numFmtId="0" fontId="8" fillId="0" borderId="12" xfId="1" applyFont="1" applyBorder="1" applyProtection="1">
      <protection hidden="1"/>
    </xf>
    <xf numFmtId="0" fontId="10" fillId="0" borderId="0" xfId="1" applyFont="1" applyBorder="1" applyProtection="1">
      <protection hidden="1"/>
    </xf>
    <xf numFmtId="0" fontId="11" fillId="0" borderId="0" xfId="1" applyFont="1" applyBorder="1" applyProtection="1">
      <protection hidden="1"/>
    </xf>
    <xf numFmtId="10" fontId="1" fillId="0" borderId="0" xfId="1" applyNumberFormat="1" applyFont="1" applyBorder="1" applyAlignment="1" applyProtection="1">
      <alignment horizontal="right" indent="3"/>
      <protection locked="0"/>
    </xf>
    <xf numFmtId="0" fontId="1" fillId="0" borderId="0" xfId="1" applyFont="1" applyBorder="1" applyAlignment="1" applyProtection="1">
      <alignment horizontal="center"/>
      <protection locked="0"/>
    </xf>
    <xf numFmtId="4" fontId="1" fillId="0" borderId="0" xfId="1" applyNumberFormat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" fillId="0" borderId="0" xfId="1" applyFont="1" applyBorder="1" applyAlignment="1" applyProtection="1">
      <alignment horizontal="left" indent="2"/>
      <protection locked="0"/>
    </xf>
    <xf numFmtId="0" fontId="1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1" fillId="0" borderId="0" xfId="1" applyFont="1" applyBorder="1" applyAlignment="1" applyProtection="1">
      <protection locked="0"/>
    </xf>
    <xf numFmtId="10" fontId="1" fillId="0" borderId="0" xfId="1" applyNumberFormat="1" applyFont="1" applyBorder="1" applyAlignment="1" applyProtection="1">
      <alignment horizontal="right" indent="3"/>
      <protection hidden="1"/>
    </xf>
    <xf numFmtId="0" fontId="1" fillId="0" borderId="0" xfId="1" applyFont="1" applyBorder="1" applyAlignment="1" applyProtection="1">
      <alignment horizontal="left"/>
      <protection hidden="1"/>
    </xf>
    <xf numFmtId="4" fontId="1" fillId="0" borderId="0" xfId="1" applyNumberFormat="1" applyFont="1" applyBorder="1" applyAlignment="1" applyProtection="1">
      <alignment shrinkToFit="1"/>
      <protection hidden="1"/>
    </xf>
    <xf numFmtId="0" fontId="12" fillId="0" borderId="0" xfId="1" applyFont="1" applyBorder="1" applyProtection="1">
      <protection hidden="1"/>
    </xf>
    <xf numFmtId="0" fontId="13" fillId="0" borderId="0" xfId="1" applyFont="1" applyBorder="1" applyProtection="1">
      <protection hidden="1"/>
    </xf>
    <xf numFmtId="0" fontId="1" fillId="0" borderId="0" xfId="1" applyFont="1" applyBorder="1" applyAlignment="1" applyProtection="1">
      <alignment horizontal="left" indent="2"/>
      <protection hidden="1"/>
    </xf>
    <xf numFmtId="0" fontId="7" fillId="0" borderId="0" xfId="1" applyFont="1" applyBorder="1" applyProtection="1">
      <protection hidden="1"/>
    </xf>
    <xf numFmtId="0" fontId="1" fillId="0" borderId="0" xfId="1" applyFont="1" applyBorder="1" applyAlignment="1" applyProtection="1">
      <alignment horizontal="right" indent="3"/>
      <protection hidden="1"/>
    </xf>
    <xf numFmtId="0" fontId="9" fillId="0" borderId="0" xfId="1" applyFont="1" applyBorder="1" applyAlignment="1" applyProtection="1">
      <alignment horizontal="right" shrinkToFit="1"/>
      <protection hidden="1"/>
    </xf>
    <xf numFmtId="0" fontId="15" fillId="0" borderId="0" xfId="1" applyFont="1" applyBorder="1" applyProtection="1">
      <protection hidden="1"/>
    </xf>
    <xf numFmtId="4" fontId="16" fillId="0" borderId="0" xfId="1" applyNumberFormat="1" applyFont="1" applyBorder="1" applyProtection="1">
      <protection hidden="1"/>
    </xf>
    <xf numFmtId="0" fontId="8" fillId="0" borderId="0" xfId="1" applyFont="1" applyBorder="1" applyProtection="1">
      <protection hidden="1"/>
    </xf>
    <xf numFmtId="0" fontId="1" fillId="2" borderId="0" xfId="1" applyFont="1" applyFill="1" applyBorder="1" applyProtection="1">
      <protection hidden="1"/>
    </xf>
    <xf numFmtId="0" fontId="1" fillId="0" borderId="0" xfId="1" applyFont="1" applyBorder="1" applyAlignment="1" applyProtection="1">
      <alignment horizontal="center"/>
      <protection hidden="1"/>
    </xf>
    <xf numFmtId="4" fontId="2" fillId="2" borderId="0" xfId="1" applyNumberFormat="1" applyFont="1" applyFill="1" applyBorder="1" applyAlignment="1" applyProtection="1">
      <alignment horizontal="right" shrinkToFit="1"/>
      <protection hidden="1"/>
    </xf>
    <xf numFmtId="0" fontId="17" fillId="2" borderId="0" xfId="1" applyFont="1" applyFill="1" applyBorder="1" applyProtection="1">
      <protection hidden="1"/>
    </xf>
    <xf numFmtId="0" fontId="13" fillId="2" borderId="0" xfId="1" applyFont="1" applyFill="1" applyBorder="1" applyProtection="1">
      <protection hidden="1"/>
    </xf>
    <xf numFmtId="0" fontId="18" fillId="2" borderId="0" xfId="1" applyFont="1" applyFill="1" applyBorder="1" applyProtection="1">
      <protection hidden="1"/>
    </xf>
    <xf numFmtId="0" fontId="11" fillId="2" borderId="0" xfId="1" applyFont="1" applyFill="1" applyBorder="1" applyProtection="1"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Border="1" applyProtection="1">
      <protection hidden="1"/>
    </xf>
    <xf numFmtId="4" fontId="2" fillId="2" borderId="0" xfId="1" applyNumberFormat="1" applyFont="1" applyFill="1" applyBorder="1" applyAlignment="1" applyProtection="1">
      <alignment shrinkToFit="1"/>
      <protection hidden="1"/>
    </xf>
    <xf numFmtId="4" fontId="19" fillId="0" borderId="0" xfId="1" applyNumberFormat="1" applyFont="1" applyBorder="1" applyAlignment="1" applyProtection="1">
      <alignment shrinkToFit="1"/>
      <protection hidden="1"/>
    </xf>
    <xf numFmtId="4" fontId="20" fillId="0" borderId="0" xfId="1" applyNumberFormat="1" applyFont="1" applyFill="1" applyBorder="1" applyAlignment="1" applyProtection="1">
      <alignment shrinkToFit="1"/>
      <protection hidden="1"/>
    </xf>
    <xf numFmtId="0" fontId="21" fillId="2" borderId="0" xfId="1" applyFont="1" applyFill="1" applyBorder="1" applyProtection="1">
      <protection hidden="1"/>
    </xf>
    <xf numFmtId="0" fontId="20" fillId="2" borderId="0" xfId="1" applyFont="1" applyFill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8" fillId="2" borderId="0" xfId="1" applyFont="1" applyFill="1" applyBorder="1" applyProtection="1">
      <protection hidden="1"/>
    </xf>
    <xf numFmtId="0" fontId="9" fillId="2" borderId="0" xfId="1" applyFont="1" applyFill="1" applyBorder="1" applyProtection="1">
      <protection hidden="1"/>
    </xf>
    <xf numFmtId="4" fontId="22" fillId="0" borderId="0" xfId="1" applyNumberFormat="1" applyFont="1" applyFill="1" applyBorder="1" applyAlignment="1" applyProtection="1">
      <alignment shrinkToFit="1"/>
      <protection hidden="1"/>
    </xf>
    <xf numFmtId="4" fontId="8" fillId="2" borderId="0" xfId="1" applyNumberFormat="1" applyFont="1" applyFill="1" applyBorder="1" applyProtection="1">
      <protection hidden="1"/>
    </xf>
    <xf numFmtId="0" fontId="23" fillId="2" borderId="0" xfId="1" applyFont="1" applyFill="1" applyBorder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8" fillId="0" borderId="0" xfId="1" applyFont="1" applyFill="1" applyBorder="1" applyProtection="1">
      <protection hidden="1"/>
    </xf>
    <xf numFmtId="0" fontId="12" fillId="0" borderId="0" xfId="1" applyFont="1" applyFill="1" applyBorder="1" applyProtection="1"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22" fillId="0" borderId="0" xfId="1" applyNumberFormat="1" applyFont="1" applyFill="1" applyAlignment="1" applyProtection="1">
      <alignment shrinkToFit="1"/>
      <protection hidden="1"/>
    </xf>
    <xf numFmtId="0" fontId="12" fillId="2" borderId="0" xfId="1" applyFont="1" applyFill="1" applyBorder="1" applyProtection="1">
      <protection hidden="1"/>
    </xf>
    <xf numFmtId="0" fontId="1" fillId="2" borderId="0" xfId="1" applyFont="1" applyFill="1" applyAlignment="1" applyProtection="1">
      <alignment shrinkToFit="1"/>
      <protection hidden="1"/>
    </xf>
    <xf numFmtId="0" fontId="1" fillId="0" borderId="0" xfId="1" applyFont="1" applyFill="1" applyAlignment="1" applyProtection="1">
      <alignment shrinkToFit="1"/>
      <protection hidden="1"/>
    </xf>
    <xf numFmtId="0" fontId="1" fillId="2" borderId="0" xfId="1" applyFont="1" applyFill="1" applyProtection="1">
      <protection hidden="1"/>
    </xf>
    <xf numFmtId="0" fontId="10" fillId="2" borderId="0" xfId="1" applyFont="1" applyFill="1" applyBorder="1" applyProtection="1">
      <protection hidden="1"/>
    </xf>
    <xf numFmtId="0" fontId="18" fillId="2" borderId="0" xfId="1" applyFont="1" applyFill="1" applyProtection="1">
      <protection hidden="1"/>
    </xf>
    <xf numFmtId="0" fontId="2" fillId="2" borderId="0" xfId="1" applyFont="1" applyFill="1" applyBorder="1" applyProtection="1">
      <protection hidden="1"/>
    </xf>
    <xf numFmtId="0" fontId="24" fillId="2" borderId="0" xfId="1" applyFont="1" applyFill="1" applyBorder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18" fillId="2" borderId="0" xfId="1" applyFont="1" applyFill="1" applyBorder="1" applyAlignment="1" applyProtection="1">
      <alignment horizontal="center" vertical="center"/>
      <protection hidden="1"/>
    </xf>
    <xf numFmtId="0" fontId="1" fillId="2" borderId="0" xfId="1" applyFont="1" applyFill="1" applyBorder="1" applyAlignment="1" applyProtection="1">
      <alignment horizontal="center" shrinkToFit="1"/>
      <protection hidden="1"/>
    </xf>
    <xf numFmtId="0" fontId="9" fillId="2" borderId="0" xfId="1" applyFont="1" applyFill="1" applyBorder="1" applyAlignment="1" applyProtection="1">
      <alignment horizontal="center" shrinkToFit="1"/>
      <protection hidden="1"/>
    </xf>
    <xf numFmtId="0" fontId="15" fillId="2" borderId="0" xfId="1" applyFont="1" applyFill="1" applyBorder="1" applyAlignment="1" applyProtection="1">
      <alignment horizontal="right"/>
      <protection hidden="1"/>
    </xf>
    <xf numFmtId="0" fontId="6" fillId="0" borderId="0" xfId="1" applyFont="1" applyAlignment="1" applyProtection="1">
      <alignment horizontal="right"/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6" fillId="2" borderId="0" xfId="1" applyFont="1" applyFill="1" applyProtection="1">
      <protection hidden="1"/>
    </xf>
    <xf numFmtId="0" fontId="1" fillId="0" borderId="0" xfId="1" applyFont="1" applyAlignment="1" applyProtection="1">
      <alignment horizontal="left" shrinkToFit="1"/>
      <protection hidden="1"/>
    </xf>
    <xf numFmtId="0" fontId="18" fillId="0" borderId="0" xfId="1" applyFont="1" applyAlignment="1" applyProtection="1">
      <alignment shrinkToFit="1"/>
      <protection hidden="1"/>
    </xf>
    <xf numFmtId="0" fontId="25" fillId="0" borderId="0" xfId="1" applyFont="1" applyProtection="1">
      <protection hidden="1"/>
    </xf>
    <xf numFmtId="0" fontId="1" fillId="0" borderId="0" xfId="1" applyAlignment="1" applyProtection="1">
      <alignment horizontal="left" shrinkToFit="1"/>
      <protection hidden="1"/>
    </xf>
    <xf numFmtId="0" fontId="22" fillId="0" borderId="0" xfId="1" applyFont="1" applyProtection="1">
      <protection hidden="1"/>
    </xf>
    <xf numFmtId="0" fontId="25" fillId="0" borderId="0" xfId="1" applyFont="1" applyAlignment="1" applyProtection="1">
      <protection hidden="1"/>
    </xf>
    <xf numFmtId="0" fontId="1" fillId="0" borderId="0" xfId="1" applyAlignment="1" applyProtection="1">
      <alignment horizontal="left"/>
      <protection hidden="1"/>
    </xf>
    <xf numFmtId="0" fontId="26" fillId="0" borderId="0" xfId="1" applyFont="1" applyProtection="1">
      <protection hidden="1"/>
    </xf>
    <xf numFmtId="0" fontId="19" fillId="0" borderId="0" xfId="1" applyFont="1" applyProtection="1">
      <protection hidden="1"/>
    </xf>
    <xf numFmtId="4" fontId="6" fillId="0" borderId="0" xfId="1" applyNumberFormat="1" applyFont="1" applyFill="1" applyAlignment="1" applyProtection="1">
      <alignment shrinkToFit="1"/>
      <protection hidden="1"/>
    </xf>
    <xf numFmtId="0" fontId="1" fillId="0" borderId="0" xfId="1" applyFont="1"/>
    <xf numFmtId="0" fontId="1" fillId="0" borderId="0" xfId="1" applyFill="1"/>
    <xf numFmtId="0" fontId="5" fillId="0" borderId="0" xfId="1" applyFont="1"/>
    <xf numFmtId="0" fontId="26" fillId="0" borderId="0" xfId="1" applyFont="1"/>
    <xf numFmtId="0" fontId="1" fillId="0" borderId="0" xfId="1" applyBorder="1"/>
    <xf numFmtId="4" fontId="1" fillId="0" borderId="0" xfId="1" applyNumberFormat="1" applyAlignment="1">
      <alignment shrinkToFit="1"/>
    </xf>
    <xf numFmtId="0" fontId="6" fillId="0" borderId="0" xfId="1" applyFont="1"/>
    <xf numFmtId="4" fontId="6" fillId="0" borderId="0" xfId="1" applyNumberFormat="1" applyFont="1"/>
    <xf numFmtId="0" fontId="6" fillId="0" borderId="0" xfId="1" applyFont="1" applyFill="1"/>
    <xf numFmtId="0" fontId="22" fillId="0" borderId="0" xfId="1" applyFont="1"/>
    <xf numFmtId="4" fontId="1" fillId="0" borderId="0" xfId="1" applyNumberFormat="1" applyBorder="1"/>
    <xf numFmtId="4" fontId="1" fillId="0" borderId="0" xfId="1" applyNumberFormat="1" applyFill="1"/>
    <xf numFmtId="4" fontId="1" fillId="0" borderId="0" xfId="1" applyNumberFormat="1" applyFill="1" applyAlignment="1">
      <alignment shrinkToFit="1"/>
    </xf>
    <xf numFmtId="0" fontId="1" fillId="0" borderId="0" xfId="1" applyAlignment="1">
      <alignment shrinkToFit="1"/>
    </xf>
    <xf numFmtId="0" fontId="9" fillId="0" borderId="0" xfId="1" applyFont="1"/>
    <xf numFmtId="0" fontId="9" fillId="0" borderId="0" xfId="1" applyFont="1" applyBorder="1"/>
    <xf numFmtId="0" fontId="26" fillId="0" borderId="0" xfId="1" applyFont="1" applyBorder="1"/>
    <xf numFmtId="4" fontId="6" fillId="0" borderId="0" xfId="1" applyNumberFormat="1" applyFont="1" applyFill="1"/>
    <xf numFmtId="4" fontId="6" fillId="0" borderId="0" xfId="1" applyNumberFormat="1" applyFont="1" applyFill="1" applyAlignment="1">
      <alignment shrinkToFit="1"/>
    </xf>
    <xf numFmtId="4" fontId="6" fillId="0" borderId="0" xfId="1" applyNumberFormat="1" applyFont="1" applyAlignment="1">
      <alignment shrinkToFit="1"/>
    </xf>
    <xf numFmtId="0" fontId="38" fillId="0" borderId="0" xfId="1" applyFont="1" applyBorder="1"/>
    <xf numFmtId="0" fontId="22" fillId="0" borderId="0" xfId="1" applyFont="1" applyBorder="1"/>
    <xf numFmtId="0" fontId="1" fillId="0" borderId="15" xfId="1" applyFont="1" applyBorder="1"/>
    <xf numFmtId="4" fontId="27" fillId="0" borderId="4" xfId="1" applyNumberFormat="1" applyFont="1" applyBorder="1"/>
    <xf numFmtId="0" fontId="1" fillId="0" borderId="4" xfId="1" applyBorder="1"/>
    <xf numFmtId="0" fontId="1" fillId="0" borderId="5" xfId="1" applyBorder="1"/>
    <xf numFmtId="4" fontId="6" fillId="0" borderId="15" xfId="1" applyNumberFormat="1" applyFont="1" applyFill="1" applyBorder="1" applyAlignment="1">
      <alignment shrinkToFit="1"/>
    </xf>
    <xf numFmtId="0" fontId="1" fillId="0" borderId="17" xfId="1" applyFont="1" applyBorder="1"/>
    <xf numFmtId="4" fontId="1" fillId="0" borderId="19" xfId="1" applyNumberFormat="1" applyBorder="1"/>
    <xf numFmtId="4" fontId="6" fillId="0" borderId="17" xfId="1" applyNumberFormat="1" applyFont="1" applyFill="1" applyBorder="1"/>
    <xf numFmtId="0" fontId="32" fillId="0" borderId="0" xfId="1" applyFont="1" applyBorder="1"/>
    <xf numFmtId="10" fontId="35" fillId="0" borderId="44" xfId="1" applyNumberFormat="1" applyFont="1" applyFill="1" applyBorder="1"/>
    <xf numFmtId="10" fontId="34" fillId="0" borderId="56" xfId="1" applyNumberFormat="1" applyFont="1" applyFill="1" applyBorder="1" applyProtection="1"/>
    <xf numFmtId="10" fontId="34" fillId="0" borderId="59" xfId="1" applyNumberFormat="1" applyFont="1" applyFill="1" applyBorder="1" applyProtection="1"/>
    <xf numFmtId="4" fontId="1" fillId="0" borderId="44" xfId="1" applyNumberFormat="1" applyFont="1" applyFill="1" applyBorder="1" applyAlignment="1">
      <alignment shrinkToFit="1"/>
    </xf>
    <xf numFmtId="4" fontId="1" fillId="0" borderId="40" xfId="1" applyNumberFormat="1" applyFont="1" applyFill="1" applyBorder="1" applyAlignment="1">
      <alignment shrinkToFit="1"/>
    </xf>
    <xf numFmtId="4" fontId="1" fillId="0" borderId="38" xfId="1" applyNumberFormat="1" applyFont="1" applyBorder="1" applyAlignment="1">
      <alignment shrinkToFit="1"/>
    </xf>
    <xf numFmtId="4" fontId="1" fillId="0" borderId="57" xfId="1" applyNumberFormat="1" applyFont="1" applyBorder="1" applyAlignment="1">
      <alignment shrinkToFit="1"/>
    </xf>
    <xf numFmtId="4" fontId="1" fillId="0" borderId="56" xfId="1" applyNumberFormat="1" applyFont="1" applyBorder="1" applyAlignment="1">
      <alignment shrinkToFit="1"/>
    </xf>
    <xf numFmtId="4" fontId="1" fillId="0" borderId="55" xfId="1" applyNumberFormat="1" applyFont="1" applyBorder="1" applyAlignment="1">
      <alignment shrinkToFit="1"/>
    </xf>
    <xf numFmtId="0" fontId="5" fillId="0" borderId="44" xfId="1" applyFont="1" applyBorder="1"/>
    <xf numFmtId="0" fontId="5" fillId="0" borderId="43" xfId="1" applyFont="1" applyBorder="1"/>
    <xf numFmtId="0" fontId="26" fillId="0" borderId="42" xfId="1" applyFont="1" applyBorder="1"/>
    <xf numFmtId="0" fontId="1" fillId="0" borderId="16" xfId="1" applyFont="1" applyBorder="1" applyAlignment="1">
      <alignment shrinkToFit="1"/>
    </xf>
    <xf numFmtId="0" fontId="1" fillId="0" borderId="40" xfId="1" applyFont="1" applyBorder="1"/>
    <xf numFmtId="4" fontId="9" fillId="0" borderId="17" xfId="1" applyNumberFormat="1" applyFont="1" applyFill="1" applyBorder="1" applyAlignment="1">
      <alignment shrinkToFit="1"/>
    </xf>
    <xf numFmtId="4" fontId="9" fillId="0" borderId="0" xfId="1" applyNumberFormat="1" applyFont="1" applyFill="1" applyBorder="1" applyAlignment="1">
      <alignment shrinkToFit="1"/>
    </xf>
    <xf numFmtId="4" fontId="9" fillId="0" borderId="19" xfId="1" applyNumberFormat="1" applyFont="1" applyFill="1" applyBorder="1" applyAlignment="1">
      <alignment shrinkToFit="1"/>
    </xf>
    <xf numFmtId="0" fontId="1" fillId="0" borderId="54" xfId="1" applyFont="1" applyFill="1" applyBorder="1" applyAlignment="1">
      <alignment shrinkToFit="1"/>
    </xf>
    <xf numFmtId="0" fontId="1" fillId="0" borderId="45" xfId="1" applyFont="1" applyFill="1" applyBorder="1" applyAlignment="1">
      <alignment shrinkToFit="1"/>
    </xf>
    <xf numFmtId="0" fontId="1" fillId="0" borderId="53" xfId="1" applyFont="1" applyBorder="1" applyAlignment="1">
      <alignment shrinkToFit="1"/>
    </xf>
    <xf numFmtId="4" fontId="1" fillId="0" borderId="52" xfId="1" applyNumberFormat="1" applyFont="1" applyBorder="1" applyAlignment="1">
      <alignment shrinkToFit="1"/>
    </xf>
    <xf numFmtId="4" fontId="1" fillId="0" borderId="51" xfId="1" applyNumberFormat="1" applyFont="1" applyBorder="1" applyAlignment="1">
      <alignment shrinkToFit="1"/>
    </xf>
    <xf numFmtId="4" fontId="1" fillId="0" borderId="50" xfId="1" applyNumberFormat="1" applyFont="1" applyBorder="1" applyAlignment="1">
      <alignment shrinkToFit="1"/>
    </xf>
    <xf numFmtId="0" fontId="5" fillId="0" borderId="49" xfId="1" applyFont="1" applyBorder="1"/>
    <xf numFmtId="0" fontId="5" fillId="0" borderId="48" xfId="1" applyFont="1" applyBorder="1"/>
    <xf numFmtId="0" fontId="26" fillId="0" borderId="47" xfId="1" applyFont="1" applyBorder="1" applyAlignment="1">
      <alignment vertical="justify"/>
    </xf>
    <xf numFmtId="0" fontId="1" fillId="0" borderId="46" xfId="1" applyFont="1" applyFill="1" applyBorder="1" applyAlignment="1">
      <alignment shrinkToFit="1"/>
    </xf>
    <xf numFmtId="0" fontId="1" fillId="0" borderId="45" xfId="1" applyFont="1" applyBorder="1"/>
    <xf numFmtId="4" fontId="1" fillId="0" borderId="56" xfId="1" applyNumberFormat="1" applyFont="1" applyFill="1" applyBorder="1" applyAlignment="1">
      <alignment shrinkToFit="1"/>
    </xf>
    <xf numFmtId="4" fontId="1" fillId="0" borderId="55" xfId="1" applyNumberFormat="1" applyFont="1" applyFill="1" applyBorder="1" applyAlignment="1">
      <alignment shrinkToFit="1"/>
    </xf>
    <xf numFmtId="0" fontId="1" fillId="0" borderId="44" xfId="1" applyFont="1" applyFill="1" applyBorder="1"/>
    <xf numFmtId="0" fontId="1" fillId="0" borderId="56" xfId="1" applyFont="1" applyFill="1" applyBorder="1"/>
    <xf numFmtId="0" fontId="1" fillId="0" borderId="41" xfId="1" applyFont="1" applyFill="1" applyBorder="1" applyAlignment="1">
      <alignment shrinkToFit="1"/>
    </xf>
    <xf numFmtId="0" fontId="1" fillId="0" borderId="40" xfId="1" applyFont="1" applyFill="1" applyBorder="1"/>
    <xf numFmtId="0" fontId="1" fillId="0" borderId="0" xfId="1" applyFill="1" applyAlignment="1">
      <alignment shrinkToFit="1"/>
    </xf>
    <xf numFmtId="4" fontId="9" fillId="0" borderId="17" xfId="1" applyNumberFormat="1" applyFont="1" applyFill="1" applyBorder="1"/>
    <xf numFmtId="0" fontId="9" fillId="0" borderId="0" xfId="1" applyFont="1" applyFill="1" applyBorder="1"/>
    <xf numFmtId="4" fontId="1" fillId="0" borderId="49" xfId="1" applyNumberFormat="1" applyFont="1" applyFill="1" applyBorder="1" applyAlignment="1">
      <alignment shrinkToFit="1"/>
    </xf>
    <xf numFmtId="4" fontId="1" fillId="0" borderId="45" xfId="1" applyNumberFormat="1" applyFont="1" applyFill="1" applyBorder="1" applyAlignment="1">
      <alignment shrinkToFit="1"/>
    </xf>
    <xf numFmtId="4" fontId="1" fillId="0" borderId="53" xfId="1" applyNumberFormat="1" applyFont="1" applyBorder="1" applyAlignment="1">
      <alignment shrinkToFit="1"/>
    </xf>
    <xf numFmtId="4" fontId="1" fillId="0" borderId="51" xfId="1" applyNumberFormat="1" applyFont="1" applyFill="1" applyBorder="1" applyAlignment="1">
      <alignment shrinkToFit="1"/>
    </xf>
    <xf numFmtId="4" fontId="1" fillId="0" borderId="50" xfId="1" applyNumberFormat="1" applyFont="1" applyFill="1" applyBorder="1" applyAlignment="1">
      <alignment shrinkToFit="1"/>
    </xf>
    <xf numFmtId="0" fontId="1" fillId="0" borderId="49" xfId="1" applyFont="1" applyFill="1" applyBorder="1"/>
    <xf numFmtId="0" fontId="1" fillId="0" borderId="51" xfId="1" applyFont="1" applyFill="1" applyBorder="1"/>
    <xf numFmtId="0" fontId="26" fillId="0" borderId="47" xfId="1" applyFont="1" applyFill="1" applyBorder="1"/>
    <xf numFmtId="0" fontId="1" fillId="0" borderId="45" xfId="1" applyFont="1" applyFill="1" applyBorder="1"/>
    <xf numFmtId="0" fontId="27" fillId="0" borderId="0" xfId="1" applyFont="1" applyFill="1"/>
    <xf numFmtId="4" fontId="1" fillId="0" borderId="38" xfId="1" applyNumberFormat="1" applyFont="1" applyFill="1" applyBorder="1" applyAlignment="1">
      <alignment shrinkToFit="1"/>
    </xf>
    <xf numFmtId="4" fontId="1" fillId="0" borderId="57" xfId="1" applyNumberFormat="1" applyFont="1" applyFill="1" applyBorder="1" applyAlignment="1">
      <alignment shrinkToFit="1"/>
    </xf>
    <xf numFmtId="0" fontId="26" fillId="0" borderId="42" xfId="1" applyFont="1" applyFill="1" applyBorder="1"/>
    <xf numFmtId="4" fontId="1" fillId="0" borderId="53" xfId="1" applyNumberFormat="1" applyFont="1" applyFill="1" applyBorder="1" applyAlignment="1">
      <alignment shrinkToFit="1"/>
    </xf>
    <xf numFmtId="4" fontId="1" fillId="0" borderId="52" xfId="1" applyNumberFormat="1" applyFont="1" applyFill="1" applyBorder="1" applyAlignment="1">
      <alignment shrinkToFit="1"/>
    </xf>
    <xf numFmtId="0" fontId="1" fillId="0" borderId="44" xfId="1" applyFont="1" applyBorder="1"/>
    <xf numFmtId="0" fontId="1" fillId="0" borderId="56" xfId="1" applyFont="1" applyBorder="1"/>
    <xf numFmtId="0" fontId="1" fillId="0" borderId="41" xfId="1" applyFont="1" applyBorder="1" applyAlignment="1">
      <alignment shrinkToFit="1"/>
    </xf>
    <xf numFmtId="0" fontId="1" fillId="0" borderId="49" xfId="1" applyFont="1" applyBorder="1"/>
    <xf numFmtId="0" fontId="1" fillId="0" borderId="51" xfId="1" applyFont="1" applyBorder="1"/>
    <xf numFmtId="0" fontId="1" fillId="0" borderId="46" xfId="1" applyFont="1" applyBorder="1" applyAlignment="1">
      <alignment shrinkToFit="1"/>
    </xf>
    <xf numFmtId="10" fontId="37" fillId="0" borderId="44" xfId="1" applyNumberFormat="1" applyFont="1" applyFill="1" applyBorder="1"/>
    <xf numFmtId="10" fontId="36" fillId="0" borderId="56" xfId="1" applyNumberFormat="1" applyFont="1" applyFill="1" applyBorder="1" applyProtection="1"/>
    <xf numFmtId="4" fontId="1" fillId="0" borderId="0" xfId="1" applyNumberFormat="1" applyFont="1" applyBorder="1" applyAlignment="1">
      <alignment shrinkToFit="1"/>
    </xf>
    <xf numFmtId="4" fontId="1" fillId="0" borderId="36" xfId="1" applyNumberFormat="1" applyFont="1" applyBorder="1" applyAlignment="1">
      <alignment shrinkToFit="1"/>
    </xf>
    <xf numFmtId="0" fontId="1" fillId="0" borderId="0" xfId="1" applyFont="1" applyBorder="1"/>
    <xf numFmtId="0" fontId="1" fillId="0" borderId="18" xfId="1" applyFont="1" applyBorder="1" applyAlignment="1">
      <alignment shrinkToFit="1"/>
    </xf>
    <xf numFmtId="0" fontId="1" fillId="0" borderId="28" xfId="1" applyFont="1" applyBorder="1"/>
    <xf numFmtId="4" fontId="9" fillId="0" borderId="17" xfId="1" applyNumberFormat="1" applyFont="1" applyBorder="1" applyAlignment="1">
      <alignment shrinkToFit="1"/>
    </xf>
    <xf numFmtId="4" fontId="9" fillId="0" borderId="0" xfId="1" applyNumberFormat="1" applyFont="1" applyBorder="1" applyAlignment="1">
      <alignment shrinkToFit="1"/>
    </xf>
    <xf numFmtId="4" fontId="1" fillId="0" borderId="49" xfId="1" applyNumberFormat="1" applyFont="1" applyBorder="1" applyAlignment="1">
      <alignment shrinkToFit="1"/>
    </xf>
    <xf numFmtId="4" fontId="1" fillId="0" borderId="45" xfId="1" applyNumberFormat="1" applyFont="1" applyBorder="1" applyAlignment="1">
      <alignment shrinkToFit="1"/>
    </xf>
    <xf numFmtId="0" fontId="26" fillId="0" borderId="29" xfId="1" applyFont="1" applyBorder="1" applyAlignment="1"/>
    <xf numFmtId="10" fontId="35" fillId="0" borderId="44" xfId="1" applyNumberFormat="1" applyFont="1" applyBorder="1"/>
    <xf numFmtId="10" fontId="34" fillId="2" borderId="56" xfId="1" applyNumberFormat="1" applyFont="1" applyFill="1" applyBorder="1" applyProtection="1"/>
    <xf numFmtId="10" fontId="34" fillId="2" borderId="59" xfId="1" applyNumberFormat="1" applyFont="1" applyFill="1" applyBorder="1" applyProtection="1"/>
    <xf numFmtId="4" fontId="1" fillId="0" borderId="44" xfId="1" applyNumberFormat="1" applyFont="1" applyBorder="1" applyAlignment="1">
      <alignment shrinkToFit="1"/>
    </xf>
    <xf numFmtId="4" fontId="1" fillId="0" borderId="40" xfId="1" applyNumberFormat="1" applyFont="1" applyBorder="1" applyAlignment="1">
      <alignment shrinkToFit="1"/>
    </xf>
    <xf numFmtId="4" fontId="9" fillId="0" borderId="17" xfId="1" applyNumberFormat="1" applyFont="1" applyBorder="1" applyAlignment="1">
      <alignment horizontal="center"/>
    </xf>
    <xf numFmtId="4" fontId="33" fillId="2" borderId="19" xfId="1" applyNumberFormat="1" applyFont="1" applyFill="1" applyBorder="1" applyAlignment="1" applyProtection="1">
      <alignment shrinkToFit="1"/>
    </xf>
    <xf numFmtId="4" fontId="1" fillId="0" borderId="17" xfId="1" applyNumberFormat="1" applyFont="1" applyBorder="1" applyAlignment="1">
      <alignment shrinkToFit="1"/>
    </xf>
    <xf numFmtId="4" fontId="1" fillId="0" borderId="28" xfId="1" applyNumberFormat="1" applyFont="1" applyBorder="1" applyAlignment="1">
      <alignment shrinkToFit="1"/>
    </xf>
    <xf numFmtId="4" fontId="1" fillId="0" borderId="37" xfId="1" applyNumberFormat="1" applyFont="1" applyBorder="1" applyAlignment="1">
      <alignment shrinkToFit="1"/>
    </xf>
    <xf numFmtId="0" fontId="26" fillId="0" borderId="29" xfId="1" applyFont="1" applyBorder="1"/>
    <xf numFmtId="0" fontId="5" fillId="0" borderId="44" xfId="1" applyFont="1" applyFill="1" applyBorder="1"/>
    <xf numFmtId="0" fontId="5" fillId="0" borderId="43" xfId="1" applyFont="1" applyFill="1" applyBorder="1"/>
    <xf numFmtId="0" fontId="1" fillId="0" borderId="54" xfId="1" applyFont="1" applyBorder="1" applyAlignment="1">
      <alignment shrinkToFit="1"/>
    </xf>
    <xf numFmtId="0" fontId="1" fillId="0" borderId="45" xfId="1" applyFont="1" applyBorder="1" applyAlignment="1">
      <alignment shrinkToFit="1"/>
    </xf>
    <xf numFmtId="0" fontId="5" fillId="0" borderId="49" xfId="1" applyFont="1" applyFill="1" applyBorder="1"/>
    <xf numFmtId="0" fontId="5" fillId="0" borderId="48" xfId="1" applyFont="1" applyFill="1" applyBorder="1"/>
    <xf numFmtId="0" fontId="9" fillId="0" borderId="0" xfId="1" applyFont="1" applyBorder="1" applyAlignment="1">
      <alignment shrinkToFit="1"/>
    </xf>
    <xf numFmtId="0" fontId="1" fillId="0" borderId="39" xfId="1" applyBorder="1" applyAlignment="1">
      <alignment shrinkToFit="1"/>
    </xf>
    <xf numFmtId="0" fontId="1" fillId="0" borderId="28" xfId="1" applyBorder="1" applyAlignment="1">
      <alignment shrinkToFit="1"/>
    </xf>
    <xf numFmtId="0" fontId="1" fillId="0" borderId="38" xfId="1" applyBorder="1" applyAlignment="1">
      <alignment shrinkToFit="1"/>
    </xf>
    <xf numFmtId="4" fontId="1" fillId="0" borderId="37" xfId="1" applyNumberFormat="1" applyBorder="1" applyAlignment="1">
      <alignment shrinkToFit="1"/>
    </xf>
    <xf numFmtId="4" fontId="1" fillId="0" borderId="36" xfId="1" applyNumberFormat="1" applyBorder="1" applyAlignment="1">
      <alignment shrinkToFit="1"/>
    </xf>
    <xf numFmtId="0" fontId="5" fillId="0" borderId="10" xfId="1" applyFont="1" applyBorder="1"/>
    <xf numFmtId="0" fontId="5" fillId="0" borderId="23" xfId="1" applyFont="1" applyBorder="1"/>
    <xf numFmtId="0" fontId="1" fillId="0" borderId="11" xfId="1" applyFont="1" applyBorder="1" applyAlignment="1">
      <alignment shrinkToFit="1"/>
    </xf>
    <xf numFmtId="0" fontId="1" fillId="0" borderId="21" xfId="1" applyFont="1" applyBorder="1"/>
    <xf numFmtId="0" fontId="1" fillId="0" borderId="0" xfId="1" applyFont="1" applyAlignment="1">
      <alignment horizontal="right"/>
    </xf>
    <xf numFmtId="0" fontId="31" fillId="0" borderId="0" xfId="1" applyFont="1" applyAlignment="1"/>
    <xf numFmtId="0" fontId="31" fillId="0" borderId="0" xfId="1" applyFont="1" applyAlignment="1">
      <alignment horizontal="justify" vertical="justify"/>
    </xf>
    <xf numFmtId="0" fontId="5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9" fillId="0" borderId="0" xfId="1" applyFont="1" applyFill="1" applyAlignment="1">
      <alignment horizontal="right"/>
    </xf>
    <xf numFmtId="0" fontId="28" fillId="0" borderId="0" xfId="1" applyFont="1"/>
    <xf numFmtId="0" fontId="1" fillId="0" borderId="19" xfId="1" applyFont="1" applyBorder="1" applyAlignment="1">
      <alignment vertical="justify"/>
    </xf>
    <xf numFmtId="0" fontId="1" fillId="0" borderId="0" xfId="1" applyFont="1" applyBorder="1" applyAlignment="1">
      <alignment vertical="justify"/>
    </xf>
    <xf numFmtId="0" fontId="1" fillId="0" borderId="5" xfId="1" applyFont="1" applyBorder="1" applyAlignment="1">
      <alignment vertical="justify"/>
    </xf>
    <xf numFmtId="0" fontId="1" fillId="0" borderId="4" xfId="1" applyFont="1" applyBorder="1" applyAlignment="1">
      <alignment vertical="justify"/>
    </xf>
    <xf numFmtId="0" fontId="6" fillId="0" borderId="21" xfId="1" applyFont="1" applyFill="1" applyBorder="1"/>
    <xf numFmtId="0" fontId="6" fillId="0" borderId="11" xfId="1" applyFont="1" applyFill="1" applyBorder="1"/>
    <xf numFmtId="0" fontId="22" fillId="0" borderId="22" xfId="1" applyFont="1" applyFill="1" applyBorder="1"/>
    <xf numFmtId="0" fontId="14" fillId="0" borderId="10" xfId="1" applyFont="1" applyFill="1" applyBorder="1"/>
    <xf numFmtId="0" fontId="22" fillId="0" borderId="24" xfId="1" applyFont="1" applyFill="1" applyBorder="1" applyAlignment="1">
      <alignment horizontal="center"/>
    </xf>
    <xf numFmtId="0" fontId="22" fillId="0" borderId="20" xfId="1" applyFont="1" applyFill="1" applyBorder="1" applyAlignment="1">
      <alignment horizontal="center"/>
    </xf>
    <xf numFmtId="0" fontId="22" fillId="0" borderId="25" xfId="1" applyFont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6" fillId="0" borderId="28" xfId="1" applyFont="1" applyFill="1" applyBorder="1"/>
    <xf numFmtId="0" fontId="6" fillId="0" borderId="18" xfId="1" applyFont="1" applyFill="1" applyBorder="1"/>
    <xf numFmtId="0" fontId="22" fillId="0" borderId="29" xfId="1" applyFont="1" applyFill="1" applyBorder="1"/>
    <xf numFmtId="0" fontId="14" fillId="0" borderId="30" xfId="1" applyFont="1" applyFill="1" applyBorder="1"/>
    <xf numFmtId="0" fontId="14" fillId="0" borderId="17" xfId="1" applyFont="1" applyFill="1" applyBorder="1"/>
    <xf numFmtId="0" fontId="1" fillId="0" borderId="31" xfId="1" applyFont="1" applyFill="1" applyBorder="1"/>
    <xf numFmtId="0" fontId="1" fillId="0" borderId="4" xfId="1" applyFont="1" applyFill="1" applyBorder="1"/>
    <xf numFmtId="0" fontId="1" fillId="0" borderId="32" xfId="1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 vertical="justify"/>
    </xf>
    <xf numFmtId="0" fontId="1" fillId="0" borderId="34" xfId="1" applyFont="1" applyFill="1" applyBorder="1" applyAlignment="1">
      <alignment horizontal="center" shrinkToFit="1"/>
    </xf>
    <xf numFmtId="0" fontId="1" fillId="0" borderId="35" xfId="1" applyFont="1" applyFill="1" applyBorder="1" applyAlignment="1">
      <alignment horizontal="center"/>
    </xf>
    <xf numFmtId="0" fontId="7" fillId="0" borderId="12" xfId="1" applyFont="1" applyFill="1" applyBorder="1"/>
    <xf numFmtId="0" fontId="7" fillId="0" borderId="20" xfId="1" applyFont="1" applyFill="1" applyBorder="1"/>
    <xf numFmtId="4" fontId="7" fillId="0" borderId="20" xfId="1" applyNumberFormat="1" applyFont="1" applyFill="1" applyBorder="1" applyAlignment="1">
      <alignment shrinkToFit="1"/>
    </xf>
    <xf numFmtId="4" fontId="7" fillId="0" borderId="58" xfId="1" applyNumberFormat="1" applyFont="1" applyFill="1" applyBorder="1" applyAlignment="1">
      <alignment shrinkToFit="1"/>
    </xf>
    <xf numFmtId="4" fontId="7" fillId="0" borderId="10" xfId="1" applyNumberFormat="1" applyFont="1" applyFill="1" applyBorder="1" applyAlignment="1">
      <alignment shrinkToFit="1"/>
    </xf>
    <xf numFmtId="4" fontId="35" fillId="0" borderId="12" xfId="1" applyNumberFormat="1" applyFont="1" applyFill="1" applyBorder="1" applyAlignment="1">
      <alignment shrinkToFit="1"/>
    </xf>
    <xf numFmtId="4" fontId="35" fillId="0" borderId="20" xfId="1" applyNumberFormat="1" applyFont="1" applyFill="1" applyBorder="1" applyAlignment="1">
      <alignment shrinkToFit="1"/>
    </xf>
    <xf numFmtId="4" fontId="35" fillId="0" borderId="10" xfId="1" applyNumberFormat="1" applyFont="1" applyFill="1" applyBorder="1" applyAlignment="1">
      <alignment shrinkToFit="1"/>
    </xf>
    <xf numFmtId="4" fontId="9" fillId="0" borderId="0" xfId="1" applyNumberFormat="1" applyFont="1" applyFill="1" applyBorder="1"/>
    <xf numFmtId="0" fontId="26" fillId="0" borderId="0" xfId="0" applyFont="1"/>
    <xf numFmtId="0" fontId="22" fillId="0" borderId="0" xfId="0" applyFont="1"/>
    <xf numFmtId="0" fontId="14" fillId="0" borderId="0" xfId="0" applyFont="1"/>
    <xf numFmtId="0" fontId="6" fillId="0" borderId="0" xfId="0" applyFont="1"/>
    <xf numFmtId="0" fontId="6" fillId="0" borderId="0" xfId="0" applyFont="1" applyFill="1"/>
    <xf numFmtId="0" fontId="26" fillId="0" borderId="0" xfId="0" applyFont="1" applyAlignment="1">
      <alignment horizontal="left" indent="10"/>
    </xf>
    <xf numFmtId="0" fontId="5" fillId="0" borderId="0" xfId="0" applyFont="1"/>
    <xf numFmtId="0" fontId="1" fillId="0" borderId="0" xfId="0" applyFont="1"/>
    <xf numFmtId="4" fontId="1" fillId="0" borderId="0" xfId="0" applyNumberFormat="1" applyFont="1"/>
    <xf numFmtId="4" fontId="26" fillId="0" borderId="0" xfId="0" applyNumberFormat="1" applyFont="1" applyAlignment="1">
      <alignment shrinkToFit="1"/>
    </xf>
    <xf numFmtId="4" fontId="2" fillId="0" borderId="0" xfId="0" applyNumberFormat="1" applyFont="1"/>
    <xf numFmtId="4" fontId="1" fillId="0" borderId="0" xfId="1" applyNumberFormat="1" applyFont="1" applyBorder="1" applyProtection="1">
      <protection hidden="1"/>
    </xf>
    <xf numFmtId="0" fontId="39" fillId="0" borderId="0" xfId="1" applyFont="1" applyFill="1" applyAlignment="1" applyProtection="1">
      <alignment shrinkToFit="1"/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4" fontId="5" fillId="0" borderId="0" xfId="1" applyNumberFormat="1" applyFont="1" applyFill="1" applyBorder="1" applyAlignment="1" applyProtection="1">
      <alignment shrinkToFit="1"/>
      <protection hidden="1"/>
    </xf>
    <xf numFmtId="4" fontId="5" fillId="0" borderId="27" xfId="1" applyNumberFormat="1" applyFont="1" applyFill="1" applyBorder="1" applyAlignment="1" applyProtection="1">
      <alignment shrinkToFit="1"/>
      <protection hidden="1"/>
    </xf>
    <xf numFmtId="4" fontId="5" fillId="0" borderId="6" xfId="1" applyNumberFormat="1" applyFont="1" applyFill="1" applyBorder="1" applyAlignment="1" applyProtection="1">
      <alignment shrinkToFit="1"/>
      <protection hidden="1"/>
    </xf>
    <xf numFmtId="4" fontId="5" fillId="0" borderId="61" xfId="1" applyNumberFormat="1" applyFont="1" applyFill="1" applyBorder="1" applyAlignment="1" applyProtection="1">
      <alignment shrinkToFit="1"/>
      <protection hidden="1"/>
    </xf>
    <xf numFmtId="4" fontId="5" fillId="0" borderId="7" xfId="1" applyNumberFormat="1" applyFont="1" applyFill="1" applyBorder="1" applyAlignment="1" applyProtection="1">
      <alignment shrinkToFit="1"/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1" fillId="0" borderId="0" xfId="1" applyNumberFormat="1"/>
    <xf numFmtId="4" fontId="29" fillId="0" borderId="38" xfId="1" applyNumberFormat="1" applyFont="1" applyBorder="1"/>
    <xf numFmtId="0" fontId="1" fillId="0" borderId="33" xfId="1" applyBorder="1"/>
    <xf numFmtId="4" fontId="7" fillId="0" borderId="21" xfId="1" applyNumberFormat="1" applyFont="1" applyFill="1" applyBorder="1" applyAlignment="1">
      <alignment shrinkToFit="1"/>
    </xf>
    <xf numFmtId="4" fontId="7" fillId="0" borderId="11" xfId="1" applyNumberFormat="1" applyFont="1" applyFill="1" applyBorder="1" applyAlignment="1">
      <alignment shrinkToFit="1"/>
    </xf>
    <xf numFmtId="0" fontId="1" fillId="0" borderId="28" xfId="1" applyFont="1" applyBorder="1" applyAlignment="1">
      <alignment vertical="justify"/>
    </xf>
    <xf numFmtId="0" fontId="1" fillId="0" borderId="18" xfId="1" applyFont="1" applyBorder="1" applyAlignment="1">
      <alignment vertical="justify"/>
    </xf>
    <xf numFmtId="0" fontId="1" fillId="0" borderId="34" xfId="1" applyFont="1" applyBorder="1" applyAlignment="1">
      <alignment vertical="justify"/>
    </xf>
    <xf numFmtId="0" fontId="1" fillId="0" borderId="16" xfId="1" applyFont="1" applyBorder="1" applyAlignment="1">
      <alignment vertical="justify"/>
    </xf>
    <xf numFmtId="4" fontId="6" fillId="0" borderId="28" xfId="1" applyNumberFormat="1" applyFont="1" applyFill="1" applyBorder="1"/>
    <xf numFmtId="0" fontId="6" fillId="0" borderId="34" xfId="1" applyFont="1" applyFill="1" applyBorder="1"/>
    <xf numFmtId="4" fontId="40" fillId="0" borderId="0" xfId="1" applyNumberFormat="1" applyFont="1" applyFill="1" applyBorder="1" applyAlignment="1" applyProtection="1">
      <alignment shrinkToFit="1"/>
      <protection hidden="1"/>
    </xf>
    <xf numFmtId="4" fontId="41" fillId="0" borderId="0" xfId="1" applyNumberFormat="1" applyFont="1" applyBorder="1" applyAlignment="1" applyProtection="1">
      <alignment shrinkToFit="1"/>
      <protection hidden="1"/>
    </xf>
    <xf numFmtId="0" fontId="1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0" fontId="1" fillId="0" borderId="0" xfId="0" applyNumberFormat="1" applyFont="1" applyBorder="1" applyAlignment="1" applyProtection="1">
      <alignment horizontal="right" indent="3"/>
      <protection locked="0"/>
    </xf>
    <xf numFmtId="0" fontId="5" fillId="0" borderId="0" xfId="0" applyFont="1" applyBorder="1" applyProtection="1">
      <protection locked="0"/>
    </xf>
    <xf numFmtId="0" fontId="1" fillId="0" borderId="0" xfId="1" applyFont="1" applyBorder="1" applyAlignment="1" applyProtection="1">
      <alignment vertical="top"/>
      <protection locked="0"/>
    </xf>
    <xf numFmtId="4" fontId="47" fillId="0" borderId="0" xfId="1" applyNumberFormat="1" applyFont="1" applyFill="1" applyBorder="1" applyAlignment="1" applyProtection="1">
      <alignment shrinkToFit="1"/>
      <protection hidden="1"/>
    </xf>
    <xf numFmtId="4" fontId="48" fillId="0" borderId="0" xfId="1" applyNumberFormat="1" applyFont="1" applyFill="1" applyBorder="1" applyAlignment="1" applyProtection="1">
      <alignment shrinkToFit="1"/>
      <protection hidden="1"/>
    </xf>
    <xf numFmtId="4" fontId="47" fillId="0" borderId="14" xfId="1" applyNumberFormat="1" applyFont="1" applyFill="1" applyBorder="1" applyAlignment="1" applyProtection="1">
      <alignment shrinkToFit="1"/>
      <protection hidden="1"/>
    </xf>
    <xf numFmtId="4" fontId="47" fillId="0" borderId="8" xfId="1" applyNumberFormat="1" applyFont="1" applyFill="1" applyBorder="1" applyAlignment="1" applyProtection="1">
      <alignment shrinkToFit="1"/>
      <protection hidden="1"/>
    </xf>
    <xf numFmtId="4" fontId="43" fillId="0" borderId="60" xfId="1" applyNumberFormat="1" applyFont="1" applyFill="1" applyBorder="1" applyAlignment="1" applyProtection="1">
      <alignment shrinkToFit="1"/>
      <protection hidden="1"/>
    </xf>
    <xf numFmtId="4" fontId="47" fillId="0" borderId="61" xfId="1" applyNumberFormat="1" applyFont="1" applyFill="1" applyBorder="1" applyAlignment="1" applyProtection="1">
      <alignment shrinkToFit="1"/>
      <protection hidden="1"/>
    </xf>
    <xf numFmtId="4" fontId="47" fillId="0" borderId="7" xfId="1" applyNumberFormat="1" applyFont="1" applyFill="1" applyBorder="1" applyAlignment="1" applyProtection="1">
      <alignment shrinkToFit="1"/>
      <protection hidden="1"/>
    </xf>
    <xf numFmtId="4" fontId="43" fillId="0" borderId="2" xfId="1" applyNumberFormat="1" applyFont="1" applyFill="1" applyBorder="1" applyAlignment="1" applyProtection="1">
      <alignment shrinkToFit="1"/>
      <protection hidden="1"/>
    </xf>
    <xf numFmtId="4" fontId="47" fillId="0" borderId="6" xfId="1" applyNumberFormat="1" applyFont="1" applyFill="1" applyBorder="1" applyAlignment="1" applyProtection="1">
      <alignment shrinkToFit="1"/>
      <protection hidden="1"/>
    </xf>
    <xf numFmtId="4" fontId="42" fillId="0" borderId="0" xfId="1" applyNumberFormat="1" applyFont="1" applyFill="1" applyBorder="1" applyAlignment="1" applyProtection="1">
      <alignment shrinkToFit="1"/>
      <protection hidden="1"/>
    </xf>
    <xf numFmtId="0" fontId="25" fillId="0" borderId="0" xfId="1" applyFont="1" applyAlignment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Alignment="1" applyProtection="1">
      <alignment horizontal="right"/>
      <protection hidden="1"/>
    </xf>
    <xf numFmtId="0" fontId="6" fillId="0" borderId="23" xfId="1" applyFont="1" applyFill="1" applyBorder="1"/>
    <xf numFmtId="0" fontId="9" fillId="0" borderId="5" xfId="1" applyFont="1" applyFill="1" applyBorder="1" applyAlignment="1" applyProtection="1">
      <alignment shrinkToFit="1"/>
    </xf>
    <xf numFmtId="0" fontId="9" fillId="0" borderId="4" xfId="1" applyFont="1" applyFill="1" applyBorder="1" applyAlignment="1" applyProtection="1">
      <alignment shrinkToFit="1"/>
    </xf>
    <xf numFmtId="0" fontId="1" fillId="0" borderId="15" xfId="1" applyFont="1" applyFill="1" applyBorder="1" applyAlignment="1">
      <alignment horizontal="center" vertical="justify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4" fontId="1" fillId="0" borderId="12" xfId="1" applyNumberFormat="1" applyFont="1" applyBorder="1" applyAlignment="1" applyProtection="1">
      <alignment shrinkToFit="1"/>
      <protection hidden="1"/>
    </xf>
    <xf numFmtId="4" fontId="1" fillId="0" borderId="8" xfId="1" applyNumberFormat="1" applyFont="1" applyBorder="1" applyAlignment="1" applyProtection="1">
      <alignment shrinkToFit="1"/>
      <protection hidden="1"/>
    </xf>
    <xf numFmtId="4" fontId="7" fillId="0" borderId="3" xfId="1" applyNumberFormat="1" applyFont="1" applyBorder="1" applyAlignment="1" applyProtection="1">
      <alignment shrinkToFit="1"/>
      <protection hidden="1"/>
    </xf>
    <xf numFmtId="4" fontId="1" fillId="3" borderId="6" xfId="1" applyNumberFormat="1" applyFont="1" applyFill="1" applyBorder="1" applyAlignment="1" applyProtection="1">
      <alignment shrinkToFit="1"/>
      <protection hidden="1"/>
    </xf>
    <xf numFmtId="0" fontId="1" fillId="0" borderId="0" xfId="1" applyAlignment="1">
      <alignment wrapText="1"/>
    </xf>
    <xf numFmtId="0" fontId="5" fillId="0" borderId="0" xfId="1" applyFont="1" applyFill="1" applyAlignment="1" applyProtection="1">
      <alignment horizontal="justify" vertical="justify" wrapText="1" shrinkToFit="1"/>
      <protection hidden="1"/>
    </xf>
    <xf numFmtId="0" fontId="9" fillId="0" borderId="20" xfId="1" applyFont="1" applyFill="1" applyBorder="1" applyAlignment="1">
      <alignment horizontal="center" vertical="justify"/>
    </xf>
    <xf numFmtId="0" fontId="1" fillId="0" borderId="4" xfId="1" applyFont="1" applyFill="1" applyBorder="1" applyAlignment="1">
      <alignment horizontal="center" vertical="justify"/>
    </xf>
    <xf numFmtId="0" fontId="26" fillId="0" borderId="22" xfId="1" applyFont="1" applyBorder="1" applyAlignment="1">
      <alignment vertical="justify"/>
    </xf>
    <xf numFmtId="0" fontId="1" fillId="0" borderId="42" xfId="1" applyBorder="1" applyAlignment="1">
      <alignment vertical="justify"/>
    </xf>
    <xf numFmtId="0" fontId="26" fillId="0" borderId="47" xfId="1" applyFont="1" applyFill="1" applyBorder="1" applyAlignment="1">
      <alignment vertical="justify"/>
    </xf>
    <xf numFmtId="0" fontId="26" fillId="0" borderId="42" xfId="1" applyFont="1" applyFill="1" applyBorder="1" applyAlignment="1">
      <alignment vertical="justify"/>
    </xf>
    <xf numFmtId="0" fontId="30" fillId="0" borderId="0" xfId="1" applyFont="1" applyAlignment="1">
      <alignment horizontal="justify" vertical="justify"/>
    </xf>
    <xf numFmtId="0" fontId="31" fillId="0" borderId="0" xfId="1" applyFont="1" applyAlignment="1">
      <alignment horizontal="justify" vertical="justify"/>
    </xf>
    <xf numFmtId="0" fontId="31" fillId="0" borderId="0" xfId="1" applyFont="1" applyAlignment="1"/>
    <xf numFmtId="0" fontId="22" fillId="0" borderId="4" xfId="1" applyFont="1" applyBorder="1" applyAlignment="1">
      <alignment horizontal="justify" vertical="justify"/>
    </xf>
    <xf numFmtId="0" fontId="22" fillId="0" borderId="4" xfId="1" applyFont="1" applyBorder="1" applyAlignment="1"/>
    <xf numFmtId="0" fontId="6" fillId="0" borderId="14" xfId="1" applyFont="1" applyFill="1" applyBorder="1" applyAlignment="1">
      <alignment horizontal="center" vertical="justify"/>
    </xf>
    <xf numFmtId="0" fontId="6" fillId="0" borderId="27" xfId="1" applyFont="1" applyFill="1" applyBorder="1" applyAlignment="1">
      <alignment horizontal="center" vertical="justify"/>
    </xf>
    <xf numFmtId="0" fontId="1" fillId="0" borderId="12" xfId="1" applyFont="1" applyFill="1" applyBorder="1" applyAlignment="1">
      <alignment horizontal="center" shrinkToFit="1"/>
    </xf>
    <xf numFmtId="0" fontId="1" fillId="0" borderId="20" xfId="1" applyFont="1" applyFill="1" applyBorder="1" applyAlignment="1">
      <alignment horizontal="center" shrinkToFit="1"/>
    </xf>
    <xf numFmtId="0" fontId="25" fillId="0" borderId="0" xfId="1" applyFont="1" applyAlignment="1" applyProtection="1">
      <protection hidden="1"/>
    </xf>
    <xf numFmtId="0" fontId="9" fillId="0" borderId="0" xfId="1" applyFont="1" applyAlignment="1" applyProtection="1">
      <alignment horizontal="left" shrinkToFit="1"/>
      <protection hidden="1"/>
    </xf>
    <xf numFmtId="0" fontId="25" fillId="0" borderId="0" xfId="1" applyFont="1" applyAlignment="1" applyProtection="1">
      <alignment horizontal="left" shrinkToFit="1"/>
      <protection hidden="1"/>
    </xf>
    <xf numFmtId="0" fontId="1" fillId="0" borderId="0" xfId="1" applyFont="1" applyAlignment="1" applyProtection="1">
      <alignment horizontal="left" shrinkToFit="1"/>
      <protection hidden="1"/>
    </xf>
    <xf numFmtId="0" fontId="1" fillId="0" borderId="18" xfId="1" applyFont="1" applyBorder="1" applyAlignment="1" applyProtection="1">
      <alignment vertical="justify"/>
      <protection hidden="1"/>
    </xf>
    <xf numFmtId="0" fontId="11" fillId="2" borderId="0" xfId="1" applyFont="1" applyFill="1" applyBorder="1" applyAlignment="1" applyProtection="1">
      <alignment wrapText="1" shrinkToFit="1"/>
      <protection hidden="1"/>
    </xf>
    <xf numFmtId="0" fontId="1" fillId="0" borderId="0" xfId="1" applyFont="1" applyAlignment="1" applyProtection="1">
      <alignment wrapText="1" shrinkToFit="1"/>
      <protection hidden="1"/>
    </xf>
    <xf numFmtId="0" fontId="9" fillId="0" borderId="0" xfId="1" applyFont="1" applyFill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0" borderId="0" xfId="1" applyFont="1" applyBorder="1" applyAlignment="1" applyProtection="1">
      <alignment horizontal="justify" vertical="justify" wrapText="1"/>
      <protection locked="0"/>
    </xf>
    <xf numFmtId="0" fontId="46" fillId="0" borderId="0" xfId="0" applyFont="1" applyAlignment="1">
      <alignment horizontal="justify" vertical="justify" wrapText="1"/>
    </xf>
    <xf numFmtId="0" fontId="1" fillId="0" borderId="0" xfId="1" applyFont="1" applyFill="1" applyBorder="1" applyAlignment="1" applyProtection="1">
      <alignment vertical="justify" wrapText="1"/>
      <protection locked="0"/>
    </xf>
    <xf numFmtId="0" fontId="46" fillId="0" borderId="0" xfId="0" applyFont="1" applyFill="1" applyAlignment="1">
      <alignment vertical="justify" wrapText="1"/>
    </xf>
    <xf numFmtId="0" fontId="50" fillId="0" borderId="0" xfId="0" applyFont="1" applyFill="1" applyAlignment="1">
      <alignment vertical="justify" wrapText="1"/>
    </xf>
    <xf numFmtId="0" fontId="1" fillId="0" borderId="0" xfId="1" applyFont="1" applyFill="1" applyBorder="1" applyAlignment="1" applyProtection="1">
      <alignment horizontal="justify" wrapText="1" shrinkToFit="1"/>
      <protection hidden="1"/>
    </xf>
    <xf numFmtId="0" fontId="1" fillId="0" borderId="0" xfId="1" applyFont="1" applyFill="1" applyAlignment="1" applyProtection="1">
      <alignment horizontal="justify" wrapText="1" shrinkToFit="1"/>
      <protection hidden="1"/>
    </xf>
    <xf numFmtId="0" fontId="5" fillId="0" borderId="0" xfId="0" applyFont="1" applyBorder="1" applyAlignment="1" applyProtection="1">
      <alignment horizontal="justify" vertical="justify" wrapText="1"/>
      <protection locked="0"/>
    </xf>
    <xf numFmtId="0" fontId="1" fillId="0" borderId="0" xfId="0" applyFont="1" applyAlignment="1">
      <alignment horizontal="justify" vertical="justify" wrapText="1"/>
    </xf>
    <xf numFmtId="0" fontId="5" fillId="0" borderId="0" xfId="1" applyFont="1" applyFill="1" applyBorder="1" applyAlignment="1" applyProtection="1">
      <alignment horizontal="justify" vertical="justify" wrapText="1" shrinkToFit="1"/>
      <protection hidden="1"/>
    </xf>
    <xf numFmtId="0" fontId="5" fillId="0" borderId="0" xfId="1" applyFont="1" applyFill="1" applyAlignment="1" applyProtection="1">
      <alignment horizontal="justify" vertical="justify" wrapText="1" shrinkToFit="1"/>
      <protection hidden="1"/>
    </xf>
    <xf numFmtId="0" fontId="49" fillId="2" borderId="0" xfId="1" applyFont="1" applyFill="1" applyBorder="1" applyAlignment="1" applyProtection="1">
      <alignment wrapText="1" shrinkToFit="1"/>
      <protection hidden="1"/>
    </xf>
    <xf numFmtId="0" fontId="49" fillId="0" borderId="0" xfId="1" applyFont="1" applyAlignment="1" applyProtection="1">
      <alignment wrapText="1" shrinkToFit="1"/>
      <protection hidden="1"/>
    </xf>
    <xf numFmtId="0" fontId="1" fillId="0" borderId="0" xfId="1" applyAlignment="1" applyProtection="1">
      <alignment horizontal="left" shrinkToFit="1"/>
      <protection hidden="1"/>
    </xf>
    <xf numFmtId="0" fontId="1" fillId="0" borderId="0" xfId="1" applyAlignment="1" applyProtection="1">
      <alignment shrinkToFit="1"/>
      <protection hidden="1"/>
    </xf>
  </cellXfs>
  <cellStyles count="2">
    <cellStyle name="Normální" xfId="0" builtinId="0"/>
    <cellStyle name="Normální 2" xfId="1"/>
  </cellStyles>
  <dxfs count="163"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610"/>
  <sheetViews>
    <sheetView tabSelected="1" topLeftCell="A7" zoomScaleNormal="100" workbookViewId="0">
      <selection activeCell="C46" sqref="C46"/>
    </sheetView>
  </sheetViews>
  <sheetFormatPr defaultRowHeight="12.75" x14ac:dyDescent="0.2"/>
  <cols>
    <col min="1" max="2" width="5.85546875" style="1" customWidth="1"/>
    <col min="3" max="3" width="36.140625" style="121" customWidth="1"/>
    <col min="4" max="4" width="16.85546875" style="121" customWidth="1"/>
    <col min="5" max="5" width="16.140625" style="121" customWidth="1"/>
    <col min="6" max="6" width="11" style="1" customWidth="1"/>
    <col min="7" max="7" width="11.28515625" style="1" customWidth="1"/>
    <col min="8" max="8" width="8" style="1" customWidth="1"/>
    <col min="9" max="9" width="13.85546875" style="1" customWidth="1"/>
    <col min="10" max="10" width="9.85546875" style="120" customWidth="1"/>
    <col min="11" max="11" width="8.5703125" style="120" customWidth="1"/>
    <col min="12" max="14" width="9.140625" style="1" customWidth="1"/>
    <col min="15" max="15" width="9.140625" style="119" customWidth="1"/>
    <col min="16" max="16384" width="9.140625" style="1"/>
  </cols>
  <sheetData>
    <row r="1" spans="1:15" ht="20.25" x14ac:dyDescent="0.3">
      <c r="A1" s="254" t="s">
        <v>138</v>
      </c>
      <c r="B1" s="254"/>
      <c r="C1" s="120"/>
      <c r="I1" s="252"/>
      <c r="J1" s="253"/>
      <c r="K1" s="252" t="s">
        <v>49</v>
      </c>
    </row>
    <row r="2" spans="1:15" ht="14.25" x14ac:dyDescent="0.2">
      <c r="A2" s="251" t="s">
        <v>139</v>
      </c>
      <c r="B2" s="251"/>
      <c r="C2" s="120" t="s">
        <v>141</v>
      </c>
      <c r="E2" s="250"/>
    </row>
    <row r="3" spans="1:15" ht="15" customHeight="1" x14ac:dyDescent="0.2">
      <c r="C3" s="351" t="s">
        <v>140</v>
      </c>
    </row>
    <row r="4" spans="1:15" x14ac:dyDescent="0.2">
      <c r="C4" s="1"/>
    </row>
    <row r="5" spans="1:15" x14ac:dyDescent="0.2">
      <c r="A5" s="359" t="s">
        <v>50</v>
      </c>
      <c r="B5" s="359"/>
      <c r="C5" s="360"/>
      <c r="D5" s="360"/>
      <c r="E5" s="360"/>
      <c r="F5" s="361"/>
      <c r="G5" s="361"/>
      <c r="H5" s="361"/>
      <c r="I5" s="361"/>
      <c r="J5" s="361"/>
      <c r="K5" s="361"/>
    </row>
    <row r="6" spans="1:15" x14ac:dyDescent="0.2">
      <c r="A6" s="360"/>
      <c r="B6" s="360"/>
      <c r="C6" s="360"/>
      <c r="D6" s="360"/>
      <c r="E6" s="360"/>
      <c r="F6" s="361"/>
      <c r="G6" s="361"/>
      <c r="H6" s="361"/>
      <c r="I6" s="361"/>
      <c r="J6" s="361"/>
      <c r="K6" s="361"/>
    </row>
    <row r="7" spans="1:15" ht="15" x14ac:dyDescent="0.2">
      <c r="A7" s="249"/>
      <c r="B7" s="249"/>
      <c r="C7" s="249"/>
      <c r="D7" s="249"/>
      <c r="E7" s="249"/>
      <c r="F7" s="248"/>
      <c r="G7" s="248"/>
      <c r="H7" s="248"/>
      <c r="I7" s="248"/>
      <c r="J7" s="248"/>
      <c r="K7" s="248"/>
    </row>
    <row r="8" spans="1:15" ht="16.5" thickBot="1" x14ac:dyDescent="0.3">
      <c r="A8" s="362"/>
      <c r="B8" s="362"/>
      <c r="C8" s="363"/>
      <c r="D8" s="363"/>
      <c r="E8" s="363"/>
      <c r="F8" s="363"/>
      <c r="G8" s="363"/>
      <c r="H8" s="363"/>
      <c r="I8" s="363"/>
      <c r="J8" s="1"/>
      <c r="K8" s="247" t="s">
        <v>13</v>
      </c>
    </row>
    <row r="9" spans="1:15" s="120" customFormat="1" ht="29.25" customHeight="1" thickTop="1" x14ac:dyDescent="0.25">
      <c r="A9" s="259" t="s">
        <v>43</v>
      </c>
      <c r="B9" s="260" t="s">
        <v>51</v>
      </c>
      <c r="C9" s="261" t="s">
        <v>52</v>
      </c>
      <c r="D9" s="342" t="s">
        <v>53</v>
      </c>
      <c r="E9" s="262"/>
      <c r="F9" s="263" t="s">
        <v>33</v>
      </c>
      <c r="G9" s="264" t="s">
        <v>32</v>
      </c>
      <c r="H9" s="265" t="s">
        <v>54</v>
      </c>
      <c r="I9" s="266"/>
      <c r="J9" s="364" t="s">
        <v>55</v>
      </c>
      <c r="K9" s="365"/>
      <c r="L9" s="366" t="s">
        <v>88</v>
      </c>
      <c r="M9" s="367"/>
      <c r="N9" s="353" t="s">
        <v>89</v>
      </c>
      <c r="O9" s="267"/>
    </row>
    <row r="10" spans="1:15" s="120" customFormat="1" ht="24" customHeight="1" thickBot="1" x14ac:dyDescent="0.3">
      <c r="A10" s="268"/>
      <c r="B10" s="269"/>
      <c r="C10" s="270"/>
      <c r="D10" s="271"/>
      <c r="E10" s="272"/>
      <c r="F10" s="273"/>
      <c r="G10" s="274"/>
      <c r="H10" s="275"/>
      <c r="I10" s="276" t="s">
        <v>56</v>
      </c>
      <c r="J10" s="277" t="s">
        <v>57</v>
      </c>
      <c r="K10" s="278" t="s">
        <v>58</v>
      </c>
      <c r="L10" s="343" t="s">
        <v>4</v>
      </c>
      <c r="M10" s="344" t="s">
        <v>2</v>
      </c>
      <c r="N10" s="354"/>
      <c r="O10" s="345" t="s">
        <v>90</v>
      </c>
    </row>
    <row r="11" spans="1:15" ht="13.5" thickTop="1" x14ac:dyDescent="0.2">
      <c r="A11" s="246">
        <v>1601</v>
      </c>
      <c r="B11" s="245" t="s">
        <v>59</v>
      </c>
      <c r="C11" s="355" t="s">
        <v>60</v>
      </c>
      <c r="D11" s="244" t="s">
        <v>61</v>
      </c>
      <c r="E11" s="243" t="s">
        <v>62</v>
      </c>
      <c r="F11" s="242"/>
      <c r="G11" s="124"/>
      <c r="H11" s="241"/>
      <c r="I11" s="240"/>
      <c r="J11" s="239"/>
      <c r="K11" s="238"/>
      <c r="L11" s="226">
        <f>'1. Vědecká knihovna'!G29</f>
        <v>0</v>
      </c>
      <c r="M11" s="216">
        <f>'1. Vědecká knihovna'!G30</f>
        <v>228052.82</v>
      </c>
      <c r="N11" s="237"/>
      <c r="O11" s="215">
        <f>L11+M11+N11</f>
        <v>228052.82</v>
      </c>
    </row>
    <row r="12" spans="1:15" x14ac:dyDescent="0.2">
      <c r="A12" s="163"/>
      <c r="B12" s="204"/>
      <c r="C12" s="356"/>
      <c r="D12" s="160"/>
      <c r="E12" s="159"/>
      <c r="F12" s="211">
        <v>40765891.460000001</v>
      </c>
      <c r="G12" s="210">
        <v>40993944.280000001</v>
      </c>
      <c r="H12" s="229">
        <v>0</v>
      </c>
      <c r="I12" s="155">
        <f>-F12+G12-H12</f>
        <v>228052.8200000003</v>
      </c>
      <c r="J12" s="228">
        <f>IF((I12&lt;0),0,I12)</f>
        <v>228052.8200000003</v>
      </c>
      <c r="K12" s="227">
        <f>IF((I12&lt;0),I12,0)</f>
        <v>0</v>
      </c>
      <c r="L12" s="222">
        <f>L11/$O11</f>
        <v>0</v>
      </c>
      <c r="M12" s="221">
        <f>M11/$O11</f>
        <v>1</v>
      </c>
      <c r="N12" s="221"/>
      <c r="O12" s="220">
        <f>N12+M12+L12</f>
        <v>1</v>
      </c>
    </row>
    <row r="13" spans="1:15" x14ac:dyDescent="0.2">
      <c r="A13" s="177">
        <v>1602</v>
      </c>
      <c r="B13" s="207" t="s">
        <v>63</v>
      </c>
      <c r="C13" s="357" t="s">
        <v>64</v>
      </c>
      <c r="D13" s="236" t="s">
        <v>65</v>
      </c>
      <c r="E13" s="235" t="s">
        <v>66</v>
      </c>
      <c r="F13" s="191"/>
      <c r="G13" s="190"/>
      <c r="H13" s="201"/>
      <c r="I13" s="169"/>
      <c r="J13" s="234"/>
      <c r="K13" s="233"/>
      <c r="L13" s="226">
        <f>'2. Vlastivědné muzeum'!G29</f>
        <v>0</v>
      </c>
      <c r="M13" s="216">
        <f>'2. Vlastivědné muzeum'!G30</f>
        <v>3348.37</v>
      </c>
      <c r="N13" s="216"/>
      <c r="O13" s="215">
        <f>L13+M13+N13</f>
        <v>3348.37</v>
      </c>
    </row>
    <row r="14" spans="1:15" x14ac:dyDescent="0.2">
      <c r="A14" s="163"/>
      <c r="B14" s="204"/>
      <c r="C14" s="358"/>
      <c r="D14" s="232"/>
      <c r="E14" s="231"/>
      <c r="F14" s="179">
        <v>31362072.84</v>
      </c>
      <c r="G14" s="178">
        <v>31365421.210000001</v>
      </c>
      <c r="H14" s="198">
        <v>0</v>
      </c>
      <c r="I14" s="155">
        <f>-F14+G14-H14</f>
        <v>3348.3700000010431</v>
      </c>
      <c r="J14" s="228">
        <f>IF((I14&lt;0),0,I14)</f>
        <v>3348.3700000010431</v>
      </c>
      <c r="K14" s="227">
        <f>IF((I14&lt;0),I14,0)</f>
        <v>0</v>
      </c>
      <c r="L14" s="222">
        <f>L13/$O13</f>
        <v>0</v>
      </c>
      <c r="M14" s="221">
        <f>M13/$O13</f>
        <v>1</v>
      </c>
      <c r="N14" s="221"/>
      <c r="O14" s="220">
        <f>N14+M14+L14</f>
        <v>1</v>
      </c>
    </row>
    <row r="15" spans="1:15" ht="15" x14ac:dyDescent="0.2">
      <c r="A15" s="214">
        <v>1603</v>
      </c>
      <c r="B15" s="213" t="s">
        <v>63</v>
      </c>
      <c r="C15" s="230" t="s">
        <v>67</v>
      </c>
      <c r="D15" s="212" t="s">
        <v>68</v>
      </c>
      <c r="E15" s="146" t="s">
        <v>69</v>
      </c>
      <c r="F15" s="211"/>
      <c r="G15" s="210"/>
      <c r="H15" s="229"/>
      <c r="I15" s="155"/>
      <c r="J15" s="228"/>
      <c r="K15" s="227"/>
      <c r="L15" s="226">
        <f>'3. Vlast. muzeum Jesenicka'!G29</f>
        <v>0</v>
      </c>
      <c r="M15" s="216">
        <f>'3. Vlast. muzeum Jesenicka'!G30</f>
        <v>103.64</v>
      </c>
      <c r="N15" s="134"/>
      <c r="O15" s="225">
        <f>L15+M15+N15</f>
        <v>103.64</v>
      </c>
    </row>
    <row r="16" spans="1:15" ht="15" x14ac:dyDescent="0.2">
      <c r="A16" s="163"/>
      <c r="B16" s="204"/>
      <c r="C16" s="161" t="s">
        <v>70</v>
      </c>
      <c r="D16" s="203"/>
      <c r="E16" s="202"/>
      <c r="F16" s="158">
        <v>6177199.5599999996</v>
      </c>
      <c r="G16" s="157">
        <v>6177303.2000000002</v>
      </c>
      <c r="H16" s="156">
        <v>0</v>
      </c>
      <c r="I16" s="155">
        <f>-F16+G16-H16</f>
        <v>103.64000000059605</v>
      </c>
      <c r="J16" s="224">
        <f>IF((I16&lt;0),0,I16)</f>
        <v>103.64000000059605</v>
      </c>
      <c r="K16" s="223">
        <f>IF((I16&lt;0),I16,0)</f>
        <v>0</v>
      </c>
      <c r="L16" s="222">
        <f>L15/$O15</f>
        <v>0</v>
      </c>
      <c r="M16" s="221">
        <f>M15/$O15</f>
        <v>1</v>
      </c>
      <c r="N16" s="221"/>
      <c r="O16" s="220">
        <f>N16+M16+L16</f>
        <v>1</v>
      </c>
    </row>
    <row r="17" spans="1:16" ht="15" x14ac:dyDescent="0.2">
      <c r="A17" s="214">
        <v>1604</v>
      </c>
      <c r="B17" s="213" t="s">
        <v>63</v>
      </c>
      <c r="C17" s="219" t="s">
        <v>71</v>
      </c>
      <c r="D17" s="212" t="s">
        <v>72</v>
      </c>
      <c r="E17" s="146" t="s">
        <v>73</v>
      </c>
      <c r="F17" s="211"/>
      <c r="G17" s="210"/>
      <c r="H17" s="170"/>
      <c r="I17" s="189"/>
      <c r="J17" s="218"/>
      <c r="K17" s="217"/>
      <c r="L17" s="216">
        <f>'4. Muzeum Prostějovska'!G29</f>
        <v>0</v>
      </c>
      <c r="M17" s="216">
        <f>'4. Muzeum Prostějovska'!G30</f>
        <v>88272.66</v>
      </c>
      <c r="N17" s="134"/>
      <c r="O17" s="215">
        <f>L17+M17+N17</f>
        <v>88272.66</v>
      </c>
    </row>
    <row r="18" spans="1:16" ht="15" x14ac:dyDescent="0.2">
      <c r="A18" s="214"/>
      <c r="B18" s="213"/>
      <c r="C18" s="161" t="s">
        <v>70</v>
      </c>
      <c r="D18" s="212"/>
      <c r="E18" s="146"/>
      <c r="F18" s="211">
        <v>11675019.439999999</v>
      </c>
      <c r="G18" s="210">
        <v>11763292.1</v>
      </c>
      <c r="H18" s="156">
        <v>0</v>
      </c>
      <c r="I18" s="155">
        <f>-F18+G18-H18</f>
        <v>88272.660000000149</v>
      </c>
      <c r="J18" s="154">
        <f>IF((I18&lt;0),0,I18)</f>
        <v>88272.660000000149</v>
      </c>
      <c r="K18" s="153">
        <f>IF((I18&lt;0),I18,0)</f>
        <v>0</v>
      </c>
      <c r="L18" s="222">
        <f>L17/$O17</f>
        <v>0</v>
      </c>
      <c r="M18" s="221">
        <f>M17/$O17</f>
        <v>1</v>
      </c>
      <c r="N18" s="209"/>
      <c r="O18" s="208"/>
      <c r="P18" s="120"/>
    </row>
    <row r="19" spans="1:16" ht="15" x14ac:dyDescent="0.2">
      <c r="A19" s="177">
        <v>1605</v>
      </c>
      <c r="B19" s="207" t="s">
        <v>74</v>
      </c>
      <c r="C19" s="175" t="s">
        <v>75</v>
      </c>
      <c r="D19" s="206" t="s">
        <v>76</v>
      </c>
      <c r="E19" s="205" t="s">
        <v>77</v>
      </c>
      <c r="F19" s="172"/>
      <c r="G19" s="171"/>
      <c r="H19" s="170"/>
      <c r="I19" s="189"/>
      <c r="J19" s="188"/>
      <c r="K19" s="187"/>
      <c r="L19" s="165">
        <f>'5. Lidová hvězdárna'!G29</f>
        <v>0</v>
      </c>
      <c r="M19" s="165">
        <f>'5. Lidová hvězdárna'!G30</f>
        <v>57004.04</v>
      </c>
      <c r="N19" s="186"/>
      <c r="O19" s="164">
        <f>L19+M19+N19</f>
        <v>57004.04</v>
      </c>
      <c r="P19" s="120"/>
    </row>
    <row r="20" spans="1:16" ht="15" x14ac:dyDescent="0.2">
      <c r="A20" s="163"/>
      <c r="B20" s="204"/>
      <c r="C20" s="161" t="s">
        <v>70</v>
      </c>
      <c r="D20" s="203"/>
      <c r="E20" s="202"/>
      <c r="F20" s="158">
        <v>2413094.81</v>
      </c>
      <c r="G20" s="157">
        <v>2470098.85</v>
      </c>
      <c r="H20" s="156">
        <v>0</v>
      </c>
      <c r="I20" s="155">
        <f>-F20+G20-H20</f>
        <v>57004.040000000037</v>
      </c>
      <c r="J20" s="154">
        <f>IF((I20&lt;0),0,I20)</f>
        <v>57004.040000000037</v>
      </c>
      <c r="K20" s="153">
        <f>IF((I20&lt;0),I20,0)</f>
        <v>0</v>
      </c>
      <c r="L20" s="152">
        <f>L19/$O19</f>
        <v>0</v>
      </c>
      <c r="M20" s="151">
        <f>M19/$O19</f>
        <v>1</v>
      </c>
      <c r="N20" s="151"/>
      <c r="O20" s="150">
        <f>N20+M20+L20</f>
        <v>1</v>
      </c>
      <c r="P20" s="120"/>
    </row>
    <row r="21" spans="1:16" ht="15" x14ac:dyDescent="0.2">
      <c r="A21" s="195">
        <v>1606</v>
      </c>
      <c r="B21" s="176" t="s">
        <v>63</v>
      </c>
      <c r="C21" s="194" t="s">
        <v>78</v>
      </c>
      <c r="D21" s="193" t="s">
        <v>79</v>
      </c>
      <c r="E21" s="192" t="s">
        <v>80</v>
      </c>
      <c r="F21" s="191"/>
      <c r="G21" s="190"/>
      <c r="H21" s="201"/>
      <c r="I21" s="200"/>
      <c r="J21" s="188"/>
      <c r="K21" s="187"/>
      <c r="L21" s="165">
        <f>'7. Vlast. muzeum Šumperk'!G29</f>
        <v>0</v>
      </c>
      <c r="M21" s="165">
        <f>'6. Muzeum  Přerov'!G30</f>
        <v>0</v>
      </c>
      <c r="N21" s="287">
        <f>'6. Muzeum  Přerov'!G31</f>
        <v>503301.07</v>
      </c>
      <c r="O21" s="185">
        <f>L21+M21+N21</f>
        <v>503301.07</v>
      </c>
      <c r="P21" s="120"/>
    </row>
    <row r="22" spans="1:16" ht="15" x14ac:dyDescent="0.2">
      <c r="A22" s="183"/>
      <c r="B22" s="182"/>
      <c r="C22" s="199" t="s">
        <v>70</v>
      </c>
      <c r="D22" s="181"/>
      <c r="E22" s="180"/>
      <c r="F22" s="179">
        <v>23296677.98</v>
      </c>
      <c r="G22" s="178">
        <v>23799979.050000001</v>
      </c>
      <c r="H22" s="198">
        <v>0</v>
      </c>
      <c r="I22" s="197">
        <f>-F22+G22-H22</f>
        <v>503301.0700000003</v>
      </c>
      <c r="J22" s="154">
        <f>IF((I22&lt;0),0,I22)</f>
        <v>503301.0700000003</v>
      </c>
      <c r="K22" s="153">
        <f>IF((I22&lt;0),I22,0)</f>
        <v>0</v>
      </c>
      <c r="L22" s="152">
        <f>L21/$O21</f>
        <v>0</v>
      </c>
      <c r="M22" s="151">
        <f>M21/$O21</f>
        <v>0</v>
      </c>
      <c r="N22" s="151"/>
      <c r="O22" s="150">
        <f>N22+M22+L22</f>
        <v>0</v>
      </c>
      <c r="P22" s="196"/>
    </row>
    <row r="23" spans="1:16" ht="15" x14ac:dyDescent="0.2">
      <c r="A23" s="195">
        <v>1607</v>
      </c>
      <c r="B23" s="176" t="s">
        <v>63</v>
      </c>
      <c r="C23" s="194" t="s">
        <v>81</v>
      </c>
      <c r="D23" s="193" t="s">
        <v>82</v>
      </c>
      <c r="E23" s="192" t="s">
        <v>83</v>
      </c>
      <c r="F23" s="191"/>
      <c r="G23" s="190"/>
      <c r="H23" s="170"/>
      <c r="I23" s="189"/>
      <c r="J23" s="188"/>
      <c r="K23" s="187"/>
      <c r="L23" s="165">
        <f>'7. Vlast. muzeum Šumperk'!G29</f>
        <v>0</v>
      </c>
      <c r="M23" s="165">
        <f>'7. Vlast. muzeum Šumperk'!G30</f>
        <v>515131.61</v>
      </c>
      <c r="N23" s="186"/>
      <c r="O23" s="185">
        <f>L23+M23+N23</f>
        <v>515131.61</v>
      </c>
      <c r="P23" s="184"/>
    </row>
    <row r="24" spans="1:16" ht="15" x14ac:dyDescent="0.2">
      <c r="A24" s="183"/>
      <c r="B24" s="182"/>
      <c r="C24" s="161" t="s">
        <v>70</v>
      </c>
      <c r="D24" s="181"/>
      <c r="E24" s="180"/>
      <c r="F24" s="179">
        <f>23139163.79+449348.05</f>
        <v>23588511.84</v>
      </c>
      <c r="G24" s="178">
        <f>23473579.9+630063.55</f>
        <v>24103643.449999999</v>
      </c>
      <c r="H24" s="156">
        <v>0</v>
      </c>
      <c r="I24" s="155">
        <f>-F24+G24-H24</f>
        <v>515131.6099999994</v>
      </c>
      <c r="J24" s="154">
        <f>IF((I24&lt;0),0,I24)</f>
        <v>515131.6099999994</v>
      </c>
      <c r="K24" s="153">
        <f>IF((I24&lt;0),I24,0)</f>
        <v>0</v>
      </c>
      <c r="L24" s="152">
        <f>L23/$O23</f>
        <v>0</v>
      </c>
      <c r="M24" s="151">
        <f>M23/$O23</f>
        <v>1</v>
      </c>
      <c r="N24" s="151"/>
      <c r="O24" s="150">
        <f>N24+M24+L24</f>
        <v>1</v>
      </c>
      <c r="P24" s="127"/>
    </row>
    <row r="25" spans="1:16" ht="15" x14ac:dyDescent="0.2">
      <c r="A25" s="177">
        <v>1608</v>
      </c>
      <c r="B25" s="176" t="s">
        <v>63</v>
      </c>
      <c r="C25" s="175" t="s">
        <v>84</v>
      </c>
      <c r="D25" s="174" t="s">
        <v>142</v>
      </c>
      <c r="E25" s="173" t="s">
        <v>85</v>
      </c>
      <c r="F25" s="172"/>
      <c r="G25" s="171"/>
      <c r="H25" s="170"/>
      <c r="I25" s="169"/>
      <c r="J25" s="168"/>
      <c r="K25" s="167"/>
      <c r="L25" s="166">
        <f>'8. Archeolog. centrum'!G29</f>
        <v>0</v>
      </c>
      <c r="M25" s="165">
        <f>'8. Archeolog. centrum'!G30</f>
        <v>1252.69</v>
      </c>
      <c r="N25" s="165"/>
      <c r="O25" s="164">
        <f>L25+M25+N25</f>
        <v>1252.69</v>
      </c>
      <c r="P25" s="120"/>
    </row>
    <row r="26" spans="1:16" ht="15.75" thickBot="1" x14ac:dyDescent="0.25">
      <c r="A26" s="163"/>
      <c r="B26" s="162"/>
      <c r="C26" s="161" t="s">
        <v>70</v>
      </c>
      <c r="D26" s="160"/>
      <c r="E26" s="159"/>
      <c r="F26" s="158">
        <v>12791678.539999999</v>
      </c>
      <c r="G26" s="157">
        <v>12792931.23</v>
      </c>
      <c r="H26" s="156">
        <v>0</v>
      </c>
      <c r="I26" s="155">
        <f>-F26+G26-H26</f>
        <v>1252.6900000013411</v>
      </c>
      <c r="J26" s="154">
        <f>IF((I26&lt;0),0,I26)</f>
        <v>1252.6900000013411</v>
      </c>
      <c r="K26" s="153">
        <f>IF((I26&lt;0),I26,0)</f>
        <v>0</v>
      </c>
      <c r="L26" s="152">
        <f>L25/$O25</f>
        <v>0</v>
      </c>
      <c r="M26" s="151">
        <f>M25/$O25</f>
        <v>1</v>
      </c>
      <c r="N26" s="151"/>
      <c r="O26" s="150">
        <f>N26+M26+L26</f>
        <v>1</v>
      </c>
      <c r="P26" s="120"/>
    </row>
    <row r="27" spans="1:16" s="120" customFormat="1" ht="15.75" thickTop="1" x14ac:dyDescent="0.25">
      <c r="A27" s="279" t="s">
        <v>86</v>
      </c>
      <c r="B27" s="280"/>
      <c r="C27" s="280"/>
      <c r="D27" s="280"/>
      <c r="E27" s="280"/>
      <c r="F27" s="312">
        <f>SUM(F11:F26)</f>
        <v>152070146.47</v>
      </c>
      <c r="G27" s="313">
        <f>SUM(G11:G26)</f>
        <v>153466613.36999997</v>
      </c>
      <c r="H27" s="281">
        <f>SUM(H11:H26)</f>
        <v>0</v>
      </c>
      <c r="I27" s="282">
        <f>SUM(I11:I26)</f>
        <v>1396466.9000000032</v>
      </c>
      <c r="J27" s="312">
        <f>ROUND(SUM(J11:J26),2)</f>
        <v>1396466.9</v>
      </c>
      <c r="K27" s="283">
        <f>SUM(K11:K26)</f>
        <v>0</v>
      </c>
      <c r="L27" s="284">
        <f>L23+L21+L19+L17+L15+L25+L13+L11</f>
        <v>0</v>
      </c>
      <c r="M27" s="285">
        <f>M23+M21+M19+M17+M15+M25+M13+M11</f>
        <v>893165.83000000007</v>
      </c>
      <c r="N27" s="285">
        <f>N23+N21+N19+N17+N15+N25+N13+N11</f>
        <v>503301.07</v>
      </c>
      <c r="O27" s="286">
        <f>O23+O21+O19+O17+O15+O25+O13+O11</f>
        <v>1396466.9</v>
      </c>
    </row>
    <row r="28" spans="1:16" ht="8.25" customHeight="1" x14ac:dyDescent="0.25">
      <c r="A28" s="255"/>
      <c r="B28" s="256"/>
      <c r="C28" s="256"/>
      <c r="D28" s="256"/>
      <c r="E28" s="256"/>
      <c r="F28" s="314"/>
      <c r="G28" s="315"/>
      <c r="H28" s="149"/>
      <c r="I28" s="310"/>
      <c r="J28" s="318"/>
      <c r="K28" s="148"/>
      <c r="L28" s="147"/>
      <c r="M28" s="123"/>
      <c r="N28" s="129"/>
      <c r="O28" s="146"/>
    </row>
    <row r="29" spans="1:16" ht="12" customHeight="1" thickBot="1" x14ac:dyDescent="0.25">
      <c r="A29" s="257"/>
      <c r="B29" s="258"/>
      <c r="C29" s="258"/>
      <c r="D29" s="258"/>
      <c r="E29" s="258"/>
      <c r="F29" s="316"/>
      <c r="G29" s="317"/>
      <c r="H29" s="143"/>
      <c r="I29" s="311"/>
      <c r="J29" s="319" t="s">
        <v>87</v>
      </c>
      <c r="K29" s="145">
        <f>J27+K27</f>
        <v>1396466.9</v>
      </c>
      <c r="L29" s="144"/>
      <c r="M29" s="143"/>
      <c r="N29" s="142"/>
      <c r="O29" s="141"/>
    </row>
    <row r="30" spans="1:16" ht="16.5" hidden="1" thickTop="1" x14ac:dyDescent="0.25">
      <c r="A30" s="128" t="s">
        <v>91</v>
      </c>
      <c r="B30" s="128"/>
      <c r="C30" s="140"/>
      <c r="D30" s="139"/>
      <c r="E30" s="139"/>
      <c r="F30" s="138">
        <f>F31+F32</f>
        <v>152070146.47</v>
      </c>
      <c r="G30" s="138">
        <f>G31+G32</f>
        <v>153466613.37</v>
      </c>
      <c r="H30" s="138">
        <f>H31+H32</f>
        <v>0</v>
      </c>
      <c r="I30" s="138">
        <f>I31+I32</f>
        <v>1396466.9</v>
      </c>
      <c r="J30" s="137">
        <f>G30-F30-H30</f>
        <v>1396466.900000006</v>
      </c>
      <c r="K30" s="136"/>
      <c r="L30" s="126"/>
      <c r="M30" s="126"/>
      <c r="N30" s="125"/>
      <c r="O30" s="125"/>
    </row>
    <row r="31" spans="1:16" ht="15" hidden="1" x14ac:dyDescent="0.2">
      <c r="C31" s="135" t="s">
        <v>92</v>
      </c>
      <c r="D31" s="134"/>
      <c r="E31" s="134"/>
      <c r="F31" s="124">
        <v>151620798.41999999</v>
      </c>
      <c r="G31" s="124">
        <v>152836549.81999999</v>
      </c>
      <c r="H31" s="132">
        <v>0</v>
      </c>
      <c r="I31" s="124">
        <v>1215751.3999999999</v>
      </c>
      <c r="J31" s="131"/>
      <c r="K31" s="130"/>
    </row>
    <row r="32" spans="1:16" ht="15" hidden="1" x14ac:dyDescent="0.2">
      <c r="C32" s="122" t="s">
        <v>93</v>
      </c>
      <c r="D32" s="134"/>
      <c r="E32" s="133"/>
      <c r="F32" s="124">
        <v>449348.05</v>
      </c>
      <c r="G32" s="124">
        <v>630063.55000000005</v>
      </c>
      <c r="H32" s="132">
        <v>0</v>
      </c>
      <c r="I32" s="124">
        <v>180715.5</v>
      </c>
      <c r="J32" s="131"/>
      <c r="K32" s="130"/>
    </row>
    <row r="33" spans="1:11" ht="15.75" thickTop="1" x14ac:dyDescent="0.2">
      <c r="A33" s="122"/>
      <c r="B33" s="122"/>
      <c r="C33" s="122"/>
    </row>
    <row r="34" spans="1:11" ht="15.75" x14ac:dyDescent="0.25">
      <c r="A34" s="288" t="s">
        <v>94</v>
      </c>
      <c r="B34" s="288"/>
      <c r="C34" s="289"/>
      <c r="D34" s="290"/>
      <c r="E34" s="290"/>
      <c r="F34" s="291"/>
      <c r="G34" s="291"/>
      <c r="H34" s="291"/>
      <c r="I34" s="291"/>
      <c r="J34" s="291"/>
      <c r="K34" s="292"/>
    </row>
    <row r="35" spans="1:11" ht="15" x14ac:dyDescent="0.2">
      <c r="A35" s="288"/>
      <c r="B35" s="288"/>
      <c r="C35" s="293" t="s">
        <v>137</v>
      </c>
      <c r="D35" s="294"/>
      <c r="E35" s="294"/>
      <c r="F35" s="295"/>
      <c r="G35" s="296"/>
      <c r="H35" s="297"/>
      <c r="I35" s="298">
        <f>K29</f>
        <v>1396466.9</v>
      </c>
      <c r="J35" s="288" t="s">
        <v>95</v>
      </c>
    </row>
    <row r="36" spans="1:11" ht="15" x14ac:dyDescent="0.2">
      <c r="A36" s="288"/>
      <c r="B36" s="288"/>
      <c r="C36" s="293"/>
      <c r="D36" s="294"/>
      <c r="E36" s="294"/>
      <c r="F36" s="295"/>
      <c r="G36" s="296"/>
      <c r="H36" s="297"/>
      <c r="I36" s="296"/>
      <c r="J36" s="295"/>
      <c r="K36" s="288"/>
    </row>
    <row r="37" spans="1:11" ht="15" x14ac:dyDescent="0.2">
      <c r="A37" s="122"/>
      <c r="B37" s="122"/>
      <c r="C37" s="122"/>
    </row>
    <row r="38" spans="1:11" ht="15" x14ac:dyDescent="0.2">
      <c r="A38" s="122"/>
      <c r="B38" s="122"/>
      <c r="C38" s="122"/>
    </row>
    <row r="39" spans="1:11" ht="15" x14ac:dyDescent="0.2">
      <c r="A39" s="122"/>
      <c r="B39" s="122"/>
      <c r="C39" s="122"/>
    </row>
    <row r="40" spans="1:11" ht="15" x14ac:dyDescent="0.2">
      <c r="A40" s="122"/>
      <c r="B40" s="122"/>
      <c r="C40" s="122"/>
    </row>
    <row r="41" spans="1:11" ht="15" x14ac:dyDescent="0.2">
      <c r="A41" s="122"/>
      <c r="B41" s="122"/>
      <c r="C41" s="122"/>
    </row>
    <row r="42" spans="1:11" ht="15" x14ac:dyDescent="0.2">
      <c r="A42" s="122"/>
      <c r="B42" s="122"/>
      <c r="C42" s="122"/>
    </row>
    <row r="43" spans="1:11" ht="15" x14ac:dyDescent="0.2">
      <c r="A43" s="122"/>
      <c r="B43" s="122"/>
      <c r="C43" s="122"/>
    </row>
    <row r="44" spans="1:11" ht="15" x14ac:dyDescent="0.2">
      <c r="A44" s="122"/>
      <c r="B44" s="122"/>
      <c r="C44" s="122"/>
    </row>
    <row r="45" spans="1:11" ht="15" x14ac:dyDescent="0.2">
      <c r="A45" s="122"/>
      <c r="B45" s="122"/>
      <c r="C45" s="122"/>
    </row>
    <row r="46" spans="1:11" ht="15" x14ac:dyDescent="0.2">
      <c r="A46" s="122"/>
      <c r="B46" s="122"/>
      <c r="C46" s="122"/>
    </row>
    <row r="47" spans="1:11" ht="15" x14ac:dyDescent="0.2">
      <c r="A47" s="122"/>
      <c r="B47" s="122"/>
      <c r="C47" s="122"/>
    </row>
    <row r="48" spans="1:11" ht="15" x14ac:dyDescent="0.2">
      <c r="A48" s="122"/>
      <c r="B48" s="122"/>
      <c r="C48" s="122"/>
    </row>
    <row r="49" spans="1:3" ht="15" x14ac:dyDescent="0.2">
      <c r="A49" s="122"/>
      <c r="B49" s="122"/>
      <c r="C49" s="122"/>
    </row>
    <row r="50" spans="1:3" ht="15" x14ac:dyDescent="0.2">
      <c r="A50" s="122"/>
      <c r="B50" s="122"/>
      <c r="C50" s="122"/>
    </row>
    <row r="51" spans="1:3" ht="15" x14ac:dyDescent="0.2">
      <c r="A51" s="122"/>
      <c r="B51" s="122"/>
      <c r="C51" s="122"/>
    </row>
    <row r="52" spans="1:3" ht="15" x14ac:dyDescent="0.2">
      <c r="A52" s="122"/>
      <c r="B52" s="122"/>
      <c r="C52" s="122"/>
    </row>
    <row r="53" spans="1:3" ht="15" x14ac:dyDescent="0.2">
      <c r="A53" s="122"/>
      <c r="B53" s="122"/>
      <c r="C53" s="122"/>
    </row>
    <row r="54" spans="1:3" ht="15" x14ac:dyDescent="0.2">
      <c r="A54" s="122"/>
      <c r="B54" s="122"/>
      <c r="C54" s="122"/>
    </row>
    <row r="55" spans="1:3" ht="15" x14ac:dyDescent="0.2">
      <c r="A55" s="122"/>
      <c r="B55" s="122"/>
      <c r="C55" s="122"/>
    </row>
    <row r="56" spans="1:3" ht="15" x14ac:dyDescent="0.2">
      <c r="A56" s="122"/>
      <c r="B56" s="122"/>
      <c r="C56" s="122"/>
    </row>
    <row r="57" spans="1:3" ht="15" x14ac:dyDescent="0.2">
      <c r="A57" s="122"/>
      <c r="B57" s="122"/>
      <c r="C57" s="122"/>
    </row>
    <row r="58" spans="1:3" ht="15" x14ac:dyDescent="0.2">
      <c r="A58" s="122"/>
      <c r="B58" s="122"/>
      <c r="C58" s="122"/>
    </row>
    <row r="59" spans="1:3" ht="15" x14ac:dyDescent="0.2">
      <c r="A59" s="122"/>
      <c r="B59" s="122"/>
      <c r="C59" s="122"/>
    </row>
    <row r="60" spans="1:3" ht="15" x14ac:dyDescent="0.2">
      <c r="A60" s="122"/>
      <c r="B60" s="122"/>
      <c r="C60" s="122"/>
    </row>
    <row r="61" spans="1:3" ht="15" x14ac:dyDescent="0.2">
      <c r="A61" s="122"/>
      <c r="B61" s="122"/>
      <c r="C61" s="122"/>
    </row>
    <row r="62" spans="1:3" ht="15" x14ac:dyDescent="0.2">
      <c r="A62" s="122"/>
      <c r="B62" s="122"/>
      <c r="C62" s="122"/>
    </row>
    <row r="63" spans="1:3" ht="15" x14ac:dyDescent="0.2">
      <c r="A63" s="122"/>
      <c r="B63" s="122"/>
      <c r="C63" s="122"/>
    </row>
    <row r="64" spans="1:3" ht="15" x14ac:dyDescent="0.2">
      <c r="A64" s="122"/>
      <c r="B64" s="122"/>
      <c r="C64" s="122"/>
    </row>
    <row r="65" spans="1:3" ht="15" x14ac:dyDescent="0.2">
      <c r="A65" s="122"/>
      <c r="B65" s="122"/>
      <c r="C65" s="122"/>
    </row>
    <row r="66" spans="1:3" ht="15" x14ac:dyDescent="0.2">
      <c r="A66" s="122"/>
      <c r="B66" s="122"/>
      <c r="C66" s="122"/>
    </row>
    <row r="67" spans="1:3" ht="15" x14ac:dyDescent="0.2">
      <c r="A67" s="122"/>
      <c r="B67" s="122"/>
      <c r="C67" s="122"/>
    </row>
    <row r="68" spans="1:3" ht="15" x14ac:dyDescent="0.2">
      <c r="A68" s="122"/>
      <c r="B68" s="122"/>
      <c r="C68" s="122"/>
    </row>
    <row r="69" spans="1:3" ht="15" x14ac:dyDescent="0.2">
      <c r="A69" s="122"/>
      <c r="B69" s="122"/>
      <c r="C69" s="122"/>
    </row>
    <row r="70" spans="1:3" ht="15" x14ac:dyDescent="0.2">
      <c r="A70" s="122"/>
      <c r="B70" s="122"/>
      <c r="C70" s="122"/>
    </row>
    <row r="71" spans="1:3" ht="15" x14ac:dyDescent="0.2">
      <c r="A71" s="122"/>
      <c r="B71" s="122"/>
      <c r="C71" s="122"/>
    </row>
    <row r="72" spans="1:3" ht="15" x14ac:dyDescent="0.2">
      <c r="A72" s="122"/>
      <c r="B72" s="122"/>
      <c r="C72" s="122"/>
    </row>
    <row r="73" spans="1:3" ht="15" x14ac:dyDescent="0.2">
      <c r="A73" s="122"/>
      <c r="B73" s="122"/>
      <c r="C73" s="122"/>
    </row>
    <row r="74" spans="1:3" ht="15" x14ac:dyDescent="0.2">
      <c r="A74" s="122"/>
      <c r="B74" s="122"/>
      <c r="C74" s="122"/>
    </row>
    <row r="75" spans="1:3" ht="15" x14ac:dyDescent="0.2">
      <c r="A75" s="122"/>
      <c r="B75" s="122"/>
      <c r="C75" s="122"/>
    </row>
    <row r="76" spans="1:3" ht="15" x14ac:dyDescent="0.2">
      <c r="A76" s="122"/>
      <c r="B76" s="122"/>
      <c r="C76" s="122"/>
    </row>
    <row r="77" spans="1:3" ht="15" x14ac:dyDescent="0.2">
      <c r="A77" s="122"/>
      <c r="B77" s="122"/>
      <c r="C77" s="122"/>
    </row>
    <row r="78" spans="1:3" ht="15" x14ac:dyDescent="0.2">
      <c r="A78" s="122"/>
      <c r="B78" s="122"/>
      <c r="C78" s="122"/>
    </row>
    <row r="79" spans="1:3" ht="15" x14ac:dyDescent="0.2">
      <c r="A79" s="122"/>
      <c r="B79" s="122"/>
      <c r="C79" s="122"/>
    </row>
    <row r="80" spans="1:3" ht="15" x14ac:dyDescent="0.2">
      <c r="A80" s="122"/>
      <c r="B80" s="122"/>
      <c r="C80" s="122"/>
    </row>
    <row r="81" spans="1:3" ht="15" x14ac:dyDescent="0.2">
      <c r="A81" s="122"/>
      <c r="B81" s="122"/>
      <c r="C81" s="122"/>
    </row>
    <row r="82" spans="1:3" ht="15" x14ac:dyDescent="0.2">
      <c r="A82" s="122"/>
      <c r="B82" s="122"/>
      <c r="C82" s="122"/>
    </row>
    <row r="83" spans="1:3" ht="15" x14ac:dyDescent="0.2">
      <c r="A83" s="122"/>
      <c r="B83" s="122"/>
      <c r="C83" s="122"/>
    </row>
    <row r="84" spans="1:3" ht="15" x14ac:dyDescent="0.2">
      <c r="A84" s="122"/>
      <c r="B84" s="122"/>
      <c r="C84" s="122"/>
    </row>
    <row r="85" spans="1:3" ht="15" x14ac:dyDescent="0.2">
      <c r="A85" s="122"/>
      <c r="B85" s="122"/>
      <c r="C85" s="122"/>
    </row>
    <row r="86" spans="1:3" ht="15" x14ac:dyDescent="0.2">
      <c r="A86" s="122"/>
      <c r="B86" s="122"/>
      <c r="C86" s="122"/>
    </row>
    <row r="87" spans="1:3" ht="15" x14ac:dyDescent="0.2">
      <c r="A87" s="122"/>
      <c r="B87" s="122"/>
      <c r="C87" s="122"/>
    </row>
    <row r="88" spans="1:3" ht="15" x14ac:dyDescent="0.2">
      <c r="A88" s="122"/>
      <c r="B88" s="122"/>
      <c r="C88" s="122"/>
    </row>
    <row r="89" spans="1:3" ht="15" x14ac:dyDescent="0.2">
      <c r="A89" s="122"/>
      <c r="B89" s="122"/>
      <c r="C89" s="122"/>
    </row>
    <row r="90" spans="1:3" ht="15" x14ac:dyDescent="0.2">
      <c r="A90" s="122"/>
      <c r="B90" s="122"/>
      <c r="C90" s="122"/>
    </row>
    <row r="91" spans="1:3" ht="15" x14ac:dyDescent="0.2">
      <c r="A91" s="122"/>
      <c r="B91" s="122"/>
      <c r="C91" s="122"/>
    </row>
    <row r="92" spans="1:3" ht="15" x14ac:dyDescent="0.2">
      <c r="A92" s="122"/>
      <c r="B92" s="122"/>
      <c r="C92" s="122"/>
    </row>
    <row r="93" spans="1:3" ht="15" x14ac:dyDescent="0.2">
      <c r="A93" s="122"/>
      <c r="B93" s="122"/>
      <c r="C93" s="122"/>
    </row>
    <row r="94" spans="1:3" ht="15" x14ac:dyDescent="0.2">
      <c r="A94" s="122"/>
      <c r="B94" s="122"/>
      <c r="C94" s="122"/>
    </row>
    <row r="95" spans="1:3" ht="15" x14ac:dyDescent="0.2">
      <c r="A95" s="122"/>
      <c r="B95" s="122"/>
      <c r="C95" s="122"/>
    </row>
    <row r="96" spans="1:3" ht="15" x14ac:dyDescent="0.2">
      <c r="A96" s="122"/>
      <c r="B96" s="122"/>
      <c r="C96" s="122"/>
    </row>
    <row r="97" spans="1:3" ht="15" x14ac:dyDescent="0.2">
      <c r="A97" s="122"/>
      <c r="B97" s="122"/>
      <c r="C97" s="122"/>
    </row>
    <row r="98" spans="1:3" ht="15" x14ac:dyDescent="0.2">
      <c r="A98" s="122"/>
      <c r="B98" s="122"/>
      <c r="C98" s="122"/>
    </row>
    <row r="99" spans="1:3" ht="15" x14ac:dyDescent="0.2">
      <c r="A99" s="122"/>
      <c r="B99" s="122"/>
      <c r="C99" s="122"/>
    </row>
    <row r="100" spans="1:3" ht="15" x14ac:dyDescent="0.2">
      <c r="A100" s="122"/>
      <c r="B100" s="122"/>
      <c r="C100" s="122"/>
    </row>
    <row r="101" spans="1:3" ht="15" x14ac:dyDescent="0.2">
      <c r="A101" s="122"/>
      <c r="B101" s="122"/>
      <c r="C101" s="122"/>
    </row>
    <row r="102" spans="1:3" ht="15" x14ac:dyDescent="0.2">
      <c r="A102" s="122"/>
      <c r="B102" s="122"/>
      <c r="C102" s="122"/>
    </row>
    <row r="103" spans="1:3" ht="15" x14ac:dyDescent="0.2">
      <c r="A103" s="122"/>
      <c r="B103" s="122"/>
      <c r="C103" s="122"/>
    </row>
    <row r="104" spans="1:3" ht="15" x14ac:dyDescent="0.2">
      <c r="A104" s="122"/>
      <c r="B104" s="122"/>
      <c r="C104" s="122"/>
    </row>
    <row r="105" spans="1:3" ht="15" x14ac:dyDescent="0.2">
      <c r="A105" s="122"/>
      <c r="B105" s="122"/>
      <c r="C105" s="122"/>
    </row>
    <row r="106" spans="1:3" ht="15" x14ac:dyDescent="0.2">
      <c r="A106" s="122"/>
      <c r="B106" s="122"/>
      <c r="C106" s="122"/>
    </row>
    <row r="107" spans="1:3" ht="15" x14ac:dyDescent="0.2">
      <c r="A107" s="122"/>
      <c r="B107" s="122"/>
      <c r="C107" s="122"/>
    </row>
    <row r="108" spans="1:3" ht="15" x14ac:dyDescent="0.2">
      <c r="A108" s="122"/>
      <c r="B108" s="122"/>
      <c r="C108" s="122"/>
    </row>
    <row r="109" spans="1:3" ht="15" x14ac:dyDescent="0.2">
      <c r="A109" s="122"/>
      <c r="B109" s="122"/>
      <c r="C109" s="122"/>
    </row>
    <row r="110" spans="1:3" ht="15" x14ac:dyDescent="0.2">
      <c r="A110" s="122"/>
      <c r="B110" s="122"/>
      <c r="C110" s="122"/>
    </row>
    <row r="111" spans="1:3" ht="15" x14ac:dyDescent="0.2">
      <c r="A111" s="122"/>
      <c r="B111" s="122"/>
      <c r="C111" s="122"/>
    </row>
    <row r="112" spans="1:3" ht="15" x14ac:dyDescent="0.2">
      <c r="A112" s="122"/>
      <c r="B112" s="122"/>
      <c r="C112" s="122"/>
    </row>
    <row r="113" spans="1:3" ht="15" x14ac:dyDescent="0.2">
      <c r="A113" s="122"/>
      <c r="B113" s="122"/>
      <c r="C113" s="122"/>
    </row>
    <row r="114" spans="1:3" ht="15" x14ac:dyDescent="0.2">
      <c r="A114" s="122"/>
      <c r="B114" s="122"/>
      <c r="C114" s="122"/>
    </row>
    <row r="115" spans="1:3" ht="15" x14ac:dyDescent="0.2">
      <c r="A115" s="122"/>
      <c r="B115" s="122"/>
      <c r="C115" s="122"/>
    </row>
    <row r="116" spans="1:3" ht="15" x14ac:dyDescent="0.2">
      <c r="A116" s="122"/>
      <c r="B116" s="122"/>
      <c r="C116" s="122"/>
    </row>
    <row r="117" spans="1:3" ht="15" x14ac:dyDescent="0.2">
      <c r="A117" s="122"/>
      <c r="B117" s="122"/>
      <c r="C117" s="122"/>
    </row>
    <row r="118" spans="1:3" ht="15" x14ac:dyDescent="0.2">
      <c r="A118" s="122"/>
      <c r="B118" s="122"/>
      <c r="C118" s="122"/>
    </row>
    <row r="119" spans="1:3" ht="15" x14ac:dyDescent="0.2">
      <c r="A119" s="122"/>
      <c r="B119" s="122"/>
      <c r="C119" s="122"/>
    </row>
    <row r="120" spans="1:3" ht="15" x14ac:dyDescent="0.2">
      <c r="A120" s="122"/>
      <c r="B120" s="122"/>
      <c r="C120" s="122"/>
    </row>
    <row r="121" spans="1:3" ht="15" x14ac:dyDescent="0.2">
      <c r="A121" s="122"/>
      <c r="B121" s="122"/>
      <c r="C121" s="122"/>
    </row>
    <row r="122" spans="1:3" ht="15" x14ac:dyDescent="0.2">
      <c r="A122" s="122"/>
      <c r="B122" s="122"/>
      <c r="C122" s="122"/>
    </row>
    <row r="123" spans="1:3" ht="15" x14ac:dyDescent="0.2">
      <c r="A123" s="122"/>
      <c r="B123" s="122"/>
      <c r="C123" s="122"/>
    </row>
    <row r="124" spans="1:3" ht="15" x14ac:dyDescent="0.2">
      <c r="A124" s="122"/>
      <c r="B124" s="122"/>
      <c r="C124" s="122"/>
    </row>
    <row r="125" spans="1:3" ht="15" x14ac:dyDescent="0.2">
      <c r="A125" s="122"/>
      <c r="B125" s="122"/>
      <c r="C125" s="122"/>
    </row>
    <row r="126" spans="1:3" ht="15" x14ac:dyDescent="0.2">
      <c r="A126" s="122"/>
      <c r="B126" s="122"/>
      <c r="C126" s="122"/>
    </row>
    <row r="127" spans="1:3" ht="15" x14ac:dyDescent="0.2">
      <c r="A127" s="122"/>
      <c r="B127" s="122"/>
      <c r="C127" s="122"/>
    </row>
    <row r="128" spans="1:3" ht="15" x14ac:dyDescent="0.2">
      <c r="A128" s="122"/>
      <c r="B128" s="122"/>
      <c r="C128" s="122"/>
    </row>
    <row r="129" spans="1:3" ht="15" x14ac:dyDescent="0.2">
      <c r="A129" s="122"/>
      <c r="B129" s="122"/>
      <c r="C129" s="122"/>
    </row>
    <row r="130" spans="1:3" ht="15" x14ac:dyDescent="0.2">
      <c r="A130" s="122"/>
      <c r="B130" s="122"/>
      <c r="C130" s="122"/>
    </row>
    <row r="131" spans="1:3" ht="15" x14ac:dyDescent="0.2">
      <c r="A131" s="122"/>
      <c r="B131" s="122"/>
      <c r="C131" s="122"/>
    </row>
    <row r="132" spans="1:3" ht="15" x14ac:dyDescent="0.2">
      <c r="A132" s="122"/>
      <c r="B132" s="122"/>
      <c r="C132" s="122"/>
    </row>
    <row r="133" spans="1:3" ht="15" x14ac:dyDescent="0.2">
      <c r="A133" s="122"/>
      <c r="B133" s="122"/>
      <c r="C133" s="122"/>
    </row>
    <row r="134" spans="1:3" ht="15" x14ac:dyDescent="0.2">
      <c r="A134" s="122"/>
      <c r="B134" s="122"/>
      <c r="C134" s="122"/>
    </row>
    <row r="135" spans="1:3" ht="15" x14ac:dyDescent="0.2">
      <c r="A135" s="122"/>
      <c r="B135" s="122"/>
      <c r="C135" s="122"/>
    </row>
    <row r="136" spans="1:3" ht="15" x14ac:dyDescent="0.2">
      <c r="A136" s="122"/>
      <c r="B136" s="122"/>
      <c r="C136" s="122"/>
    </row>
    <row r="137" spans="1:3" ht="15" x14ac:dyDescent="0.2">
      <c r="A137" s="122"/>
      <c r="B137" s="122"/>
      <c r="C137" s="122"/>
    </row>
    <row r="138" spans="1:3" ht="15" x14ac:dyDescent="0.2">
      <c r="A138" s="122"/>
      <c r="B138" s="122"/>
      <c r="C138" s="122"/>
    </row>
    <row r="139" spans="1:3" ht="15" x14ac:dyDescent="0.2">
      <c r="A139" s="122"/>
      <c r="B139" s="122"/>
      <c r="C139" s="122"/>
    </row>
    <row r="140" spans="1:3" ht="15" x14ac:dyDescent="0.2">
      <c r="A140" s="122"/>
      <c r="B140" s="122"/>
      <c r="C140" s="122"/>
    </row>
    <row r="141" spans="1:3" ht="15" x14ac:dyDescent="0.2">
      <c r="A141" s="122"/>
      <c r="B141" s="122"/>
      <c r="C141" s="122"/>
    </row>
    <row r="142" spans="1:3" ht="15" x14ac:dyDescent="0.2">
      <c r="A142" s="122"/>
      <c r="B142" s="122"/>
      <c r="C142" s="122"/>
    </row>
    <row r="143" spans="1:3" ht="15" x14ac:dyDescent="0.2">
      <c r="A143" s="122"/>
      <c r="B143" s="122"/>
      <c r="C143" s="122"/>
    </row>
    <row r="144" spans="1:3" ht="15" x14ac:dyDescent="0.2">
      <c r="A144" s="122"/>
      <c r="B144" s="122"/>
      <c r="C144" s="122"/>
    </row>
    <row r="145" spans="1:3" ht="15" x14ac:dyDescent="0.2">
      <c r="A145" s="122"/>
      <c r="B145" s="122"/>
      <c r="C145" s="122"/>
    </row>
    <row r="146" spans="1:3" ht="15" x14ac:dyDescent="0.2">
      <c r="A146" s="122"/>
      <c r="B146" s="122"/>
      <c r="C146" s="122"/>
    </row>
    <row r="147" spans="1:3" ht="15" x14ac:dyDescent="0.2">
      <c r="A147" s="122"/>
      <c r="B147" s="122"/>
      <c r="C147" s="122"/>
    </row>
    <row r="148" spans="1:3" ht="15" x14ac:dyDescent="0.2">
      <c r="A148" s="122"/>
      <c r="B148" s="122"/>
      <c r="C148" s="122"/>
    </row>
    <row r="149" spans="1:3" ht="15" x14ac:dyDescent="0.2">
      <c r="A149" s="122"/>
      <c r="B149" s="122"/>
      <c r="C149" s="122"/>
    </row>
    <row r="150" spans="1:3" ht="15" x14ac:dyDescent="0.2">
      <c r="A150" s="122"/>
      <c r="B150" s="122"/>
      <c r="C150" s="122"/>
    </row>
    <row r="151" spans="1:3" ht="15" x14ac:dyDescent="0.2">
      <c r="A151" s="122"/>
      <c r="B151" s="122"/>
      <c r="C151" s="122"/>
    </row>
    <row r="152" spans="1:3" ht="15" x14ac:dyDescent="0.2">
      <c r="A152" s="122"/>
      <c r="B152" s="122"/>
      <c r="C152" s="122"/>
    </row>
    <row r="153" spans="1:3" ht="15" x14ac:dyDescent="0.2">
      <c r="A153" s="122"/>
      <c r="B153" s="122"/>
      <c r="C153" s="122"/>
    </row>
    <row r="154" spans="1:3" ht="15" x14ac:dyDescent="0.2">
      <c r="A154" s="122"/>
      <c r="B154" s="122"/>
      <c r="C154" s="122"/>
    </row>
    <row r="155" spans="1:3" ht="15" x14ac:dyDescent="0.2">
      <c r="A155" s="122"/>
      <c r="B155" s="122"/>
      <c r="C155" s="122"/>
    </row>
    <row r="156" spans="1:3" ht="15" x14ac:dyDescent="0.2">
      <c r="A156" s="122"/>
      <c r="B156" s="122"/>
      <c r="C156" s="122"/>
    </row>
    <row r="157" spans="1:3" ht="15" x14ac:dyDescent="0.2">
      <c r="A157" s="122"/>
      <c r="B157" s="122"/>
      <c r="C157" s="122"/>
    </row>
    <row r="158" spans="1:3" ht="15" x14ac:dyDescent="0.2">
      <c r="A158" s="122"/>
      <c r="B158" s="122"/>
      <c r="C158" s="122"/>
    </row>
    <row r="159" spans="1:3" ht="15" x14ac:dyDescent="0.2">
      <c r="A159" s="122"/>
      <c r="B159" s="122"/>
      <c r="C159" s="122"/>
    </row>
    <row r="160" spans="1:3" ht="15" x14ac:dyDescent="0.2">
      <c r="A160" s="122"/>
      <c r="B160" s="122"/>
      <c r="C160" s="122"/>
    </row>
    <row r="161" spans="1:3" ht="15" x14ac:dyDescent="0.2">
      <c r="A161" s="122"/>
      <c r="B161" s="122"/>
      <c r="C161" s="122"/>
    </row>
    <row r="162" spans="1:3" ht="15" x14ac:dyDescent="0.2">
      <c r="A162" s="122"/>
      <c r="B162" s="122"/>
      <c r="C162" s="122"/>
    </row>
    <row r="163" spans="1:3" ht="15" x14ac:dyDescent="0.2">
      <c r="A163" s="122"/>
      <c r="B163" s="122"/>
      <c r="C163" s="122"/>
    </row>
    <row r="164" spans="1:3" ht="15" x14ac:dyDescent="0.2">
      <c r="A164" s="122"/>
      <c r="B164" s="122"/>
      <c r="C164" s="122"/>
    </row>
    <row r="165" spans="1:3" ht="15" x14ac:dyDescent="0.2">
      <c r="A165" s="122"/>
      <c r="B165" s="122"/>
      <c r="C165" s="122"/>
    </row>
    <row r="166" spans="1:3" ht="15" x14ac:dyDescent="0.2">
      <c r="A166" s="122"/>
      <c r="B166" s="122"/>
      <c r="C166" s="122"/>
    </row>
    <row r="167" spans="1:3" ht="15" x14ac:dyDescent="0.2">
      <c r="A167" s="122"/>
      <c r="B167" s="122"/>
      <c r="C167" s="122"/>
    </row>
    <row r="168" spans="1:3" ht="15" x14ac:dyDescent="0.2">
      <c r="A168" s="122"/>
      <c r="B168" s="122"/>
      <c r="C168" s="122"/>
    </row>
    <row r="169" spans="1:3" ht="15" x14ac:dyDescent="0.2">
      <c r="A169" s="122"/>
      <c r="B169" s="122"/>
      <c r="C169" s="122"/>
    </row>
    <row r="170" spans="1:3" ht="15" x14ac:dyDescent="0.2">
      <c r="A170" s="122"/>
      <c r="B170" s="122"/>
      <c r="C170" s="122"/>
    </row>
    <row r="171" spans="1:3" ht="15" x14ac:dyDescent="0.2">
      <c r="A171" s="122"/>
      <c r="B171" s="122"/>
      <c r="C171" s="122"/>
    </row>
    <row r="172" spans="1:3" ht="15" x14ac:dyDescent="0.2">
      <c r="A172" s="122"/>
      <c r="B172" s="122"/>
      <c r="C172" s="122"/>
    </row>
    <row r="173" spans="1:3" ht="15" x14ac:dyDescent="0.2">
      <c r="A173" s="122"/>
      <c r="B173" s="122"/>
      <c r="C173" s="122"/>
    </row>
    <row r="174" spans="1:3" ht="15" x14ac:dyDescent="0.2">
      <c r="A174" s="122"/>
      <c r="B174" s="122"/>
      <c r="C174" s="122"/>
    </row>
    <row r="175" spans="1:3" ht="15" x14ac:dyDescent="0.2">
      <c r="A175" s="122"/>
      <c r="B175" s="122"/>
      <c r="C175" s="122"/>
    </row>
    <row r="176" spans="1:3" ht="15" x14ac:dyDescent="0.2">
      <c r="A176" s="122"/>
      <c r="B176" s="122"/>
      <c r="C176" s="122"/>
    </row>
    <row r="177" spans="1:3" ht="15" x14ac:dyDescent="0.2">
      <c r="A177" s="122"/>
      <c r="B177" s="122"/>
      <c r="C177" s="122"/>
    </row>
    <row r="178" spans="1:3" ht="15" x14ac:dyDescent="0.2">
      <c r="A178" s="122"/>
      <c r="B178" s="122"/>
      <c r="C178" s="122"/>
    </row>
    <row r="179" spans="1:3" ht="15" x14ac:dyDescent="0.2">
      <c r="A179" s="122"/>
      <c r="B179" s="122"/>
      <c r="C179" s="122"/>
    </row>
    <row r="180" spans="1:3" ht="15" x14ac:dyDescent="0.2">
      <c r="A180" s="122"/>
      <c r="B180" s="122"/>
      <c r="C180" s="122"/>
    </row>
    <row r="181" spans="1:3" ht="15" x14ac:dyDescent="0.2">
      <c r="A181" s="122"/>
      <c r="B181" s="122"/>
      <c r="C181" s="122"/>
    </row>
    <row r="182" spans="1:3" ht="15" x14ac:dyDescent="0.2">
      <c r="A182" s="122"/>
      <c r="B182" s="122"/>
      <c r="C182" s="122"/>
    </row>
    <row r="183" spans="1:3" ht="15" x14ac:dyDescent="0.2">
      <c r="A183" s="122"/>
      <c r="B183" s="122"/>
      <c r="C183" s="122"/>
    </row>
    <row r="184" spans="1:3" ht="15" x14ac:dyDescent="0.2">
      <c r="A184" s="122"/>
      <c r="B184" s="122"/>
      <c r="C184" s="122"/>
    </row>
    <row r="185" spans="1:3" ht="15" x14ac:dyDescent="0.2">
      <c r="A185" s="122"/>
      <c r="B185" s="122"/>
      <c r="C185" s="122"/>
    </row>
    <row r="186" spans="1:3" ht="15" x14ac:dyDescent="0.2">
      <c r="A186" s="122"/>
      <c r="B186" s="122"/>
      <c r="C186" s="122"/>
    </row>
    <row r="187" spans="1:3" ht="15" x14ac:dyDescent="0.2">
      <c r="A187" s="122"/>
      <c r="B187" s="122"/>
      <c r="C187" s="122"/>
    </row>
    <row r="188" spans="1:3" ht="15" x14ac:dyDescent="0.2">
      <c r="A188" s="122"/>
      <c r="B188" s="122"/>
      <c r="C188" s="122"/>
    </row>
    <row r="189" spans="1:3" ht="15" x14ac:dyDescent="0.2">
      <c r="A189" s="122"/>
      <c r="B189" s="122"/>
      <c r="C189" s="122"/>
    </row>
    <row r="190" spans="1:3" ht="15" x14ac:dyDescent="0.2">
      <c r="A190" s="122"/>
      <c r="B190" s="122"/>
      <c r="C190" s="122"/>
    </row>
    <row r="191" spans="1:3" ht="15" x14ac:dyDescent="0.2">
      <c r="A191" s="122"/>
      <c r="B191" s="122"/>
      <c r="C191" s="122"/>
    </row>
    <row r="192" spans="1:3" ht="15" x14ac:dyDescent="0.2">
      <c r="A192" s="122"/>
      <c r="B192" s="122"/>
      <c r="C192" s="122"/>
    </row>
    <row r="193" spans="1:3" ht="15" x14ac:dyDescent="0.2">
      <c r="A193" s="122"/>
      <c r="B193" s="122"/>
      <c r="C193" s="122"/>
    </row>
    <row r="194" spans="1:3" ht="15" x14ac:dyDescent="0.2">
      <c r="A194" s="122"/>
      <c r="B194" s="122"/>
      <c r="C194" s="122"/>
    </row>
    <row r="195" spans="1:3" ht="15" x14ac:dyDescent="0.2">
      <c r="A195" s="122"/>
      <c r="B195" s="122"/>
      <c r="C195" s="122"/>
    </row>
    <row r="196" spans="1:3" ht="15" x14ac:dyDescent="0.2">
      <c r="A196" s="122"/>
      <c r="B196" s="122"/>
      <c r="C196" s="122"/>
    </row>
    <row r="197" spans="1:3" ht="15" x14ac:dyDescent="0.2">
      <c r="A197" s="122"/>
      <c r="B197" s="122"/>
      <c r="C197" s="122"/>
    </row>
    <row r="198" spans="1:3" ht="15" x14ac:dyDescent="0.2">
      <c r="A198" s="122"/>
      <c r="B198" s="122"/>
      <c r="C198" s="122"/>
    </row>
    <row r="199" spans="1:3" ht="15" x14ac:dyDescent="0.2">
      <c r="A199" s="122"/>
      <c r="B199" s="122"/>
      <c r="C199" s="122"/>
    </row>
    <row r="200" spans="1:3" ht="15" x14ac:dyDescent="0.2">
      <c r="A200" s="122"/>
      <c r="B200" s="122"/>
      <c r="C200" s="122"/>
    </row>
    <row r="201" spans="1:3" ht="15" x14ac:dyDescent="0.2">
      <c r="A201" s="122"/>
      <c r="B201" s="122"/>
      <c r="C201" s="122"/>
    </row>
    <row r="202" spans="1:3" ht="15" x14ac:dyDescent="0.2">
      <c r="A202" s="122"/>
      <c r="B202" s="122"/>
      <c r="C202" s="122"/>
    </row>
    <row r="203" spans="1:3" ht="15" x14ac:dyDescent="0.2">
      <c r="A203" s="122"/>
      <c r="B203" s="122"/>
      <c r="C203" s="122"/>
    </row>
    <row r="204" spans="1:3" ht="15" x14ac:dyDescent="0.2">
      <c r="A204" s="122"/>
      <c r="B204" s="122"/>
      <c r="C204" s="122"/>
    </row>
    <row r="205" spans="1:3" ht="15" x14ac:dyDescent="0.2">
      <c r="A205" s="122"/>
      <c r="B205" s="122"/>
      <c r="C205" s="122"/>
    </row>
    <row r="206" spans="1:3" ht="15" x14ac:dyDescent="0.2">
      <c r="A206" s="122"/>
      <c r="B206" s="122"/>
      <c r="C206" s="122"/>
    </row>
    <row r="207" spans="1:3" ht="15" x14ac:dyDescent="0.2">
      <c r="A207" s="122"/>
      <c r="B207" s="122"/>
      <c r="C207" s="122"/>
    </row>
    <row r="208" spans="1:3" ht="15" x14ac:dyDescent="0.2">
      <c r="A208" s="122"/>
      <c r="B208" s="122"/>
      <c r="C208" s="122"/>
    </row>
    <row r="209" spans="1:3" ht="15" x14ac:dyDescent="0.2">
      <c r="A209" s="122"/>
      <c r="B209" s="122"/>
      <c r="C209" s="122"/>
    </row>
    <row r="210" spans="1:3" ht="15" x14ac:dyDescent="0.2">
      <c r="A210" s="122"/>
      <c r="B210" s="122"/>
      <c r="C210" s="122"/>
    </row>
    <row r="211" spans="1:3" ht="15" x14ac:dyDescent="0.2">
      <c r="A211" s="122"/>
      <c r="B211" s="122"/>
      <c r="C211" s="122"/>
    </row>
    <row r="212" spans="1:3" ht="15" x14ac:dyDescent="0.2">
      <c r="A212" s="122"/>
      <c r="B212" s="122"/>
      <c r="C212" s="122"/>
    </row>
    <row r="213" spans="1:3" ht="15" x14ac:dyDescent="0.2">
      <c r="A213" s="122"/>
      <c r="B213" s="122"/>
      <c r="C213" s="122"/>
    </row>
    <row r="214" spans="1:3" ht="15" x14ac:dyDescent="0.2">
      <c r="A214" s="122"/>
      <c r="B214" s="122"/>
      <c r="C214" s="122"/>
    </row>
    <row r="215" spans="1:3" ht="15" x14ac:dyDescent="0.2">
      <c r="A215" s="122"/>
      <c r="B215" s="122"/>
      <c r="C215" s="122"/>
    </row>
    <row r="216" spans="1:3" ht="15" x14ac:dyDescent="0.2">
      <c r="A216" s="122"/>
      <c r="B216" s="122"/>
      <c r="C216" s="122"/>
    </row>
    <row r="217" spans="1:3" ht="15" x14ac:dyDescent="0.2">
      <c r="A217" s="122"/>
      <c r="B217" s="122"/>
      <c r="C217" s="122"/>
    </row>
    <row r="218" spans="1:3" ht="15" x14ac:dyDescent="0.2">
      <c r="A218" s="122"/>
      <c r="B218" s="122"/>
      <c r="C218" s="122"/>
    </row>
    <row r="219" spans="1:3" ht="15" x14ac:dyDescent="0.2">
      <c r="A219" s="122"/>
      <c r="B219" s="122"/>
      <c r="C219" s="122"/>
    </row>
    <row r="220" spans="1:3" ht="15" x14ac:dyDescent="0.2">
      <c r="A220" s="122"/>
      <c r="B220" s="122"/>
      <c r="C220" s="122"/>
    </row>
    <row r="221" spans="1:3" ht="15" x14ac:dyDescent="0.2">
      <c r="A221" s="122"/>
      <c r="B221" s="122"/>
      <c r="C221" s="122"/>
    </row>
    <row r="222" spans="1:3" ht="15" x14ac:dyDescent="0.2">
      <c r="A222" s="122"/>
      <c r="B222" s="122"/>
      <c r="C222" s="122"/>
    </row>
    <row r="223" spans="1:3" ht="15" x14ac:dyDescent="0.2">
      <c r="A223" s="122"/>
      <c r="B223" s="122"/>
      <c r="C223" s="122"/>
    </row>
    <row r="224" spans="1:3" ht="15" x14ac:dyDescent="0.2">
      <c r="A224" s="122"/>
      <c r="B224" s="122"/>
      <c r="C224" s="122"/>
    </row>
    <row r="225" spans="1:3" ht="15" x14ac:dyDescent="0.2">
      <c r="A225" s="122"/>
      <c r="B225" s="122"/>
      <c r="C225" s="122"/>
    </row>
    <row r="226" spans="1:3" ht="15" x14ac:dyDescent="0.2">
      <c r="A226" s="122"/>
      <c r="B226" s="122"/>
      <c r="C226" s="122"/>
    </row>
    <row r="227" spans="1:3" ht="15" x14ac:dyDescent="0.2">
      <c r="A227" s="122"/>
      <c r="B227" s="122"/>
      <c r="C227" s="122"/>
    </row>
    <row r="228" spans="1:3" ht="15" x14ac:dyDescent="0.2">
      <c r="A228" s="122"/>
      <c r="B228" s="122"/>
      <c r="C228" s="122"/>
    </row>
    <row r="229" spans="1:3" ht="15" x14ac:dyDescent="0.2">
      <c r="A229" s="122"/>
      <c r="B229" s="122"/>
      <c r="C229" s="122"/>
    </row>
    <row r="230" spans="1:3" ht="15" x14ac:dyDescent="0.2">
      <c r="A230" s="122"/>
      <c r="B230" s="122"/>
      <c r="C230" s="122"/>
    </row>
    <row r="231" spans="1:3" ht="15" x14ac:dyDescent="0.2">
      <c r="A231" s="122"/>
      <c r="B231" s="122"/>
      <c r="C231" s="122"/>
    </row>
    <row r="232" spans="1:3" ht="15" x14ac:dyDescent="0.2">
      <c r="A232" s="122"/>
      <c r="B232" s="122"/>
      <c r="C232" s="122"/>
    </row>
    <row r="233" spans="1:3" ht="15" x14ac:dyDescent="0.2">
      <c r="A233" s="122"/>
      <c r="B233" s="122"/>
      <c r="C233" s="122"/>
    </row>
    <row r="234" spans="1:3" ht="15" x14ac:dyDescent="0.2">
      <c r="A234" s="122"/>
      <c r="B234" s="122"/>
      <c r="C234" s="122"/>
    </row>
    <row r="235" spans="1:3" ht="15" x14ac:dyDescent="0.2">
      <c r="A235" s="122"/>
      <c r="B235" s="122"/>
      <c r="C235" s="122"/>
    </row>
    <row r="236" spans="1:3" ht="15" x14ac:dyDescent="0.2">
      <c r="A236" s="122"/>
      <c r="B236" s="122"/>
      <c r="C236" s="122"/>
    </row>
    <row r="237" spans="1:3" ht="15" x14ac:dyDescent="0.2">
      <c r="A237" s="122"/>
      <c r="B237" s="122"/>
      <c r="C237" s="122"/>
    </row>
    <row r="238" spans="1:3" ht="15" x14ac:dyDescent="0.2">
      <c r="A238" s="122"/>
      <c r="B238" s="122"/>
      <c r="C238" s="122"/>
    </row>
    <row r="239" spans="1:3" ht="15" x14ac:dyDescent="0.2">
      <c r="A239" s="122"/>
      <c r="B239" s="122"/>
      <c r="C239" s="122"/>
    </row>
    <row r="240" spans="1:3" ht="15" x14ac:dyDescent="0.2">
      <c r="A240" s="122"/>
      <c r="B240" s="122"/>
      <c r="C240" s="122"/>
    </row>
    <row r="241" spans="1:3" ht="15" x14ac:dyDescent="0.2">
      <c r="A241" s="122"/>
      <c r="B241" s="122"/>
      <c r="C241" s="122"/>
    </row>
    <row r="242" spans="1:3" ht="15" x14ac:dyDescent="0.2">
      <c r="A242" s="122"/>
      <c r="B242" s="122"/>
      <c r="C242" s="122"/>
    </row>
    <row r="243" spans="1:3" ht="15" x14ac:dyDescent="0.2">
      <c r="A243" s="122"/>
      <c r="B243" s="122"/>
      <c r="C243" s="122"/>
    </row>
    <row r="244" spans="1:3" ht="15" x14ac:dyDescent="0.2">
      <c r="A244" s="122"/>
      <c r="B244" s="122"/>
      <c r="C244" s="122"/>
    </row>
    <row r="245" spans="1:3" ht="15" x14ac:dyDescent="0.2">
      <c r="A245" s="122"/>
      <c r="B245" s="122"/>
      <c r="C245" s="122"/>
    </row>
    <row r="246" spans="1:3" ht="15" x14ac:dyDescent="0.2">
      <c r="A246" s="122"/>
      <c r="B246" s="122"/>
      <c r="C246" s="122"/>
    </row>
    <row r="247" spans="1:3" ht="15" x14ac:dyDescent="0.2">
      <c r="A247" s="122"/>
      <c r="B247" s="122"/>
      <c r="C247" s="122"/>
    </row>
    <row r="248" spans="1:3" ht="15" x14ac:dyDescent="0.2">
      <c r="A248" s="122"/>
      <c r="B248" s="122"/>
      <c r="C248" s="122"/>
    </row>
    <row r="249" spans="1:3" ht="15" x14ac:dyDescent="0.2">
      <c r="A249" s="122"/>
      <c r="B249" s="122"/>
      <c r="C249" s="122"/>
    </row>
    <row r="250" spans="1:3" ht="15" x14ac:dyDescent="0.2">
      <c r="A250" s="122"/>
      <c r="B250" s="122"/>
      <c r="C250" s="122"/>
    </row>
    <row r="251" spans="1:3" ht="15" x14ac:dyDescent="0.2">
      <c r="A251" s="122"/>
      <c r="B251" s="122"/>
      <c r="C251" s="122"/>
    </row>
    <row r="252" spans="1:3" ht="15" x14ac:dyDescent="0.2">
      <c r="A252" s="122"/>
      <c r="B252" s="122"/>
      <c r="C252" s="122"/>
    </row>
    <row r="253" spans="1:3" ht="15" x14ac:dyDescent="0.2">
      <c r="A253" s="122"/>
      <c r="B253" s="122"/>
      <c r="C253" s="122"/>
    </row>
    <row r="254" spans="1:3" ht="15" x14ac:dyDescent="0.2">
      <c r="A254" s="122"/>
      <c r="B254" s="122"/>
      <c r="C254" s="122"/>
    </row>
    <row r="255" spans="1:3" ht="15" x14ac:dyDescent="0.2">
      <c r="A255" s="122"/>
      <c r="B255" s="122"/>
      <c r="C255" s="122"/>
    </row>
    <row r="256" spans="1:3" ht="15" x14ac:dyDescent="0.2">
      <c r="A256" s="122"/>
      <c r="B256" s="122"/>
      <c r="C256" s="122"/>
    </row>
    <row r="257" spans="1:3" ht="15" x14ac:dyDescent="0.2">
      <c r="A257" s="122"/>
      <c r="B257" s="122"/>
      <c r="C257" s="122"/>
    </row>
    <row r="258" spans="1:3" ht="15" x14ac:dyDescent="0.2">
      <c r="A258" s="122"/>
      <c r="B258" s="122"/>
      <c r="C258" s="122"/>
    </row>
    <row r="259" spans="1:3" ht="15" x14ac:dyDescent="0.2">
      <c r="A259" s="122"/>
      <c r="B259" s="122"/>
      <c r="C259" s="122"/>
    </row>
    <row r="260" spans="1:3" ht="15" x14ac:dyDescent="0.2">
      <c r="A260" s="122"/>
      <c r="B260" s="122"/>
      <c r="C260" s="122"/>
    </row>
    <row r="261" spans="1:3" ht="15" x14ac:dyDescent="0.2">
      <c r="A261" s="122"/>
      <c r="B261" s="122"/>
      <c r="C261" s="122"/>
    </row>
    <row r="262" spans="1:3" ht="15" x14ac:dyDescent="0.2">
      <c r="A262" s="122"/>
      <c r="B262" s="122"/>
      <c r="C262" s="122"/>
    </row>
    <row r="263" spans="1:3" ht="15" x14ac:dyDescent="0.2">
      <c r="A263" s="122"/>
      <c r="B263" s="122"/>
      <c r="C263" s="122"/>
    </row>
    <row r="264" spans="1:3" ht="15" x14ac:dyDescent="0.2">
      <c r="A264" s="122"/>
      <c r="B264" s="122"/>
      <c r="C264" s="122"/>
    </row>
    <row r="265" spans="1:3" ht="15" x14ac:dyDescent="0.2">
      <c r="A265" s="122"/>
      <c r="B265" s="122"/>
      <c r="C265" s="122"/>
    </row>
    <row r="266" spans="1:3" ht="15" x14ac:dyDescent="0.2">
      <c r="A266" s="122"/>
      <c r="B266" s="122"/>
      <c r="C266" s="122"/>
    </row>
    <row r="267" spans="1:3" ht="15" x14ac:dyDescent="0.2">
      <c r="A267" s="122"/>
      <c r="B267" s="122"/>
      <c r="C267" s="122"/>
    </row>
    <row r="268" spans="1:3" ht="15" x14ac:dyDescent="0.2">
      <c r="A268" s="122"/>
      <c r="B268" s="122"/>
      <c r="C268" s="122"/>
    </row>
    <row r="269" spans="1:3" ht="15" x14ac:dyDescent="0.2">
      <c r="A269" s="122"/>
      <c r="B269" s="122"/>
      <c r="C269" s="122"/>
    </row>
    <row r="270" spans="1:3" ht="15" x14ac:dyDescent="0.2">
      <c r="A270" s="122"/>
      <c r="B270" s="122"/>
      <c r="C270" s="122"/>
    </row>
    <row r="271" spans="1:3" ht="15" x14ac:dyDescent="0.2">
      <c r="A271" s="122"/>
      <c r="B271" s="122"/>
      <c r="C271" s="122"/>
    </row>
    <row r="272" spans="1:3" ht="15" x14ac:dyDescent="0.2">
      <c r="A272" s="122"/>
      <c r="B272" s="122"/>
      <c r="C272" s="122"/>
    </row>
    <row r="273" spans="1:3" ht="15" x14ac:dyDescent="0.2">
      <c r="A273" s="122"/>
      <c r="B273" s="122"/>
      <c r="C273" s="122"/>
    </row>
    <row r="274" spans="1:3" ht="15" x14ac:dyDescent="0.2">
      <c r="A274" s="122"/>
      <c r="B274" s="122"/>
      <c r="C274" s="122"/>
    </row>
    <row r="275" spans="1:3" ht="15" x14ac:dyDescent="0.2">
      <c r="A275" s="122"/>
      <c r="B275" s="122"/>
      <c r="C275" s="122"/>
    </row>
    <row r="276" spans="1:3" ht="15" x14ac:dyDescent="0.2">
      <c r="A276" s="122"/>
      <c r="B276" s="122"/>
      <c r="C276" s="122"/>
    </row>
    <row r="277" spans="1:3" ht="15" x14ac:dyDescent="0.2">
      <c r="A277" s="122"/>
      <c r="B277" s="122"/>
      <c r="C277" s="122"/>
    </row>
    <row r="278" spans="1:3" ht="15" x14ac:dyDescent="0.2">
      <c r="A278" s="122"/>
      <c r="B278" s="122"/>
      <c r="C278" s="122"/>
    </row>
    <row r="279" spans="1:3" ht="15" x14ac:dyDescent="0.2">
      <c r="A279" s="122"/>
      <c r="B279" s="122"/>
      <c r="C279" s="122"/>
    </row>
    <row r="280" spans="1:3" ht="15" x14ac:dyDescent="0.2">
      <c r="A280" s="122"/>
      <c r="B280" s="122"/>
      <c r="C280" s="122"/>
    </row>
    <row r="281" spans="1:3" ht="15" x14ac:dyDescent="0.2">
      <c r="A281" s="122"/>
      <c r="B281" s="122"/>
      <c r="C281" s="122"/>
    </row>
    <row r="282" spans="1:3" ht="15" x14ac:dyDescent="0.2">
      <c r="A282" s="122"/>
      <c r="B282" s="122"/>
      <c r="C282" s="122"/>
    </row>
    <row r="283" spans="1:3" ht="15" x14ac:dyDescent="0.2">
      <c r="A283" s="122"/>
      <c r="B283" s="122"/>
      <c r="C283" s="122"/>
    </row>
    <row r="284" spans="1:3" ht="15" x14ac:dyDescent="0.2">
      <c r="A284" s="122"/>
      <c r="B284" s="122"/>
      <c r="C284" s="122"/>
    </row>
    <row r="285" spans="1:3" ht="15" x14ac:dyDescent="0.2">
      <c r="A285" s="122"/>
      <c r="B285" s="122"/>
      <c r="C285" s="122"/>
    </row>
    <row r="286" spans="1:3" ht="15" x14ac:dyDescent="0.2">
      <c r="A286" s="122"/>
      <c r="B286" s="122"/>
      <c r="C286" s="122"/>
    </row>
    <row r="287" spans="1:3" ht="15" x14ac:dyDescent="0.2">
      <c r="A287" s="122"/>
      <c r="B287" s="122"/>
      <c r="C287" s="122"/>
    </row>
    <row r="288" spans="1:3" ht="15" x14ac:dyDescent="0.2">
      <c r="A288" s="122"/>
      <c r="B288" s="122"/>
      <c r="C288" s="122"/>
    </row>
    <row r="289" spans="1:3" ht="15" x14ac:dyDescent="0.2">
      <c r="A289" s="122"/>
      <c r="B289" s="122"/>
      <c r="C289" s="122"/>
    </row>
    <row r="290" spans="1:3" ht="15" x14ac:dyDescent="0.2">
      <c r="A290" s="122"/>
      <c r="B290" s="122"/>
      <c r="C290" s="122"/>
    </row>
    <row r="291" spans="1:3" ht="15" x14ac:dyDescent="0.2">
      <c r="A291" s="122"/>
      <c r="B291" s="122"/>
      <c r="C291" s="122"/>
    </row>
    <row r="292" spans="1:3" ht="15" x14ac:dyDescent="0.2">
      <c r="A292" s="122"/>
      <c r="B292" s="122"/>
      <c r="C292" s="122"/>
    </row>
    <row r="293" spans="1:3" ht="15" x14ac:dyDescent="0.2">
      <c r="A293" s="122"/>
      <c r="B293" s="122"/>
      <c r="C293" s="122"/>
    </row>
    <row r="294" spans="1:3" ht="15" x14ac:dyDescent="0.2">
      <c r="A294" s="122"/>
      <c r="B294" s="122"/>
      <c r="C294" s="122"/>
    </row>
    <row r="295" spans="1:3" ht="15" x14ac:dyDescent="0.2">
      <c r="A295" s="122"/>
      <c r="B295" s="122"/>
      <c r="C295" s="122"/>
    </row>
    <row r="296" spans="1:3" ht="15" x14ac:dyDescent="0.2">
      <c r="A296" s="122"/>
      <c r="B296" s="122"/>
      <c r="C296" s="122"/>
    </row>
    <row r="297" spans="1:3" ht="15" x14ac:dyDescent="0.2">
      <c r="A297" s="122"/>
      <c r="B297" s="122"/>
      <c r="C297" s="122"/>
    </row>
    <row r="298" spans="1:3" ht="15" x14ac:dyDescent="0.2">
      <c r="A298" s="122"/>
      <c r="B298" s="122"/>
      <c r="C298" s="122"/>
    </row>
    <row r="299" spans="1:3" ht="15" x14ac:dyDescent="0.2">
      <c r="A299" s="122"/>
      <c r="B299" s="122"/>
      <c r="C299" s="122"/>
    </row>
    <row r="300" spans="1:3" ht="15" x14ac:dyDescent="0.2">
      <c r="A300" s="122"/>
      <c r="B300" s="122"/>
      <c r="C300" s="122"/>
    </row>
    <row r="301" spans="1:3" ht="15" x14ac:dyDescent="0.2">
      <c r="A301" s="122"/>
      <c r="B301" s="122"/>
      <c r="C301" s="122"/>
    </row>
    <row r="302" spans="1:3" ht="15" x14ac:dyDescent="0.2">
      <c r="A302" s="122"/>
      <c r="B302" s="122"/>
      <c r="C302" s="122"/>
    </row>
    <row r="303" spans="1:3" ht="15" x14ac:dyDescent="0.2">
      <c r="A303" s="122"/>
      <c r="B303" s="122"/>
      <c r="C303" s="122"/>
    </row>
    <row r="304" spans="1:3" ht="15" x14ac:dyDescent="0.2">
      <c r="A304" s="122"/>
      <c r="B304" s="122"/>
      <c r="C304" s="122"/>
    </row>
    <row r="305" spans="1:3" ht="15" x14ac:dyDescent="0.2">
      <c r="A305" s="122"/>
      <c r="B305" s="122"/>
      <c r="C305" s="122"/>
    </row>
    <row r="306" spans="1:3" ht="15" x14ac:dyDescent="0.2">
      <c r="A306" s="122"/>
      <c r="B306" s="122"/>
      <c r="C306" s="122"/>
    </row>
    <row r="307" spans="1:3" ht="15" x14ac:dyDescent="0.2">
      <c r="A307" s="122"/>
      <c r="B307" s="122"/>
      <c r="C307" s="122"/>
    </row>
    <row r="308" spans="1:3" ht="15" x14ac:dyDescent="0.2">
      <c r="A308" s="122"/>
      <c r="B308" s="122"/>
      <c r="C308" s="122"/>
    </row>
    <row r="309" spans="1:3" ht="15" x14ac:dyDescent="0.2">
      <c r="A309" s="122"/>
      <c r="B309" s="122"/>
      <c r="C309" s="122"/>
    </row>
    <row r="310" spans="1:3" ht="15" x14ac:dyDescent="0.2">
      <c r="A310" s="122"/>
      <c r="B310" s="122"/>
      <c r="C310" s="122"/>
    </row>
    <row r="311" spans="1:3" ht="15" x14ac:dyDescent="0.2">
      <c r="A311" s="122"/>
      <c r="B311" s="122"/>
      <c r="C311" s="122"/>
    </row>
    <row r="312" spans="1:3" ht="15" x14ac:dyDescent="0.2">
      <c r="A312" s="122"/>
      <c r="B312" s="122"/>
      <c r="C312" s="122"/>
    </row>
    <row r="313" spans="1:3" ht="15" x14ac:dyDescent="0.2">
      <c r="A313" s="122"/>
      <c r="B313" s="122"/>
      <c r="C313" s="122"/>
    </row>
    <row r="314" spans="1:3" ht="15" x14ac:dyDescent="0.2">
      <c r="A314" s="122"/>
      <c r="B314" s="122"/>
      <c r="C314" s="122"/>
    </row>
    <row r="315" spans="1:3" ht="15" x14ac:dyDescent="0.2">
      <c r="A315" s="122"/>
      <c r="B315" s="122"/>
      <c r="C315" s="122"/>
    </row>
    <row r="316" spans="1:3" ht="15" x14ac:dyDescent="0.2">
      <c r="A316" s="122"/>
      <c r="B316" s="122"/>
      <c r="C316" s="122"/>
    </row>
    <row r="317" spans="1:3" ht="15" x14ac:dyDescent="0.2">
      <c r="A317" s="122"/>
      <c r="B317" s="122"/>
      <c r="C317" s="122"/>
    </row>
    <row r="318" spans="1:3" ht="15" x14ac:dyDescent="0.2">
      <c r="A318" s="122"/>
      <c r="B318" s="122"/>
      <c r="C318" s="122"/>
    </row>
    <row r="319" spans="1:3" ht="15" x14ac:dyDescent="0.2">
      <c r="A319" s="122"/>
      <c r="B319" s="122"/>
      <c r="C319" s="122"/>
    </row>
    <row r="320" spans="1:3" ht="15" x14ac:dyDescent="0.2">
      <c r="A320" s="122"/>
      <c r="B320" s="122"/>
      <c r="C320" s="122"/>
    </row>
    <row r="321" spans="1:3" ht="15" x14ac:dyDescent="0.2">
      <c r="A321" s="122"/>
      <c r="B321" s="122"/>
      <c r="C321" s="122"/>
    </row>
    <row r="322" spans="1:3" ht="15" x14ac:dyDescent="0.2">
      <c r="A322" s="122"/>
      <c r="B322" s="122"/>
      <c r="C322" s="122"/>
    </row>
    <row r="323" spans="1:3" ht="15" x14ac:dyDescent="0.2">
      <c r="A323" s="122"/>
      <c r="B323" s="122"/>
      <c r="C323" s="122"/>
    </row>
    <row r="324" spans="1:3" ht="15" x14ac:dyDescent="0.2">
      <c r="A324" s="122"/>
      <c r="B324" s="122"/>
      <c r="C324" s="122"/>
    </row>
    <row r="325" spans="1:3" ht="15" x14ac:dyDescent="0.2">
      <c r="A325" s="122"/>
      <c r="B325" s="122"/>
      <c r="C325" s="122"/>
    </row>
    <row r="326" spans="1:3" ht="15" x14ac:dyDescent="0.2">
      <c r="A326" s="122"/>
      <c r="B326" s="122"/>
      <c r="C326" s="122"/>
    </row>
    <row r="327" spans="1:3" ht="15" x14ac:dyDescent="0.2">
      <c r="A327" s="122"/>
      <c r="B327" s="122"/>
      <c r="C327" s="122"/>
    </row>
    <row r="328" spans="1:3" ht="15" x14ac:dyDescent="0.2">
      <c r="A328" s="122"/>
      <c r="B328" s="122"/>
      <c r="C328" s="122"/>
    </row>
    <row r="329" spans="1:3" ht="15" x14ac:dyDescent="0.2">
      <c r="A329" s="122"/>
      <c r="B329" s="122"/>
      <c r="C329" s="122"/>
    </row>
    <row r="330" spans="1:3" ht="15" x14ac:dyDescent="0.2">
      <c r="A330" s="122"/>
      <c r="B330" s="122"/>
      <c r="C330" s="122"/>
    </row>
    <row r="331" spans="1:3" ht="15" x14ac:dyDescent="0.2">
      <c r="A331" s="122"/>
      <c r="B331" s="122"/>
      <c r="C331" s="122"/>
    </row>
    <row r="332" spans="1:3" ht="15" x14ac:dyDescent="0.2">
      <c r="A332" s="122"/>
      <c r="B332" s="122"/>
      <c r="C332" s="122"/>
    </row>
    <row r="333" spans="1:3" ht="15" x14ac:dyDescent="0.2">
      <c r="A333" s="122"/>
      <c r="B333" s="122"/>
      <c r="C333" s="122"/>
    </row>
    <row r="334" spans="1:3" ht="15" x14ac:dyDescent="0.2">
      <c r="A334" s="122"/>
      <c r="B334" s="122"/>
      <c r="C334" s="122"/>
    </row>
    <row r="335" spans="1:3" ht="15" x14ac:dyDescent="0.2">
      <c r="A335" s="122"/>
      <c r="B335" s="122"/>
      <c r="C335" s="122"/>
    </row>
    <row r="336" spans="1:3" ht="15" x14ac:dyDescent="0.2">
      <c r="A336" s="122"/>
      <c r="B336" s="122"/>
      <c r="C336" s="122"/>
    </row>
    <row r="337" spans="1:3" ht="15" x14ac:dyDescent="0.2">
      <c r="A337" s="122"/>
      <c r="B337" s="122"/>
      <c r="C337" s="122"/>
    </row>
    <row r="338" spans="1:3" ht="15" x14ac:dyDescent="0.2">
      <c r="A338" s="122"/>
      <c r="B338" s="122"/>
      <c r="C338" s="122"/>
    </row>
    <row r="339" spans="1:3" ht="15" x14ac:dyDescent="0.2">
      <c r="A339" s="122"/>
      <c r="B339" s="122"/>
      <c r="C339" s="122"/>
    </row>
    <row r="340" spans="1:3" ht="15" x14ac:dyDescent="0.2">
      <c r="A340" s="122"/>
      <c r="B340" s="122"/>
      <c r="C340" s="122"/>
    </row>
    <row r="341" spans="1:3" ht="15" x14ac:dyDescent="0.2">
      <c r="A341" s="122"/>
      <c r="B341" s="122"/>
      <c r="C341" s="122"/>
    </row>
    <row r="342" spans="1:3" ht="15" x14ac:dyDescent="0.2">
      <c r="A342" s="122"/>
      <c r="B342" s="122"/>
      <c r="C342" s="122"/>
    </row>
    <row r="343" spans="1:3" ht="15" x14ac:dyDescent="0.2">
      <c r="A343" s="122"/>
      <c r="B343" s="122"/>
      <c r="C343" s="122"/>
    </row>
    <row r="344" spans="1:3" ht="15" x14ac:dyDescent="0.2">
      <c r="A344" s="122"/>
      <c r="B344" s="122"/>
      <c r="C344" s="122"/>
    </row>
    <row r="345" spans="1:3" ht="15" x14ac:dyDescent="0.2">
      <c r="A345" s="122"/>
      <c r="B345" s="122"/>
      <c r="C345" s="122"/>
    </row>
    <row r="346" spans="1:3" ht="15" x14ac:dyDescent="0.2">
      <c r="A346" s="122"/>
      <c r="B346" s="122"/>
      <c r="C346" s="122"/>
    </row>
    <row r="347" spans="1:3" ht="15" x14ac:dyDescent="0.2">
      <c r="A347" s="122"/>
      <c r="B347" s="122"/>
      <c r="C347" s="122"/>
    </row>
    <row r="348" spans="1:3" ht="15" x14ac:dyDescent="0.2">
      <c r="A348" s="122"/>
      <c r="B348" s="122"/>
      <c r="C348" s="122"/>
    </row>
    <row r="349" spans="1:3" ht="15" x14ac:dyDescent="0.2">
      <c r="A349" s="122"/>
      <c r="B349" s="122"/>
      <c r="C349" s="122"/>
    </row>
    <row r="350" spans="1:3" ht="15" x14ac:dyDescent="0.2">
      <c r="A350" s="122"/>
      <c r="B350" s="122"/>
      <c r="C350" s="122"/>
    </row>
    <row r="351" spans="1:3" ht="15" x14ac:dyDescent="0.2">
      <c r="A351" s="122"/>
      <c r="B351" s="122"/>
      <c r="C351" s="122"/>
    </row>
    <row r="352" spans="1:3" ht="15" x14ac:dyDescent="0.2">
      <c r="A352" s="122"/>
      <c r="B352" s="122"/>
      <c r="C352" s="122"/>
    </row>
    <row r="353" spans="1:3" ht="15" x14ac:dyDescent="0.2">
      <c r="A353" s="122"/>
      <c r="B353" s="122"/>
      <c r="C353" s="122"/>
    </row>
    <row r="354" spans="1:3" ht="15" x14ac:dyDescent="0.2">
      <c r="A354" s="122"/>
      <c r="B354" s="122"/>
      <c r="C354" s="122"/>
    </row>
    <row r="355" spans="1:3" ht="15" x14ac:dyDescent="0.2">
      <c r="A355" s="122"/>
      <c r="B355" s="122"/>
      <c r="C355" s="122"/>
    </row>
    <row r="356" spans="1:3" ht="15" x14ac:dyDescent="0.2">
      <c r="A356" s="122"/>
      <c r="B356" s="122"/>
      <c r="C356" s="122"/>
    </row>
    <row r="357" spans="1:3" ht="15" x14ac:dyDescent="0.2">
      <c r="A357" s="122"/>
      <c r="B357" s="122"/>
      <c r="C357" s="122"/>
    </row>
    <row r="358" spans="1:3" ht="15" x14ac:dyDescent="0.2">
      <c r="A358" s="122"/>
      <c r="B358" s="122"/>
      <c r="C358" s="122"/>
    </row>
    <row r="359" spans="1:3" ht="15" x14ac:dyDescent="0.2">
      <c r="A359" s="122"/>
      <c r="B359" s="122"/>
      <c r="C359" s="122"/>
    </row>
    <row r="360" spans="1:3" ht="15" x14ac:dyDescent="0.2">
      <c r="A360" s="122"/>
      <c r="B360" s="122"/>
      <c r="C360" s="122"/>
    </row>
    <row r="361" spans="1:3" ht="15" x14ac:dyDescent="0.2">
      <c r="A361" s="122"/>
      <c r="B361" s="122"/>
      <c r="C361" s="122"/>
    </row>
    <row r="362" spans="1:3" ht="15" x14ac:dyDescent="0.2">
      <c r="A362" s="122"/>
      <c r="B362" s="122"/>
      <c r="C362" s="122"/>
    </row>
    <row r="363" spans="1:3" ht="15" x14ac:dyDescent="0.2">
      <c r="A363" s="122"/>
      <c r="B363" s="122"/>
      <c r="C363" s="122"/>
    </row>
    <row r="364" spans="1:3" ht="15" x14ac:dyDescent="0.2">
      <c r="A364" s="122"/>
      <c r="B364" s="122"/>
      <c r="C364" s="122"/>
    </row>
    <row r="365" spans="1:3" ht="15" x14ac:dyDescent="0.2">
      <c r="A365" s="122"/>
      <c r="B365" s="122"/>
      <c r="C365" s="122"/>
    </row>
    <row r="366" spans="1:3" ht="15" x14ac:dyDescent="0.2">
      <c r="A366" s="122"/>
      <c r="B366" s="122"/>
      <c r="C366" s="122"/>
    </row>
    <row r="367" spans="1:3" ht="15" x14ac:dyDescent="0.2">
      <c r="A367" s="122"/>
      <c r="B367" s="122"/>
      <c r="C367" s="122"/>
    </row>
    <row r="368" spans="1:3" ht="15" x14ac:dyDescent="0.2">
      <c r="A368" s="122"/>
      <c r="B368" s="122"/>
      <c r="C368" s="122"/>
    </row>
    <row r="369" spans="1:3" ht="15" x14ac:dyDescent="0.2">
      <c r="A369" s="122"/>
      <c r="B369" s="122"/>
      <c r="C369" s="122"/>
    </row>
    <row r="370" spans="1:3" ht="15" x14ac:dyDescent="0.2">
      <c r="A370" s="122"/>
      <c r="B370" s="122"/>
      <c r="C370" s="122"/>
    </row>
    <row r="371" spans="1:3" ht="15" x14ac:dyDescent="0.2">
      <c r="A371" s="122"/>
      <c r="B371" s="122"/>
      <c r="C371" s="122"/>
    </row>
    <row r="372" spans="1:3" ht="15" x14ac:dyDescent="0.2">
      <c r="A372" s="122"/>
      <c r="B372" s="122"/>
      <c r="C372" s="122"/>
    </row>
    <row r="373" spans="1:3" ht="15" x14ac:dyDescent="0.2">
      <c r="A373" s="122"/>
      <c r="B373" s="122"/>
      <c r="C373" s="122"/>
    </row>
    <row r="374" spans="1:3" ht="15" x14ac:dyDescent="0.2">
      <c r="A374" s="122"/>
      <c r="B374" s="122"/>
      <c r="C374" s="122"/>
    </row>
    <row r="375" spans="1:3" ht="15" x14ac:dyDescent="0.2">
      <c r="A375" s="122"/>
      <c r="B375" s="122"/>
      <c r="C375" s="122"/>
    </row>
    <row r="376" spans="1:3" ht="15" x14ac:dyDescent="0.2">
      <c r="A376" s="122"/>
      <c r="B376" s="122"/>
      <c r="C376" s="122"/>
    </row>
    <row r="377" spans="1:3" ht="15" x14ac:dyDescent="0.2">
      <c r="A377" s="122"/>
      <c r="B377" s="122"/>
      <c r="C377" s="122"/>
    </row>
    <row r="378" spans="1:3" ht="15" x14ac:dyDescent="0.2">
      <c r="A378" s="122"/>
      <c r="B378" s="122"/>
      <c r="C378" s="122"/>
    </row>
    <row r="379" spans="1:3" ht="15" x14ac:dyDescent="0.2">
      <c r="A379" s="122"/>
      <c r="B379" s="122"/>
      <c r="C379" s="122"/>
    </row>
    <row r="380" spans="1:3" ht="15" x14ac:dyDescent="0.2">
      <c r="A380" s="122"/>
      <c r="B380" s="122"/>
      <c r="C380" s="122"/>
    </row>
    <row r="381" spans="1:3" ht="15" x14ac:dyDescent="0.2">
      <c r="A381" s="122"/>
      <c r="B381" s="122"/>
      <c r="C381" s="122"/>
    </row>
    <row r="382" spans="1:3" ht="15" x14ac:dyDescent="0.2">
      <c r="A382" s="122"/>
      <c r="B382" s="122"/>
      <c r="C382" s="122"/>
    </row>
    <row r="383" spans="1:3" ht="15" x14ac:dyDescent="0.2">
      <c r="A383" s="122"/>
      <c r="B383" s="122"/>
      <c r="C383" s="122"/>
    </row>
    <row r="384" spans="1:3" ht="15" x14ac:dyDescent="0.2">
      <c r="A384" s="122"/>
      <c r="B384" s="122"/>
      <c r="C384" s="122"/>
    </row>
    <row r="385" spans="1:3" ht="15" x14ac:dyDescent="0.2">
      <c r="A385" s="122"/>
      <c r="B385" s="122"/>
      <c r="C385" s="122"/>
    </row>
    <row r="386" spans="1:3" ht="15" x14ac:dyDescent="0.2">
      <c r="A386" s="122"/>
      <c r="B386" s="122"/>
      <c r="C386" s="122"/>
    </row>
    <row r="387" spans="1:3" ht="15" x14ac:dyDescent="0.2">
      <c r="A387" s="122"/>
      <c r="B387" s="122"/>
      <c r="C387" s="122"/>
    </row>
    <row r="388" spans="1:3" ht="15" x14ac:dyDescent="0.2">
      <c r="A388" s="122"/>
      <c r="B388" s="122"/>
      <c r="C388" s="122"/>
    </row>
    <row r="389" spans="1:3" ht="15" x14ac:dyDescent="0.2">
      <c r="A389" s="122"/>
      <c r="B389" s="122"/>
      <c r="C389" s="122"/>
    </row>
    <row r="390" spans="1:3" ht="15" x14ac:dyDescent="0.2">
      <c r="A390" s="122"/>
      <c r="B390" s="122"/>
      <c r="C390" s="122"/>
    </row>
    <row r="391" spans="1:3" ht="15" x14ac:dyDescent="0.2">
      <c r="A391" s="122"/>
      <c r="B391" s="122"/>
      <c r="C391" s="122"/>
    </row>
    <row r="392" spans="1:3" ht="15" x14ac:dyDescent="0.2">
      <c r="A392" s="122"/>
      <c r="B392" s="122"/>
      <c r="C392" s="122"/>
    </row>
    <row r="393" spans="1:3" ht="15" x14ac:dyDescent="0.2">
      <c r="A393" s="122"/>
      <c r="B393" s="122"/>
      <c r="C393" s="122"/>
    </row>
    <row r="394" spans="1:3" ht="15" x14ac:dyDescent="0.2">
      <c r="A394" s="122"/>
      <c r="B394" s="122"/>
      <c r="C394" s="122"/>
    </row>
    <row r="395" spans="1:3" ht="15" x14ac:dyDescent="0.2">
      <c r="A395" s="122"/>
      <c r="B395" s="122"/>
      <c r="C395" s="122"/>
    </row>
    <row r="396" spans="1:3" ht="15" x14ac:dyDescent="0.2">
      <c r="A396" s="122"/>
      <c r="B396" s="122"/>
      <c r="C396" s="122"/>
    </row>
    <row r="397" spans="1:3" ht="15" x14ac:dyDescent="0.2">
      <c r="A397" s="122"/>
      <c r="B397" s="122"/>
      <c r="C397" s="122"/>
    </row>
    <row r="398" spans="1:3" ht="15" x14ac:dyDescent="0.2">
      <c r="A398" s="122"/>
      <c r="B398" s="122"/>
      <c r="C398" s="122"/>
    </row>
    <row r="399" spans="1:3" ht="15" x14ac:dyDescent="0.2">
      <c r="A399" s="122"/>
      <c r="B399" s="122"/>
      <c r="C399" s="122"/>
    </row>
    <row r="400" spans="1:3" ht="15" x14ac:dyDescent="0.2">
      <c r="A400" s="122"/>
      <c r="B400" s="122"/>
      <c r="C400" s="122"/>
    </row>
    <row r="401" spans="1:3" ht="15" x14ac:dyDescent="0.2">
      <c r="A401" s="122"/>
      <c r="B401" s="122"/>
      <c r="C401" s="122"/>
    </row>
    <row r="402" spans="1:3" ht="15" x14ac:dyDescent="0.2">
      <c r="A402" s="122"/>
      <c r="B402" s="122"/>
      <c r="C402" s="122"/>
    </row>
    <row r="403" spans="1:3" ht="15" x14ac:dyDescent="0.2">
      <c r="A403" s="122"/>
      <c r="B403" s="122"/>
      <c r="C403" s="122"/>
    </row>
    <row r="404" spans="1:3" ht="15" x14ac:dyDescent="0.2">
      <c r="A404" s="122"/>
      <c r="B404" s="122"/>
      <c r="C404" s="122"/>
    </row>
    <row r="405" spans="1:3" ht="15" x14ac:dyDescent="0.2">
      <c r="A405" s="122"/>
      <c r="B405" s="122"/>
      <c r="C405" s="122"/>
    </row>
    <row r="406" spans="1:3" ht="15" x14ac:dyDescent="0.2">
      <c r="A406" s="122"/>
      <c r="B406" s="122"/>
      <c r="C406" s="122"/>
    </row>
    <row r="407" spans="1:3" ht="15" x14ac:dyDescent="0.2">
      <c r="A407" s="122"/>
      <c r="B407" s="122"/>
      <c r="C407" s="122"/>
    </row>
    <row r="408" spans="1:3" ht="15" x14ac:dyDescent="0.2">
      <c r="A408" s="122"/>
      <c r="B408" s="122"/>
      <c r="C408" s="122"/>
    </row>
    <row r="409" spans="1:3" ht="15" x14ac:dyDescent="0.2">
      <c r="A409" s="122"/>
      <c r="B409" s="122"/>
      <c r="C409" s="122"/>
    </row>
    <row r="410" spans="1:3" ht="15" x14ac:dyDescent="0.2">
      <c r="A410" s="122"/>
      <c r="B410" s="122"/>
      <c r="C410" s="122"/>
    </row>
    <row r="411" spans="1:3" ht="15" x14ac:dyDescent="0.2">
      <c r="A411" s="122"/>
      <c r="B411" s="122"/>
      <c r="C411" s="122"/>
    </row>
    <row r="412" spans="1:3" ht="15" x14ac:dyDescent="0.2">
      <c r="A412" s="122"/>
      <c r="B412" s="122"/>
      <c r="C412" s="122"/>
    </row>
    <row r="413" spans="1:3" ht="15" x14ac:dyDescent="0.2">
      <c r="A413" s="122"/>
      <c r="B413" s="122"/>
      <c r="C413" s="122"/>
    </row>
    <row r="414" spans="1:3" ht="15" x14ac:dyDescent="0.2">
      <c r="A414" s="122"/>
      <c r="B414" s="122"/>
      <c r="C414" s="122"/>
    </row>
    <row r="415" spans="1:3" ht="15" x14ac:dyDescent="0.2">
      <c r="A415" s="122"/>
      <c r="B415" s="122"/>
      <c r="C415" s="122"/>
    </row>
    <row r="416" spans="1:3" ht="15" x14ac:dyDescent="0.2">
      <c r="A416" s="122"/>
      <c r="B416" s="122"/>
      <c r="C416" s="122"/>
    </row>
    <row r="417" spans="1:3" ht="15" x14ac:dyDescent="0.2">
      <c r="A417" s="122"/>
      <c r="B417" s="122"/>
      <c r="C417" s="122"/>
    </row>
    <row r="418" spans="1:3" ht="15" x14ac:dyDescent="0.2">
      <c r="A418" s="122"/>
      <c r="B418" s="122"/>
      <c r="C418" s="122"/>
    </row>
    <row r="419" spans="1:3" ht="15" x14ac:dyDescent="0.2">
      <c r="A419" s="122"/>
      <c r="B419" s="122"/>
      <c r="C419" s="122"/>
    </row>
    <row r="420" spans="1:3" ht="15" x14ac:dyDescent="0.2">
      <c r="A420" s="122"/>
      <c r="B420" s="122"/>
      <c r="C420" s="122"/>
    </row>
    <row r="421" spans="1:3" ht="15" x14ac:dyDescent="0.2">
      <c r="A421" s="122"/>
      <c r="B421" s="122"/>
      <c r="C421" s="122"/>
    </row>
    <row r="422" spans="1:3" ht="15" x14ac:dyDescent="0.2">
      <c r="A422" s="122"/>
      <c r="B422" s="122"/>
      <c r="C422" s="122"/>
    </row>
    <row r="423" spans="1:3" ht="15" x14ac:dyDescent="0.2">
      <c r="A423" s="122"/>
      <c r="B423" s="122"/>
      <c r="C423" s="122"/>
    </row>
    <row r="424" spans="1:3" ht="15" x14ac:dyDescent="0.2">
      <c r="A424" s="122"/>
      <c r="B424" s="122"/>
      <c r="C424" s="122"/>
    </row>
    <row r="425" spans="1:3" ht="15" x14ac:dyDescent="0.2">
      <c r="A425" s="122"/>
      <c r="B425" s="122"/>
      <c r="C425" s="122"/>
    </row>
    <row r="426" spans="1:3" ht="15" x14ac:dyDescent="0.2">
      <c r="A426" s="122"/>
      <c r="B426" s="122"/>
      <c r="C426" s="122"/>
    </row>
    <row r="427" spans="1:3" ht="15" x14ac:dyDescent="0.2">
      <c r="A427" s="122"/>
      <c r="B427" s="122"/>
      <c r="C427" s="122"/>
    </row>
    <row r="428" spans="1:3" ht="15" x14ac:dyDescent="0.2">
      <c r="A428" s="122"/>
      <c r="B428" s="122"/>
      <c r="C428" s="122"/>
    </row>
    <row r="429" spans="1:3" ht="15" x14ac:dyDescent="0.2">
      <c r="A429" s="122"/>
      <c r="B429" s="122"/>
      <c r="C429" s="122"/>
    </row>
    <row r="430" spans="1:3" ht="15" x14ac:dyDescent="0.2">
      <c r="A430" s="122"/>
      <c r="B430" s="122"/>
      <c r="C430" s="122"/>
    </row>
    <row r="431" spans="1:3" ht="15" x14ac:dyDescent="0.2">
      <c r="A431" s="122"/>
      <c r="B431" s="122"/>
      <c r="C431" s="122"/>
    </row>
    <row r="432" spans="1:3" ht="15" x14ac:dyDescent="0.2">
      <c r="A432" s="122"/>
      <c r="B432" s="122"/>
      <c r="C432" s="122"/>
    </row>
    <row r="433" spans="1:3" ht="15" x14ac:dyDescent="0.2">
      <c r="A433" s="122"/>
      <c r="B433" s="122"/>
      <c r="C433" s="122"/>
    </row>
    <row r="434" spans="1:3" ht="15" x14ac:dyDescent="0.2">
      <c r="A434" s="122"/>
      <c r="B434" s="122"/>
      <c r="C434" s="122"/>
    </row>
    <row r="435" spans="1:3" ht="15" x14ac:dyDescent="0.2">
      <c r="A435" s="122"/>
      <c r="B435" s="122"/>
      <c r="C435" s="122"/>
    </row>
    <row r="436" spans="1:3" ht="15" x14ac:dyDescent="0.2">
      <c r="A436" s="122"/>
      <c r="B436" s="122"/>
      <c r="C436" s="122"/>
    </row>
    <row r="437" spans="1:3" ht="15" x14ac:dyDescent="0.2">
      <c r="A437" s="122"/>
      <c r="B437" s="122"/>
      <c r="C437" s="122"/>
    </row>
    <row r="438" spans="1:3" ht="15" x14ac:dyDescent="0.2">
      <c r="A438" s="122"/>
      <c r="B438" s="122"/>
      <c r="C438" s="122"/>
    </row>
    <row r="439" spans="1:3" ht="15" x14ac:dyDescent="0.2">
      <c r="A439" s="122"/>
      <c r="B439" s="122"/>
      <c r="C439" s="122"/>
    </row>
    <row r="440" spans="1:3" ht="15" x14ac:dyDescent="0.2">
      <c r="A440" s="122"/>
      <c r="B440" s="122"/>
      <c r="C440" s="122"/>
    </row>
    <row r="441" spans="1:3" ht="15" x14ac:dyDescent="0.2">
      <c r="A441" s="122"/>
      <c r="B441" s="122"/>
      <c r="C441" s="122"/>
    </row>
    <row r="442" spans="1:3" ht="15" x14ac:dyDescent="0.2">
      <c r="A442" s="122"/>
      <c r="B442" s="122"/>
      <c r="C442" s="122"/>
    </row>
    <row r="443" spans="1:3" ht="15" x14ac:dyDescent="0.2">
      <c r="A443" s="122"/>
      <c r="B443" s="122"/>
      <c r="C443" s="122"/>
    </row>
    <row r="444" spans="1:3" ht="15" x14ac:dyDescent="0.2">
      <c r="A444" s="122"/>
      <c r="B444" s="122"/>
      <c r="C444" s="122"/>
    </row>
    <row r="445" spans="1:3" ht="15" x14ac:dyDescent="0.2">
      <c r="A445" s="122"/>
      <c r="B445" s="122"/>
      <c r="C445" s="122"/>
    </row>
    <row r="446" spans="1:3" ht="15" x14ac:dyDescent="0.2">
      <c r="A446" s="122"/>
      <c r="B446" s="122"/>
      <c r="C446" s="122"/>
    </row>
    <row r="447" spans="1:3" ht="15" x14ac:dyDescent="0.2">
      <c r="A447" s="122"/>
      <c r="B447" s="122"/>
      <c r="C447" s="122"/>
    </row>
    <row r="448" spans="1:3" ht="15" x14ac:dyDescent="0.2">
      <c r="A448" s="122"/>
      <c r="B448" s="122"/>
      <c r="C448" s="122"/>
    </row>
    <row r="449" spans="1:3" ht="15" x14ac:dyDescent="0.2">
      <c r="A449" s="122"/>
      <c r="B449" s="122"/>
      <c r="C449" s="122"/>
    </row>
    <row r="450" spans="1:3" ht="15" x14ac:dyDescent="0.2">
      <c r="A450" s="122"/>
      <c r="B450" s="122"/>
      <c r="C450" s="122"/>
    </row>
    <row r="451" spans="1:3" ht="15" x14ac:dyDescent="0.2">
      <c r="A451" s="122"/>
      <c r="B451" s="122"/>
      <c r="C451" s="122"/>
    </row>
    <row r="452" spans="1:3" ht="15" x14ac:dyDescent="0.2">
      <c r="A452" s="122"/>
      <c r="B452" s="122"/>
      <c r="C452" s="122"/>
    </row>
    <row r="453" spans="1:3" ht="15" x14ac:dyDescent="0.2">
      <c r="A453" s="122"/>
      <c r="B453" s="122"/>
      <c r="C453" s="122"/>
    </row>
    <row r="454" spans="1:3" ht="15" x14ac:dyDescent="0.2">
      <c r="A454" s="122"/>
      <c r="B454" s="122"/>
      <c r="C454" s="122"/>
    </row>
    <row r="455" spans="1:3" ht="15" x14ac:dyDescent="0.2">
      <c r="A455" s="122"/>
      <c r="B455" s="122"/>
      <c r="C455" s="122"/>
    </row>
    <row r="456" spans="1:3" ht="15" x14ac:dyDescent="0.2">
      <c r="A456" s="122"/>
      <c r="B456" s="122"/>
      <c r="C456" s="122"/>
    </row>
    <row r="457" spans="1:3" ht="15" x14ac:dyDescent="0.2">
      <c r="A457" s="122"/>
      <c r="B457" s="122"/>
      <c r="C457" s="122"/>
    </row>
    <row r="458" spans="1:3" ht="15" x14ac:dyDescent="0.2">
      <c r="A458" s="122"/>
      <c r="B458" s="122"/>
      <c r="C458" s="122"/>
    </row>
    <row r="459" spans="1:3" ht="15" x14ac:dyDescent="0.2">
      <c r="A459" s="122"/>
      <c r="B459" s="122"/>
      <c r="C459" s="122"/>
    </row>
    <row r="460" spans="1:3" ht="15" x14ac:dyDescent="0.2">
      <c r="A460" s="122"/>
      <c r="B460" s="122"/>
      <c r="C460" s="122"/>
    </row>
    <row r="461" spans="1:3" ht="15" x14ac:dyDescent="0.2">
      <c r="A461" s="122"/>
      <c r="B461" s="122"/>
      <c r="C461" s="122"/>
    </row>
    <row r="462" spans="1:3" ht="15" x14ac:dyDescent="0.2">
      <c r="A462" s="122"/>
      <c r="B462" s="122"/>
      <c r="C462" s="122"/>
    </row>
    <row r="463" spans="1:3" ht="15" x14ac:dyDescent="0.2">
      <c r="A463" s="122"/>
      <c r="B463" s="122"/>
      <c r="C463" s="122"/>
    </row>
    <row r="464" spans="1:3" ht="15" x14ac:dyDescent="0.2">
      <c r="A464" s="122"/>
      <c r="B464" s="122"/>
      <c r="C464" s="122"/>
    </row>
    <row r="465" spans="1:3" ht="15" x14ac:dyDescent="0.2">
      <c r="A465" s="122"/>
      <c r="B465" s="122"/>
      <c r="C465" s="122"/>
    </row>
    <row r="466" spans="1:3" ht="15" x14ac:dyDescent="0.2">
      <c r="A466" s="122"/>
      <c r="B466" s="122"/>
      <c r="C466" s="122"/>
    </row>
    <row r="467" spans="1:3" ht="15" x14ac:dyDescent="0.2">
      <c r="A467" s="122"/>
      <c r="B467" s="122"/>
      <c r="C467" s="122"/>
    </row>
    <row r="468" spans="1:3" ht="15" x14ac:dyDescent="0.2">
      <c r="A468" s="122"/>
      <c r="B468" s="122"/>
      <c r="C468" s="122"/>
    </row>
    <row r="469" spans="1:3" ht="15" x14ac:dyDescent="0.2">
      <c r="A469" s="122"/>
      <c r="B469" s="122"/>
      <c r="C469" s="122"/>
    </row>
    <row r="470" spans="1:3" ht="15" x14ac:dyDescent="0.2">
      <c r="A470" s="122"/>
      <c r="B470" s="122"/>
      <c r="C470" s="122"/>
    </row>
    <row r="471" spans="1:3" ht="15" x14ac:dyDescent="0.2">
      <c r="A471" s="122"/>
      <c r="B471" s="122"/>
      <c r="C471" s="122"/>
    </row>
    <row r="472" spans="1:3" ht="15" x14ac:dyDescent="0.2">
      <c r="A472" s="122"/>
      <c r="B472" s="122"/>
      <c r="C472" s="122"/>
    </row>
    <row r="473" spans="1:3" ht="15" x14ac:dyDescent="0.2">
      <c r="A473" s="122"/>
      <c r="B473" s="122"/>
      <c r="C473" s="122"/>
    </row>
    <row r="474" spans="1:3" ht="15" x14ac:dyDescent="0.2">
      <c r="A474" s="122"/>
      <c r="B474" s="122"/>
      <c r="C474" s="122"/>
    </row>
    <row r="475" spans="1:3" ht="15" x14ac:dyDescent="0.2">
      <c r="A475" s="122"/>
      <c r="B475" s="122"/>
      <c r="C475" s="122"/>
    </row>
    <row r="476" spans="1:3" ht="15" x14ac:dyDescent="0.2">
      <c r="A476" s="122"/>
      <c r="B476" s="122"/>
      <c r="C476" s="122"/>
    </row>
    <row r="477" spans="1:3" ht="15" x14ac:dyDescent="0.2">
      <c r="A477" s="122"/>
      <c r="B477" s="122"/>
      <c r="C477" s="122"/>
    </row>
    <row r="478" spans="1:3" ht="15" x14ac:dyDescent="0.2">
      <c r="A478" s="122"/>
      <c r="B478" s="122"/>
      <c r="C478" s="122"/>
    </row>
    <row r="479" spans="1:3" ht="15" x14ac:dyDescent="0.2">
      <c r="A479" s="122"/>
      <c r="B479" s="122"/>
      <c r="C479" s="122"/>
    </row>
    <row r="480" spans="1:3" ht="15" x14ac:dyDescent="0.2">
      <c r="A480" s="122"/>
      <c r="B480" s="122"/>
      <c r="C480" s="122"/>
    </row>
    <row r="481" spans="1:3" ht="15" x14ac:dyDescent="0.2">
      <c r="A481" s="122"/>
      <c r="B481" s="122"/>
      <c r="C481" s="122"/>
    </row>
    <row r="482" spans="1:3" ht="15" x14ac:dyDescent="0.2">
      <c r="A482" s="122"/>
      <c r="B482" s="122"/>
      <c r="C482" s="122"/>
    </row>
    <row r="483" spans="1:3" ht="15" x14ac:dyDescent="0.2">
      <c r="A483" s="122"/>
      <c r="B483" s="122"/>
      <c r="C483" s="122"/>
    </row>
    <row r="484" spans="1:3" ht="15" x14ac:dyDescent="0.2">
      <c r="A484" s="122"/>
      <c r="B484" s="122"/>
      <c r="C484" s="122"/>
    </row>
    <row r="485" spans="1:3" ht="15" x14ac:dyDescent="0.2">
      <c r="A485" s="122"/>
      <c r="B485" s="122"/>
      <c r="C485" s="122"/>
    </row>
    <row r="486" spans="1:3" ht="15" x14ac:dyDescent="0.2">
      <c r="A486" s="122"/>
      <c r="B486" s="122"/>
      <c r="C486" s="122"/>
    </row>
    <row r="487" spans="1:3" ht="15" x14ac:dyDescent="0.2">
      <c r="A487" s="122"/>
      <c r="B487" s="122"/>
      <c r="C487" s="122"/>
    </row>
    <row r="488" spans="1:3" ht="15" x14ac:dyDescent="0.2">
      <c r="A488" s="122"/>
      <c r="B488" s="122"/>
      <c r="C488" s="122"/>
    </row>
    <row r="489" spans="1:3" ht="15" x14ac:dyDescent="0.2">
      <c r="A489" s="122"/>
      <c r="B489" s="122"/>
      <c r="C489" s="122"/>
    </row>
    <row r="490" spans="1:3" ht="15" x14ac:dyDescent="0.2">
      <c r="A490" s="122"/>
      <c r="B490" s="122"/>
      <c r="C490" s="122"/>
    </row>
    <row r="491" spans="1:3" ht="15" x14ac:dyDescent="0.2">
      <c r="A491" s="122"/>
      <c r="B491" s="122"/>
      <c r="C491" s="122"/>
    </row>
    <row r="492" spans="1:3" ht="15" x14ac:dyDescent="0.2">
      <c r="A492" s="122"/>
      <c r="B492" s="122"/>
      <c r="C492" s="122"/>
    </row>
    <row r="493" spans="1:3" ht="15" x14ac:dyDescent="0.2">
      <c r="A493" s="122"/>
      <c r="B493" s="122"/>
      <c r="C493" s="122"/>
    </row>
    <row r="494" spans="1:3" ht="15" x14ac:dyDescent="0.2">
      <c r="A494" s="122"/>
      <c r="B494" s="122"/>
      <c r="C494" s="122"/>
    </row>
    <row r="495" spans="1:3" ht="15" x14ac:dyDescent="0.2">
      <c r="A495" s="122"/>
      <c r="B495" s="122"/>
      <c r="C495" s="122"/>
    </row>
    <row r="496" spans="1:3" ht="15" x14ac:dyDescent="0.2">
      <c r="A496" s="122"/>
      <c r="B496" s="122"/>
      <c r="C496" s="122"/>
    </row>
    <row r="497" spans="1:3" ht="15" x14ac:dyDescent="0.2">
      <c r="A497" s="122"/>
      <c r="B497" s="122"/>
      <c r="C497" s="122"/>
    </row>
    <row r="498" spans="1:3" ht="15" x14ac:dyDescent="0.2">
      <c r="A498" s="122"/>
      <c r="B498" s="122"/>
      <c r="C498" s="122"/>
    </row>
    <row r="499" spans="1:3" ht="15" x14ac:dyDescent="0.2">
      <c r="A499" s="122"/>
      <c r="B499" s="122"/>
      <c r="C499" s="122"/>
    </row>
    <row r="500" spans="1:3" ht="15" x14ac:dyDescent="0.2">
      <c r="A500" s="122"/>
      <c r="B500" s="122"/>
      <c r="C500" s="122"/>
    </row>
    <row r="501" spans="1:3" ht="15" x14ac:dyDescent="0.2">
      <c r="A501" s="122"/>
      <c r="B501" s="122"/>
      <c r="C501" s="122"/>
    </row>
    <row r="502" spans="1:3" ht="15" x14ac:dyDescent="0.2">
      <c r="A502" s="122"/>
      <c r="B502" s="122"/>
      <c r="C502" s="122"/>
    </row>
    <row r="503" spans="1:3" ht="15" x14ac:dyDescent="0.2">
      <c r="A503" s="122"/>
      <c r="B503" s="122"/>
      <c r="C503" s="122"/>
    </row>
    <row r="504" spans="1:3" ht="15" x14ac:dyDescent="0.2">
      <c r="A504" s="122"/>
      <c r="B504" s="122"/>
      <c r="C504" s="122"/>
    </row>
    <row r="505" spans="1:3" ht="15" x14ac:dyDescent="0.2">
      <c r="A505" s="122"/>
      <c r="B505" s="122"/>
      <c r="C505" s="122"/>
    </row>
    <row r="506" spans="1:3" ht="15" x14ac:dyDescent="0.2">
      <c r="A506" s="122"/>
      <c r="B506" s="122"/>
      <c r="C506" s="122"/>
    </row>
    <row r="507" spans="1:3" ht="15" x14ac:dyDescent="0.2">
      <c r="A507" s="122"/>
      <c r="B507" s="122"/>
      <c r="C507" s="122"/>
    </row>
    <row r="508" spans="1:3" ht="15" x14ac:dyDescent="0.2">
      <c r="A508" s="122"/>
      <c r="B508" s="122"/>
      <c r="C508" s="122"/>
    </row>
    <row r="509" spans="1:3" ht="15" x14ac:dyDescent="0.2">
      <c r="A509" s="122"/>
      <c r="B509" s="122"/>
      <c r="C509" s="122"/>
    </row>
    <row r="510" spans="1:3" ht="15" x14ac:dyDescent="0.2">
      <c r="A510" s="122"/>
      <c r="B510" s="122"/>
      <c r="C510" s="122"/>
    </row>
    <row r="511" spans="1:3" ht="15" x14ac:dyDescent="0.2">
      <c r="A511" s="122"/>
      <c r="B511" s="122"/>
      <c r="C511" s="122"/>
    </row>
    <row r="512" spans="1:3" ht="15" x14ac:dyDescent="0.2">
      <c r="A512" s="122"/>
      <c r="B512" s="122"/>
      <c r="C512" s="122"/>
    </row>
    <row r="513" spans="1:3" ht="15" x14ac:dyDescent="0.2">
      <c r="A513" s="122"/>
      <c r="B513" s="122"/>
      <c r="C513" s="122"/>
    </row>
    <row r="514" spans="1:3" ht="15" x14ac:dyDescent="0.2">
      <c r="A514" s="122"/>
      <c r="B514" s="122"/>
      <c r="C514" s="122"/>
    </row>
    <row r="515" spans="1:3" ht="15" x14ac:dyDescent="0.2">
      <c r="A515" s="122"/>
      <c r="B515" s="122"/>
      <c r="C515" s="122"/>
    </row>
    <row r="516" spans="1:3" ht="15" x14ac:dyDescent="0.2">
      <c r="A516" s="122"/>
      <c r="B516" s="122"/>
      <c r="C516" s="122"/>
    </row>
    <row r="517" spans="1:3" ht="15" x14ac:dyDescent="0.2">
      <c r="A517" s="122"/>
      <c r="B517" s="122"/>
      <c r="C517" s="122"/>
    </row>
    <row r="518" spans="1:3" ht="15" x14ac:dyDescent="0.2">
      <c r="A518" s="122"/>
      <c r="B518" s="122"/>
      <c r="C518" s="122"/>
    </row>
    <row r="519" spans="1:3" ht="15" x14ac:dyDescent="0.2">
      <c r="A519" s="122"/>
      <c r="B519" s="122"/>
      <c r="C519" s="122"/>
    </row>
    <row r="520" spans="1:3" ht="15" x14ac:dyDescent="0.2">
      <c r="A520" s="122"/>
      <c r="B520" s="122"/>
      <c r="C520" s="122"/>
    </row>
    <row r="521" spans="1:3" ht="15" x14ac:dyDescent="0.2">
      <c r="A521" s="122"/>
      <c r="B521" s="122"/>
      <c r="C521" s="122"/>
    </row>
    <row r="522" spans="1:3" ht="15" x14ac:dyDescent="0.2">
      <c r="A522" s="122"/>
      <c r="B522" s="122"/>
      <c r="C522" s="122"/>
    </row>
    <row r="523" spans="1:3" ht="15" x14ac:dyDescent="0.2">
      <c r="A523" s="122"/>
      <c r="B523" s="122"/>
      <c r="C523" s="122"/>
    </row>
    <row r="524" spans="1:3" ht="15" x14ac:dyDescent="0.2">
      <c r="A524" s="122"/>
      <c r="B524" s="122"/>
      <c r="C524" s="122"/>
    </row>
    <row r="525" spans="1:3" ht="15" x14ac:dyDescent="0.2">
      <c r="A525" s="122"/>
      <c r="B525" s="122"/>
      <c r="C525" s="122"/>
    </row>
    <row r="526" spans="1:3" ht="15" x14ac:dyDescent="0.2">
      <c r="A526" s="122"/>
      <c r="B526" s="122"/>
      <c r="C526" s="122"/>
    </row>
    <row r="527" spans="1:3" ht="15" x14ac:dyDescent="0.2">
      <c r="A527" s="122"/>
      <c r="B527" s="122"/>
      <c r="C527" s="122"/>
    </row>
    <row r="528" spans="1:3" ht="15" x14ac:dyDescent="0.2">
      <c r="A528" s="122"/>
      <c r="B528" s="122"/>
      <c r="C528" s="122"/>
    </row>
    <row r="529" spans="1:3" ht="15" x14ac:dyDescent="0.2">
      <c r="A529" s="122"/>
      <c r="B529" s="122"/>
      <c r="C529" s="122"/>
    </row>
    <row r="530" spans="1:3" ht="15" x14ac:dyDescent="0.2">
      <c r="A530" s="122"/>
      <c r="B530" s="122"/>
      <c r="C530" s="122"/>
    </row>
    <row r="531" spans="1:3" ht="15" x14ac:dyDescent="0.2">
      <c r="A531" s="122"/>
      <c r="B531" s="122"/>
      <c r="C531" s="122"/>
    </row>
    <row r="532" spans="1:3" ht="15" x14ac:dyDescent="0.2">
      <c r="A532" s="122"/>
      <c r="B532" s="122"/>
      <c r="C532" s="122"/>
    </row>
    <row r="533" spans="1:3" ht="15" x14ac:dyDescent="0.2">
      <c r="A533" s="122"/>
      <c r="B533" s="122"/>
      <c r="C533" s="122"/>
    </row>
    <row r="534" spans="1:3" ht="15" x14ac:dyDescent="0.2">
      <c r="A534" s="122"/>
      <c r="B534" s="122"/>
      <c r="C534" s="122"/>
    </row>
    <row r="535" spans="1:3" ht="15" x14ac:dyDescent="0.2">
      <c r="A535" s="122"/>
      <c r="B535" s="122"/>
      <c r="C535" s="122"/>
    </row>
    <row r="536" spans="1:3" ht="15" x14ac:dyDescent="0.2">
      <c r="A536" s="122"/>
      <c r="B536" s="122"/>
      <c r="C536" s="122"/>
    </row>
    <row r="537" spans="1:3" ht="15" x14ac:dyDescent="0.2">
      <c r="A537" s="122"/>
      <c r="B537" s="122"/>
      <c r="C537" s="122"/>
    </row>
    <row r="538" spans="1:3" ht="15" x14ac:dyDescent="0.2">
      <c r="A538" s="122"/>
      <c r="B538" s="122"/>
      <c r="C538" s="122"/>
    </row>
    <row r="539" spans="1:3" ht="15" x14ac:dyDescent="0.2">
      <c r="A539" s="122"/>
      <c r="B539" s="122"/>
      <c r="C539" s="122"/>
    </row>
    <row r="540" spans="1:3" ht="15" x14ac:dyDescent="0.2">
      <c r="A540" s="122"/>
      <c r="B540" s="122"/>
      <c r="C540" s="122"/>
    </row>
    <row r="541" spans="1:3" ht="15" x14ac:dyDescent="0.2">
      <c r="A541" s="122"/>
      <c r="B541" s="122"/>
      <c r="C541" s="122"/>
    </row>
    <row r="542" spans="1:3" ht="15" x14ac:dyDescent="0.2">
      <c r="A542" s="122"/>
      <c r="B542" s="122"/>
      <c r="C542" s="122"/>
    </row>
    <row r="543" spans="1:3" ht="15" x14ac:dyDescent="0.2">
      <c r="A543" s="122"/>
      <c r="B543" s="122"/>
      <c r="C543" s="122"/>
    </row>
    <row r="544" spans="1:3" ht="15" x14ac:dyDescent="0.2">
      <c r="A544" s="122"/>
      <c r="B544" s="122"/>
      <c r="C544" s="122"/>
    </row>
    <row r="545" spans="1:3" ht="15" x14ac:dyDescent="0.2">
      <c r="A545" s="122"/>
      <c r="B545" s="122"/>
      <c r="C545" s="122"/>
    </row>
    <row r="546" spans="1:3" ht="15" x14ac:dyDescent="0.2">
      <c r="A546" s="122"/>
      <c r="B546" s="122"/>
      <c r="C546" s="122"/>
    </row>
    <row r="547" spans="1:3" ht="15" x14ac:dyDescent="0.2">
      <c r="A547" s="122"/>
      <c r="B547" s="122"/>
      <c r="C547" s="122"/>
    </row>
    <row r="548" spans="1:3" ht="15" x14ac:dyDescent="0.2">
      <c r="A548" s="122"/>
      <c r="B548" s="122"/>
      <c r="C548" s="122"/>
    </row>
    <row r="549" spans="1:3" ht="15" x14ac:dyDescent="0.2">
      <c r="A549" s="122"/>
      <c r="B549" s="122"/>
      <c r="C549" s="122"/>
    </row>
    <row r="550" spans="1:3" ht="15" x14ac:dyDescent="0.2">
      <c r="A550" s="122"/>
      <c r="B550" s="122"/>
      <c r="C550" s="122"/>
    </row>
    <row r="551" spans="1:3" ht="15" x14ac:dyDescent="0.2">
      <c r="A551" s="122"/>
      <c r="B551" s="122"/>
      <c r="C551" s="122"/>
    </row>
    <row r="552" spans="1:3" ht="15" x14ac:dyDescent="0.2">
      <c r="A552" s="122"/>
      <c r="B552" s="122"/>
      <c r="C552" s="122"/>
    </row>
    <row r="553" spans="1:3" ht="15" x14ac:dyDescent="0.2">
      <c r="A553" s="122"/>
      <c r="B553" s="122"/>
      <c r="C553" s="122"/>
    </row>
    <row r="554" spans="1:3" ht="15" x14ac:dyDescent="0.2">
      <c r="A554" s="122"/>
      <c r="B554" s="122"/>
      <c r="C554" s="122"/>
    </row>
    <row r="555" spans="1:3" ht="15" x14ac:dyDescent="0.2">
      <c r="A555" s="122"/>
      <c r="B555" s="122"/>
      <c r="C555" s="122"/>
    </row>
    <row r="556" spans="1:3" ht="15" x14ac:dyDescent="0.2">
      <c r="A556" s="122"/>
      <c r="B556" s="122"/>
      <c r="C556" s="122"/>
    </row>
    <row r="557" spans="1:3" ht="15" x14ac:dyDescent="0.2">
      <c r="A557" s="122"/>
      <c r="B557" s="122"/>
      <c r="C557" s="122"/>
    </row>
    <row r="558" spans="1:3" ht="15" x14ac:dyDescent="0.2">
      <c r="A558" s="122"/>
      <c r="B558" s="122"/>
      <c r="C558" s="122"/>
    </row>
    <row r="559" spans="1:3" ht="15" x14ac:dyDescent="0.2">
      <c r="A559" s="122"/>
      <c r="B559" s="122"/>
      <c r="C559" s="122"/>
    </row>
    <row r="560" spans="1:3" ht="15" x14ac:dyDescent="0.2">
      <c r="A560" s="122"/>
      <c r="B560" s="122"/>
      <c r="C560" s="122"/>
    </row>
    <row r="561" spans="1:3" ht="15" x14ac:dyDescent="0.2">
      <c r="A561" s="122"/>
      <c r="B561" s="122"/>
      <c r="C561" s="122"/>
    </row>
    <row r="562" spans="1:3" ht="15" x14ac:dyDescent="0.2">
      <c r="A562" s="122"/>
      <c r="B562" s="122"/>
      <c r="C562" s="122"/>
    </row>
    <row r="563" spans="1:3" ht="15" x14ac:dyDescent="0.2">
      <c r="A563" s="122"/>
      <c r="B563" s="122"/>
      <c r="C563" s="122"/>
    </row>
    <row r="564" spans="1:3" ht="15" x14ac:dyDescent="0.2">
      <c r="A564" s="122"/>
      <c r="B564" s="122"/>
      <c r="C564" s="122"/>
    </row>
    <row r="565" spans="1:3" ht="15" x14ac:dyDescent="0.2">
      <c r="A565" s="122"/>
      <c r="B565" s="122"/>
      <c r="C565" s="122"/>
    </row>
    <row r="566" spans="1:3" ht="15" x14ac:dyDescent="0.2">
      <c r="A566" s="122"/>
      <c r="B566" s="122"/>
      <c r="C566" s="122"/>
    </row>
    <row r="567" spans="1:3" ht="15" x14ac:dyDescent="0.2">
      <c r="A567" s="122"/>
      <c r="B567" s="122"/>
      <c r="C567" s="122"/>
    </row>
    <row r="568" spans="1:3" ht="15" x14ac:dyDescent="0.2">
      <c r="A568" s="122"/>
      <c r="B568" s="122"/>
      <c r="C568" s="122"/>
    </row>
    <row r="569" spans="1:3" ht="15" x14ac:dyDescent="0.2">
      <c r="A569" s="122"/>
      <c r="B569" s="122"/>
      <c r="C569" s="122"/>
    </row>
    <row r="570" spans="1:3" ht="15" x14ac:dyDescent="0.2">
      <c r="A570" s="122"/>
      <c r="B570" s="122"/>
      <c r="C570" s="122"/>
    </row>
    <row r="571" spans="1:3" ht="15" x14ac:dyDescent="0.2">
      <c r="A571" s="122"/>
      <c r="B571" s="122"/>
      <c r="C571" s="122"/>
    </row>
    <row r="572" spans="1:3" ht="15" x14ac:dyDescent="0.2">
      <c r="A572" s="122"/>
      <c r="B572" s="122"/>
      <c r="C572" s="122"/>
    </row>
    <row r="573" spans="1:3" ht="15" x14ac:dyDescent="0.2">
      <c r="A573" s="122"/>
      <c r="B573" s="122"/>
      <c r="C573" s="122"/>
    </row>
    <row r="574" spans="1:3" ht="15" x14ac:dyDescent="0.2">
      <c r="A574" s="122"/>
      <c r="B574" s="122"/>
      <c r="C574" s="122"/>
    </row>
    <row r="575" spans="1:3" ht="15" x14ac:dyDescent="0.2">
      <c r="A575" s="122"/>
      <c r="B575" s="122"/>
      <c r="C575" s="122"/>
    </row>
    <row r="576" spans="1:3" ht="15" x14ac:dyDescent="0.2">
      <c r="A576" s="122"/>
      <c r="B576" s="122"/>
      <c r="C576" s="122"/>
    </row>
    <row r="577" spans="1:3" ht="15" x14ac:dyDescent="0.2">
      <c r="A577" s="122"/>
      <c r="B577" s="122"/>
      <c r="C577" s="122"/>
    </row>
    <row r="578" spans="1:3" ht="15" x14ac:dyDescent="0.2">
      <c r="A578" s="122"/>
      <c r="B578" s="122"/>
      <c r="C578" s="122"/>
    </row>
    <row r="579" spans="1:3" ht="15" x14ac:dyDescent="0.2">
      <c r="A579" s="122"/>
      <c r="B579" s="122"/>
      <c r="C579" s="122"/>
    </row>
    <row r="580" spans="1:3" ht="15" x14ac:dyDescent="0.2">
      <c r="A580" s="122"/>
      <c r="B580" s="122"/>
      <c r="C580" s="122"/>
    </row>
    <row r="581" spans="1:3" ht="15" x14ac:dyDescent="0.2">
      <c r="A581" s="122"/>
      <c r="B581" s="122"/>
      <c r="C581" s="122"/>
    </row>
    <row r="582" spans="1:3" ht="15" x14ac:dyDescent="0.2">
      <c r="A582" s="122"/>
      <c r="B582" s="122"/>
      <c r="C582" s="122"/>
    </row>
    <row r="583" spans="1:3" ht="15" x14ac:dyDescent="0.2">
      <c r="A583" s="122"/>
      <c r="B583" s="122"/>
      <c r="C583" s="122"/>
    </row>
    <row r="584" spans="1:3" ht="15" x14ac:dyDescent="0.2">
      <c r="A584" s="122"/>
      <c r="B584" s="122"/>
      <c r="C584" s="122"/>
    </row>
    <row r="585" spans="1:3" ht="15" x14ac:dyDescent="0.2">
      <c r="A585" s="122"/>
      <c r="B585" s="122"/>
      <c r="C585" s="122"/>
    </row>
    <row r="586" spans="1:3" ht="15" x14ac:dyDescent="0.2">
      <c r="A586" s="122"/>
      <c r="B586" s="122"/>
      <c r="C586" s="122"/>
    </row>
    <row r="587" spans="1:3" ht="15" x14ac:dyDescent="0.2">
      <c r="A587" s="122"/>
      <c r="B587" s="122"/>
      <c r="C587" s="122"/>
    </row>
    <row r="588" spans="1:3" ht="15" x14ac:dyDescent="0.2">
      <c r="A588" s="122"/>
      <c r="B588" s="122"/>
      <c r="C588" s="122"/>
    </row>
    <row r="589" spans="1:3" ht="15" x14ac:dyDescent="0.2">
      <c r="A589" s="122"/>
      <c r="B589" s="122"/>
      <c r="C589" s="122"/>
    </row>
    <row r="590" spans="1:3" ht="15" x14ac:dyDescent="0.2">
      <c r="A590" s="122"/>
      <c r="B590" s="122"/>
      <c r="C590" s="122"/>
    </row>
    <row r="591" spans="1:3" ht="15" x14ac:dyDescent="0.2">
      <c r="A591" s="122"/>
      <c r="B591" s="122"/>
      <c r="C591" s="122"/>
    </row>
    <row r="592" spans="1:3" ht="15" x14ac:dyDescent="0.2">
      <c r="A592" s="122"/>
      <c r="B592" s="122"/>
      <c r="C592" s="122"/>
    </row>
    <row r="593" spans="1:3" ht="15" x14ac:dyDescent="0.2">
      <c r="A593" s="122"/>
      <c r="B593" s="122"/>
      <c r="C593" s="122"/>
    </row>
    <row r="594" spans="1:3" ht="15" x14ac:dyDescent="0.2">
      <c r="A594" s="122"/>
      <c r="B594" s="122"/>
      <c r="C594" s="122"/>
    </row>
    <row r="595" spans="1:3" ht="15" x14ac:dyDescent="0.2">
      <c r="A595" s="122"/>
      <c r="B595" s="122"/>
      <c r="C595" s="122"/>
    </row>
    <row r="596" spans="1:3" ht="15" x14ac:dyDescent="0.2">
      <c r="A596" s="122"/>
      <c r="B596" s="122"/>
      <c r="C596" s="122"/>
    </row>
    <row r="597" spans="1:3" ht="15" x14ac:dyDescent="0.2">
      <c r="A597" s="122"/>
      <c r="B597" s="122"/>
      <c r="C597" s="122"/>
    </row>
    <row r="598" spans="1:3" ht="15" x14ac:dyDescent="0.2">
      <c r="A598" s="122"/>
      <c r="B598" s="122"/>
      <c r="C598" s="122"/>
    </row>
    <row r="599" spans="1:3" ht="15" x14ac:dyDescent="0.2">
      <c r="A599" s="122"/>
      <c r="B599" s="122"/>
      <c r="C599" s="122"/>
    </row>
    <row r="600" spans="1:3" ht="15" x14ac:dyDescent="0.2">
      <c r="A600" s="122"/>
      <c r="B600" s="122"/>
      <c r="C600" s="122"/>
    </row>
    <row r="601" spans="1:3" ht="15" x14ac:dyDescent="0.2">
      <c r="A601" s="122"/>
      <c r="B601" s="122"/>
      <c r="C601" s="122"/>
    </row>
    <row r="602" spans="1:3" ht="15" x14ac:dyDescent="0.2">
      <c r="A602" s="122"/>
      <c r="B602" s="122"/>
      <c r="C602" s="122"/>
    </row>
    <row r="603" spans="1:3" ht="15" x14ac:dyDescent="0.2">
      <c r="A603" s="122"/>
      <c r="B603" s="122"/>
      <c r="C603" s="122"/>
    </row>
    <row r="604" spans="1:3" ht="15" x14ac:dyDescent="0.2">
      <c r="A604" s="122"/>
      <c r="B604" s="122"/>
      <c r="C604" s="122"/>
    </row>
    <row r="605" spans="1:3" ht="15" x14ac:dyDescent="0.2">
      <c r="A605" s="122"/>
      <c r="B605" s="122"/>
      <c r="C605" s="122"/>
    </row>
    <row r="606" spans="1:3" ht="15" x14ac:dyDescent="0.2">
      <c r="A606" s="122"/>
      <c r="B606" s="122"/>
      <c r="C606" s="122"/>
    </row>
    <row r="607" spans="1:3" ht="15" x14ac:dyDescent="0.2">
      <c r="A607" s="122"/>
      <c r="B607" s="122"/>
      <c r="C607" s="122"/>
    </row>
    <row r="608" spans="1:3" ht="15" x14ac:dyDescent="0.2">
      <c r="A608" s="122"/>
      <c r="B608" s="122"/>
      <c r="C608" s="122"/>
    </row>
    <row r="609" spans="1:3" ht="15" x14ac:dyDescent="0.2">
      <c r="A609" s="122"/>
      <c r="B609" s="122"/>
      <c r="C609" s="122"/>
    </row>
    <row r="610" spans="1:3" ht="15" x14ac:dyDescent="0.2">
      <c r="A610" s="122"/>
      <c r="B610" s="122"/>
      <c r="C610" s="122"/>
    </row>
  </sheetData>
  <mergeCells count="7">
    <mergeCell ref="N9:N10"/>
    <mergeCell ref="C11:C12"/>
    <mergeCell ref="C13:C14"/>
    <mergeCell ref="A5:K6"/>
    <mergeCell ref="A8:I8"/>
    <mergeCell ref="J9:K9"/>
    <mergeCell ref="L9:M9"/>
  </mergeCells>
  <conditionalFormatting sqref="M15 I14:I24 M11 M13 I12 I26">
    <cfRule type="cellIs" dxfId="162" priority="2" stopIfTrue="1" operator="lessThan">
      <formula>0</formula>
    </cfRule>
    <cfRule type="cellIs" dxfId="161" priority="3" stopIfTrue="1" operator="equal">
      <formula>0</formula>
    </cfRule>
  </conditionalFormatting>
  <conditionalFormatting sqref="O17">
    <cfRule type="cellIs" dxfId="160" priority="4" stopIfTrue="1" operator="notEqual">
      <formula>$L$17+$M$17</formula>
    </cfRule>
    <cfRule type="cellIs" dxfId="159" priority="5" stopIfTrue="1" operator="notEqual">
      <formula>88272.66</formula>
    </cfRule>
  </conditionalFormatting>
  <conditionalFormatting sqref="O15">
    <cfRule type="cellIs" dxfId="158" priority="6" stopIfTrue="1" operator="notEqual">
      <formula>$L$15+$M$15</formula>
    </cfRule>
    <cfRule type="cellIs" dxfId="157" priority="7" stopIfTrue="1" operator="notEqual">
      <formula>103.64</formula>
    </cfRule>
  </conditionalFormatting>
  <conditionalFormatting sqref="O19">
    <cfRule type="cellIs" dxfId="156" priority="8" stopIfTrue="1" operator="notEqual">
      <formula>$L$19+$M$19</formula>
    </cfRule>
    <cfRule type="cellIs" dxfId="155" priority="9" stopIfTrue="1" operator="notEqual">
      <formula>57004.04</formula>
    </cfRule>
  </conditionalFormatting>
  <conditionalFormatting sqref="O21">
    <cfRule type="cellIs" dxfId="154" priority="10" stopIfTrue="1" operator="notEqual">
      <formula>$L$21+$M$21+$N$21</formula>
    </cfRule>
    <cfRule type="cellIs" dxfId="153" priority="11" stopIfTrue="1" operator="notEqual">
      <formula>503301.07</formula>
    </cfRule>
  </conditionalFormatting>
  <conditionalFormatting sqref="O23">
    <cfRule type="cellIs" dxfId="152" priority="12" stopIfTrue="1" operator="notEqual">
      <formula>$L$23+$M$23</formula>
    </cfRule>
    <cfRule type="cellIs" dxfId="151" priority="13" stopIfTrue="1" operator="notEqual">
      <formula>515131.61</formula>
    </cfRule>
  </conditionalFormatting>
  <conditionalFormatting sqref="O25">
    <cfRule type="cellIs" dxfId="150" priority="14" stopIfTrue="1" operator="notEqual">
      <formula>$L$25+$M$25</formula>
    </cfRule>
    <cfRule type="cellIs" dxfId="149" priority="15" stopIfTrue="1" operator="notEqual">
      <formula>1252.69</formula>
    </cfRule>
  </conditionalFormatting>
  <conditionalFormatting sqref="O27">
    <cfRule type="cellIs" dxfId="148" priority="16" stopIfTrue="1" operator="notEqual">
      <formula>1396466.9</formula>
    </cfRule>
  </conditionalFormatting>
  <conditionalFormatting sqref="O11">
    <cfRule type="cellIs" dxfId="147" priority="17" stopIfTrue="1" operator="notEqual">
      <formula>$L$11+$M$11+$N$11</formula>
    </cfRule>
    <cfRule type="cellIs" dxfId="146" priority="18" stopIfTrue="1" operator="notEqual">
      <formula>228052.82</formula>
    </cfRule>
  </conditionalFormatting>
  <conditionalFormatting sqref="O13">
    <cfRule type="cellIs" dxfId="145" priority="19" stopIfTrue="1" operator="notEqual">
      <formula>$L$13+$M$13</formula>
    </cfRule>
    <cfRule type="cellIs" dxfId="144" priority="20" stopIfTrue="1" operator="notEqual">
      <formula>3348.37</formula>
    </cfRule>
  </conditionalFormatting>
  <conditionalFormatting sqref="J27">
    <cfRule type="cellIs" dxfId="143" priority="21" stopIfTrue="1" operator="notEqual">
      <formula>-$K$27+$K$29</formula>
    </cfRule>
  </conditionalFormatting>
  <conditionalFormatting sqref="F27">
    <cfRule type="cellIs" dxfId="142" priority="22" stopIfTrue="1" operator="notEqual">
      <formula>151620798.42+449348.05</formula>
    </cfRule>
  </conditionalFormatting>
  <conditionalFormatting sqref="G27">
    <cfRule type="cellIs" dxfId="141" priority="23" stopIfTrue="1" operator="notEqual">
      <formula>152836549.82+630063.55</formula>
    </cfRule>
  </conditionalFormatting>
  <conditionalFormatting sqref="H27">
    <cfRule type="cellIs" dxfId="140" priority="24" stopIfTrue="1" operator="notEqual">
      <formula>0</formula>
    </cfRule>
  </conditionalFormatting>
  <conditionalFormatting sqref="K29">
    <cfRule type="cellIs" dxfId="139" priority="25" stopIfTrue="1" operator="notEqual">
      <formula>1215751.4+180715.5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75" firstPageNumber="454" orientation="landscape" useFirstPageNumber="1" r:id="rId1"/>
  <headerFooter alignWithMargins="0">
    <oddFooter>&amp;L&amp;"Arial,Kurzíva"&amp;12Zastupitelstvo Olomouckého kraje 29.6.2012
5.- Rozpočet Olomouckého kraje 2011-závěrečný účet 
Příloha č.14: Financování hospodaření příspěvkových organizací Olomouckého kraje&amp;R&amp;"Arial,Kurzíva"&amp;12Strana &amp;P (celkem 470)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topLeftCell="A16" workbookViewId="0">
      <selection activeCell="N26" sqref="N2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0.28515625" style="1" customWidth="1"/>
    <col min="12" max="16384" width="9.140625" style="1"/>
  </cols>
  <sheetData>
    <row r="1" spans="1:11" ht="19.5" x14ac:dyDescent="0.4">
      <c r="A1" s="117" t="s">
        <v>96</v>
      </c>
      <c r="B1" s="116"/>
      <c r="C1" s="116"/>
      <c r="D1" s="116"/>
    </row>
    <row r="2" spans="1:11" ht="19.5" x14ac:dyDescent="0.4">
      <c r="A2" s="368"/>
      <c r="B2" s="368"/>
      <c r="C2" s="368"/>
      <c r="D2" s="368"/>
      <c r="E2" s="370" t="s">
        <v>97</v>
      </c>
      <c r="F2" s="393"/>
      <c r="G2" s="393"/>
      <c r="H2" s="393"/>
      <c r="I2" s="393"/>
      <c r="J2" s="115"/>
      <c r="K2" s="115"/>
    </row>
    <row r="3" spans="1:11" ht="12" customHeight="1" x14ac:dyDescent="0.4">
      <c r="A3" s="114"/>
      <c r="B3" s="114"/>
      <c r="C3" s="114"/>
      <c r="D3" s="114"/>
      <c r="E3" s="369" t="s">
        <v>45</v>
      </c>
      <c r="F3" s="369"/>
      <c r="G3" s="369"/>
      <c r="H3" s="369"/>
      <c r="I3" s="369"/>
    </row>
    <row r="4" spans="1:11" ht="15.75" x14ac:dyDescent="0.25">
      <c r="A4" s="113"/>
      <c r="E4" s="394"/>
      <c r="F4" s="394"/>
      <c r="G4" s="394"/>
      <c r="H4" s="394"/>
      <c r="I4" s="394"/>
    </row>
    <row r="5" spans="1:11" ht="9" customHeight="1" x14ac:dyDescent="0.25">
      <c r="A5" s="113"/>
      <c r="E5" s="369"/>
      <c r="F5" s="369"/>
      <c r="G5" s="369"/>
      <c r="H5" s="369"/>
      <c r="I5" s="369"/>
    </row>
    <row r="6" spans="1:11" ht="19.5" x14ac:dyDescent="0.4">
      <c r="A6" s="111"/>
      <c r="E6" s="393"/>
      <c r="F6" s="393"/>
      <c r="G6" s="393"/>
      <c r="H6" s="111"/>
      <c r="I6" s="112"/>
    </row>
    <row r="7" spans="1:11" ht="9.75" customHeight="1" x14ac:dyDescent="0.4">
      <c r="A7" s="111"/>
      <c r="E7" s="369"/>
      <c r="F7" s="369"/>
      <c r="G7" s="369"/>
      <c r="H7" s="369"/>
      <c r="I7" s="369"/>
    </row>
    <row r="8" spans="1:11" ht="19.5" x14ac:dyDescent="0.4">
      <c r="A8" s="111"/>
      <c r="E8" s="109"/>
      <c r="F8" s="109"/>
      <c r="G8" s="109"/>
      <c r="H8" s="110"/>
      <c r="I8" s="109"/>
    </row>
    <row r="9" spans="1:11" ht="19.5" x14ac:dyDescent="0.4">
      <c r="A9" s="111"/>
      <c r="E9" s="109"/>
      <c r="F9" s="109"/>
      <c r="G9" s="109"/>
      <c r="H9" s="110"/>
      <c r="I9" s="109"/>
    </row>
    <row r="11" spans="1:11" ht="18.75" x14ac:dyDescent="0.4">
      <c r="A11" s="108"/>
      <c r="B11" s="94"/>
      <c r="C11" s="94"/>
      <c r="D11" s="94"/>
      <c r="E11" s="102" t="s">
        <v>41</v>
      </c>
      <c r="F11" s="102" t="s">
        <v>40</v>
      </c>
      <c r="G11" s="105" t="s">
        <v>20</v>
      </c>
      <c r="H11" s="107" t="s">
        <v>39</v>
      </c>
      <c r="I11" s="106"/>
    </row>
    <row r="12" spans="1:11" ht="18.75" x14ac:dyDescent="0.4">
      <c r="A12" s="66"/>
      <c r="B12" s="66"/>
      <c r="C12" s="66"/>
      <c r="D12" s="66"/>
      <c r="E12" s="102" t="s">
        <v>38</v>
      </c>
      <c r="F12" s="102" t="s">
        <v>38</v>
      </c>
      <c r="G12" s="105" t="s">
        <v>37</v>
      </c>
      <c r="H12" s="104" t="s">
        <v>36</v>
      </c>
      <c r="I12" s="103" t="s">
        <v>35</v>
      </c>
    </row>
    <row r="13" spans="1:11" ht="15" x14ac:dyDescent="0.2">
      <c r="A13" s="66"/>
      <c r="B13" s="66"/>
      <c r="C13" s="66"/>
      <c r="D13" s="66"/>
      <c r="E13" s="102" t="s">
        <v>0</v>
      </c>
      <c r="F13" s="102" t="s">
        <v>0</v>
      </c>
      <c r="G13" s="101"/>
      <c r="H13" s="375" t="s">
        <v>9</v>
      </c>
      <c r="I13" s="376"/>
    </row>
    <row r="14" spans="1:11" ht="15" x14ac:dyDescent="0.2">
      <c r="A14" s="66"/>
      <c r="B14" s="66"/>
      <c r="C14" s="66"/>
      <c r="D14" s="66"/>
      <c r="E14" s="102"/>
      <c r="F14" s="102"/>
      <c r="G14" s="101"/>
      <c r="H14" s="100"/>
      <c r="I14" s="99"/>
    </row>
    <row r="15" spans="1:11" ht="18.75" x14ac:dyDescent="0.4">
      <c r="A15" s="72" t="s">
        <v>34</v>
      </c>
      <c r="B15" s="72"/>
      <c r="C15" s="96"/>
      <c r="D15" s="95"/>
      <c r="E15" s="98"/>
      <c r="F15" s="98"/>
      <c r="G15" s="97"/>
      <c r="H15" s="66"/>
      <c r="I15" s="66"/>
    </row>
    <row r="16" spans="1:11" ht="21.75" x14ac:dyDescent="0.4">
      <c r="A16" s="85" t="s">
        <v>33</v>
      </c>
      <c r="B16" s="72"/>
      <c r="C16" s="96"/>
      <c r="D16" s="95"/>
      <c r="E16" s="338">
        <f>SUM('1. Vědecká knihovna:8. Archeolog. centrum'!E16)</f>
        <v>142045000</v>
      </c>
      <c r="F16" s="301">
        <f>SUM('1. Vědecká knihovna:8. Archeolog. centrum'!F16)</f>
        <v>148900940.40000001</v>
      </c>
      <c r="G16" s="330">
        <f>H16+I16</f>
        <v>152070146.47000003</v>
      </c>
      <c r="H16" s="329">
        <f>SUM('1. Vědecká knihovna:8. Archeolog. centrum'!H16)</f>
        <v>151620798.42000002</v>
      </c>
      <c r="I16" s="329">
        <f>SUM('1. Vědecká knihovna:8. Archeolog. centrum'!I16)</f>
        <v>449348.05000000005</v>
      </c>
    </row>
    <row r="17" spans="1:9" ht="21" x14ac:dyDescent="0.35">
      <c r="A17" s="91"/>
      <c r="B17" s="94"/>
      <c r="C17" s="94"/>
      <c r="D17" s="94"/>
      <c r="E17" s="301"/>
      <c r="F17" s="301"/>
      <c r="G17" s="300"/>
      <c r="H17" s="302"/>
      <c r="I17" s="302"/>
    </row>
    <row r="18" spans="1:9" ht="21.75" x14ac:dyDescent="0.4">
      <c r="A18" s="85" t="s">
        <v>32</v>
      </c>
      <c r="B18" s="81"/>
      <c r="C18" s="81"/>
      <c r="D18" s="81"/>
      <c r="E18" s="338">
        <f>SUM('1. Vědecká knihovna:8. Archeolog. centrum'!E18)</f>
        <v>142045000</v>
      </c>
      <c r="F18" s="301">
        <f>SUM('1. Vědecká knihovna:8. Archeolog. centrum'!F18)</f>
        <v>148900940.40000001</v>
      </c>
      <c r="G18" s="330">
        <f>H18+I18</f>
        <v>153466613.37</v>
      </c>
      <c r="H18" s="329">
        <f>SUM('1. Vědecká knihovna:8. Archeolog. centrum'!H18)</f>
        <v>152836549.81999999</v>
      </c>
      <c r="I18" s="329">
        <f>SUM('1. Vědecká knihovna:8. Archeolog. centrum'!I18)</f>
        <v>630063.55000000005</v>
      </c>
    </row>
    <row r="19" spans="1:9" ht="18" x14ac:dyDescent="0.35">
      <c r="A19" s="91"/>
      <c r="B19" s="81"/>
      <c r="C19" s="81"/>
      <c r="D19" s="81"/>
      <c r="E19" s="83"/>
      <c r="F19" s="90"/>
      <c r="G19" s="83"/>
      <c r="H19" s="89"/>
      <c r="I19" s="89"/>
    </row>
    <row r="20" spans="1:9" ht="18" x14ac:dyDescent="0.35">
      <c r="A20" s="88"/>
      <c r="B20" s="87"/>
      <c r="C20" s="87"/>
      <c r="D20" s="87"/>
      <c r="E20" s="81"/>
      <c r="F20" s="81"/>
      <c r="G20" s="81"/>
      <c r="H20" s="86"/>
      <c r="I20" s="86"/>
    </row>
    <row r="21" spans="1:9" ht="19.5" x14ac:dyDescent="0.4">
      <c r="A21" s="85" t="s">
        <v>31</v>
      </c>
      <c r="B21" s="81"/>
      <c r="C21" s="81"/>
      <c r="D21" s="81"/>
      <c r="E21" s="81"/>
      <c r="F21" s="81"/>
      <c r="G21" s="84"/>
      <c r="H21" s="81"/>
      <c r="I21" s="81"/>
    </row>
    <row r="22" spans="1:9" ht="18" x14ac:dyDescent="0.35">
      <c r="A22" s="81"/>
      <c r="B22" s="81"/>
      <c r="C22" s="82" t="s">
        <v>30</v>
      </c>
      <c r="D22" s="81"/>
      <c r="E22" s="81"/>
      <c r="F22" s="81"/>
      <c r="G22" s="83">
        <f>H22+I22</f>
        <v>0</v>
      </c>
      <c r="H22" s="302">
        <f>SUM('1. Vědecká knihovna:8. Archeolog. centrum'!H22)</f>
        <v>0</v>
      </c>
      <c r="I22" s="302">
        <f>SUM('1. Vědecká knihovna:8. Archeolog. centrum'!I22)</f>
        <v>0</v>
      </c>
    </row>
    <row r="23" spans="1:9" ht="18" x14ac:dyDescent="0.35">
      <c r="A23" s="81"/>
      <c r="B23" s="81"/>
      <c r="C23" s="82"/>
      <c r="D23" s="81"/>
      <c r="E23" s="81"/>
      <c r="F23" s="81"/>
      <c r="G23" s="80"/>
      <c r="H23" s="73"/>
      <c r="I23" s="73"/>
    </row>
    <row r="24" spans="1:9" ht="22.5" x14ac:dyDescent="0.45">
      <c r="A24" s="78" t="s">
        <v>29</v>
      </c>
      <c r="B24" s="78"/>
      <c r="C24" s="79"/>
      <c r="D24" s="78"/>
      <c r="E24" s="78"/>
      <c r="F24" s="78"/>
      <c r="G24" s="320">
        <f>ROUND(G18-G16-G22,2)</f>
        <v>1396466.9</v>
      </c>
      <c r="H24" s="329">
        <f>SUM('1. Vědecká knihovna:8. Archeolog. centrum'!H24)</f>
        <v>1215751.3999999911</v>
      </c>
      <c r="I24" s="329">
        <f>SUM('1. Vědecká knihovna:8. Archeolog. centrum'!I24)</f>
        <v>180715.5</v>
      </c>
    </row>
    <row r="26" spans="1:9" x14ac:dyDescent="0.2">
      <c r="H26" s="66"/>
    </row>
    <row r="28" spans="1:9" ht="19.5" x14ac:dyDescent="0.4">
      <c r="A28" s="43" t="s">
        <v>28</v>
      </c>
      <c r="B28" s="43" t="s">
        <v>27</v>
      </c>
      <c r="C28" s="43"/>
      <c r="D28" s="65"/>
      <c r="E28" s="65"/>
      <c r="F28" s="4"/>
      <c r="G28" s="321">
        <f>SUM('1. Vědecká knihovna:8. Archeolog. centrum'!G28)</f>
        <v>1396466.9</v>
      </c>
      <c r="H28" s="67"/>
      <c r="I28" s="4"/>
    </row>
    <row r="29" spans="1:9" ht="18.75" x14ac:dyDescent="0.4">
      <c r="A29" s="72"/>
      <c r="B29" s="72"/>
      <c r="C29" s="71" t="s">
        <v>26</v>
      </c>
      <c r="D29" s="70"/>
      <c r="E29" s="69"/>
      <c r="F29" s="66" t="s">
        <v>4</v>
      </c>
      <c r="G29" s="302">
        <f>SUM('1. Vědecká knihovna:8. Archeolog. centrum'!G29)</f>
        <v>0</v>
      </c>
      <c r="H29" s="67"/>
      <c r="I29" s="66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329">
        <f>SUM('1. Vědecká knihovna:8. Archeolog. centrum'!G30)</f>
        <v>893165.82999999984</v>
      </c>
      <c r="H30" s="67"/>
      <c r="I30" s="66"/>
    </row>
    <row r="31" spans="1:9" ht="18.75" x14ac:dyDescent="0.4">
      <c r="A31" s="72"/>
      <c r="B31" s="72"/>
      <c r="C31" s="71" t="s">
        <v>25</v>
      </c>
      <c r="D31" s="70"/>
      <c r="E31" s="69"/>
      <c r="F31" s="66" t="s">
        <v>24</v>
      </c>
      <c r="G31" s="329">
        <f>SUM('1. Vědecká knihovna:8. Archeolog. centrum'!G31)</f>
        <v>503301.07</v>
      </c>
      <c r="H31" s="67"/>
      <c r="I31" s="66"/>
    </row>
    <row r="32" spans="1:9" x14ac:dyDescent="0.2">
      <c r="A32" s="391" t="s">
        <v>131</v>
      </c>
      <c r="B32" s="392"/>
      <c r="C32" s="392"/>
      <c r="D32" s="392"/>
      <c r="E32" s="392"/>
      <c r="F32" s="392"/>
      <c r="G32" s="392"/>
      <c r="H32" s="392"/>
      <c r="I32" s="392"/>
    </row>
    <row r="33" spans="1:11" x14ac:dyDescent="0.2">
      <c r="A33" s="392"/>
      <c r="B33" s="392"/>
      <c r="C33" s="392"/>
      <c r="D33" s="392"/>
      <c r="E33" s="392"/>
      <c r="F33" s="392"/>
      <c r="G33" s="392"/>
      <c r="H33" s="392"/>
      <c r="I33" s="392"/>
    </row>
    <row r="34" spans="1:11" x14ac:dyDescent="0.2">
      <c r="A34" s="392"/>
      <c r="B34" s="392"/>
      <c r="C34" s="392"/>
      <c r="D34" s="392"/>
      <c r="E34" s="392"/>
      <c r="F34" s="392"/>
      <c r="G34" s="392"/>
      <c r="H34" s="392"/>
      <c r="I34" s="392"/>
    </row>
    <row r="35" spans="1:11" ht="19.5" x14ac:dyDescent="0.4">
      <c r="A35" s="43" t="s">
        <v>23</v>
      </c>
      <c r="B35" s="43" t="s">
        <v>22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21</v>
      </c>
      <c r="G36" s="62" t="s">
        <v>20</v>
      </c>
      <c r="H36" s="4"/>
      <c r="I36" s="61" t="s">
        <v>19</v>
      </c>
    </row>
    <row r="37" spans="1:11" ht="16.5" x14ac:dyDescent="0.35">
      <c r="A37" s="59" t="s">
        <v>18</v>
      </c>
      <c r="B37" s="58"/>
      <c r="C37" s="57"/>
      <c r="D37" s="58"/>
      <c r="E37" s="5"/>
      <c r="F37" s="329">
        <f>SUM('1. Vědecká knihovna:8. Archeolog. centrum'!F37)</f>
        <v>65727000</v>
      </c>
      <c r="G37" s="329">
        <f>SUM('1. Vědecká knihovna:8. Archeolog. centrum'!G37)</f>
        <v>66182840</v>
      </c>
      <c r="H37" s="55" t="s">
        <v>13</v>
      </c>
      <c r="I37" s="54">
        <f>IF(F37=0,"nerozp.",G37/F37)</f>
        <v>1.0069353538119798</v>
      </c>
      <c r="K37" s="309">
        <f>-F37+G37</f>
        <v>455840</v>
      </c>
    </row>
    <row r="38" spans="1:11" ht="16.5" x14ac:dyDescent="0.35">
      <c r="A38" s="59" t="s">
        <v>17</v>
      </c>
      <c r="B38" s="58"/>
      <c r="C38" s="57"/>
      <c r="D38" s="60"/>
      <c r="E38" s="60"/>
      <c r="F38" s="329">
        <f>SUM('1. Vědecká knihovna:8. Archeolog. centrum'!F38)</f>
        <v>10504355</v>
      </c>
      <c r="G38" s="329">
        <f>SUM('1. Vědecká knihovna:8. Archeolog. centrum'!G38)</f>
        <v>10498029.109999999</v>
      </c>
      <c r="H38" s="55" t="s">
        <v>13</v>
      </c>
      <c r="I38" s="54">
        <f>IF(F38=0,"nerozp.",G38/F38)</f>
        <v>0.99939778406194379</v>
      </c>
      <c r="K38" s="309">
        <f>-F38+G38</f>
        <v>-6325.890000000596</v>
      </c>
    </row>
    <row r="39" spans="1:11" ht="16.5" x14ac:dyDescent="0.35">
      <c r="A39" s="59" t="s">
        <v>16</v>
      </c>
      <c r="B39" s="58"/>
      <c r="C39" s="57"/>
      <c r="D39" s="60"/>
      <c r="E39" s="60"/>
      <c r="F39" s="302">
        <f>SUM('1. Vědecká knihovna:8. Archeolog. centrum'!F39)</f>
        <v>0</v>
      </c>
      <c r="G39" s="302">
        <f>SUM('1. Vědecká knihovna:8. Archeolog. centrum'!G39)</f>
        <v>0</v>
      </c>
      <c r="H39" s="55" t="s">
        <v>13</v>
      </c>
      <c r="I39" s="54" t="str">
        <f>IF(F39=0,"nerozp.",G39/F39)</f>
        <v>nerozp.</v>
      </c>
    </row>
    <row r="40" spans="1:11" ht="16.5" x14ac:dyDescent="0.35">
      <c r="A40" s="59" t="s">
        <v>15</v>
      </c>
      <c r="B40" s="58"/>
      <c r="C40" s="57"/>
      <c r="D40" s="5"/>
      <c r="E40" s="5"/>
      <c r="F40" s="329">
        <f>SUM('1. Vědecká knihovna:8. Archeolog. centrum'!F40)</f>
        <v>7981558</v>
      </c>
      <c r="G40" s="329">
        <f>SUM('1. Vědecká knihovna:8. Archeolog. centrum'!G40)</f>
        <v>7981558</v>
      </c>
      <c r="H40" s="55" t="s">
        <v>13</v>
      </c>
      <c r="I40" s="54">
        <f>IF(F40=0,"nerozp.",G40/F40)</f>
        <v>1</v>
      </c>
    </row>
    <row r="41" spans="1:11" ht="16.5" x14ac:dyDescent="0.35">
      <c r="A41" s="59" t="s">
        <v>14</v>
      </c>
      <c r="B41" s="58"/>
      <c r="C41" s="57"/>
      <c r="D41" s="5"/>
      <c r="E41" s="5"/>
      <c r="F41" s="329">
        <f>SUM('1. Vědecká knihovna:8. Archeolog. centrum'!F41)</f>
        <v>100000</v>
      </c>
      <c r="G41" s="329">
        <f>SUM('1. Vědecká knihovna:8. Archeolog. centrum'!G41)</f>
        <v>100000</v>
      </c>
      <c r="H41" s="55" t="s">
        <v>13</v>
      </c>
      <c r="I41" s="54">
        <f>IF(F41=0,"nerozp.",G41/F41)</f>
        <v>1</v>
      </c>
    </row>
    <row r="42" spans="1:11" ht="14.25" x14ac:dyDescent="0.2">
      <c r="A42" s="53"/>
      <c r="B42" s="52"/>
      <c r="C42" s="51"/>
      <c r="D42" s="47"/>
      <c r="E42" s="47"/>
      <c r="F42" s="46"/>
      <c r="G42" s="46"/>
      <c r="H42" s="45"/>
      <c r="I42" s="44"/>
    </row>
    <row r="43" spans="1:11" ht="16.5" x14ac:dyDescent="0.35">
      <c r="A43" s="50"/>
      <c r="B43" s="49"/>
      <c r="C43" s="48"/>
      <c r="D43" s="47"/>
      <c r="E43" s="47"/>
      <c r="F43" s="46"/>
      <c r="G43" s="46"/>
      <c r="H43" s="45"/>
      <c r="I43" s="44"/>
    </row>
    <row r="44" spans="1:11" ht="19.5" thickBot="1" x14ac:dyDescent="0.45">
      <c r="A44" s="43" t="s">
        <v>11</v>
      </c>
      <c r="B44" s="43" t="s">
        <v>10</v>
      </c>
      <c r="C44" s="42"/>
      <c r="D44" s="5"/>
      <c r="E44" s="5"/>
      <c r="F44" s="4"/>
      <c r="G44" s="10"/>
      <c r="H44" s="378" t="s">
        <v>9</v>
      </c>
      <c r="I44" s="379"/>
    </row>
    <row r="45" spans="1:11" ht="18.75" thickTop="1" x14ac:dyDescent="0.35">
      <c r="A45" s="41"/>
      <c r="B45" s="39"/>
      <c r="C45" s="40"/>
      <c r="D45" s="39"/>
      <c r="E45" s="38" t="s">
        <v>134</v>
      </c>
      <c r="F45" s="37" t="s">
        <v>8</v>
      </c>
      <c r="G45" s="37" t="s">
        <v>7</v>
      </c>
      <c r="H45" s="36" t="s">
        <v>6</v>
      </c>
      <c r="I45" s="35" t="s">
        <v>5</v>
      </c>
    </row>
    <row r="46" spans="1:11" x14ac:dyDescent="0.2">
      <c r="A46" s="31"/>
      <c r="B46" s="4"/>
      <c r="C46" s="4"/>
      <c r="D46" s="4"/>
      <c r="E46" s="31"/>
      <c r="F46" s="372"/>
      <c r="G46" s="34"/>
      <c r="H46" s="33">
        <v>40908</v>
      </c>
      <c r="I46" s="32">
        <v>40908</v>
      </c>
    </row>
    <row r="47" spans="1:11" x14ac:dyDescent="0.2">
      <c r="A47" s="31"/>
      <c r="B47" s="4"/>
      <c r="C47" s="4"/>
      <c r="D47" s="4"/>
      <c r="E47" s="31"/>
      <c r="F47" s="372"/>
      <c r="G47" s="30"/>
      <c r="H47" s="30"/>
      <c r="I47" s="29"/>
    </row>
    <row r="48" spans="1:11" ht="13.5" thickBot="1" x14ac:dyDescent="0.25">
      <c r="A48" s="27"/>
      <c r="B48" s="28"/>
      <c r="C48" s="28"/>
      <c r="D48" s="28"/>
      <c r="E48" s="27"/>
      <c r="F48" s="26"/>
      <c r="G48" s="26"/>
      <c r="H48" s="26"/>
      <c r="I48" s="25"/>
    </row>
    <row r="49" spans="1:9" ht="13.5" thickTop="1" x14ac:dyDescent="0.2">
      <c r="A49" s="24"/>
      <c r="B49" s="23"/>
      <c r="C49" s="23" t="s">
        <v>4</v>
      </c>
      <c r="D49" s="23"/>
      <c r="E49" s="331">
        <f>SUM('1. Vědecká knihovna:8. Archeolog. centrum'!E49)</f>
        <v>1903158.7100000002</v>
      </c>
      <c r="F49" s="305">
        <f>SUM('1. Vědecká knihovna:8. Archeolog. centrum'!F49)</f>
        <v>0</v>
      </c>
      <c r="G49" s="305">
        <f>SUM('1. Vědecká knihovna:8. Archeolog. centrum'!G49)</f>
        <v>1946</v>
      </c>
      <c r="H49" s="334">
        <f>SUM('1. Vědecká knihovna:8. Archeolog. centrum'!H49)</f>
        <v>1901212.7100000002</v>
      </c>
      <c r="I49" s="303">
        <f>SUM('1. Vědecká knihovna:8. Archeolog. centrum'!I49)</f>
        <v>1022300.3200000001</v>
      </c>
    </row>
    <row r="50" spans="1:9" x14ac:dyDescent="0.2">
      <c r="A50" s="19"/>
      <c r="B50" s="18"/>
      <c r="C50" s="18" t="s">
        <v>3</v>
      </c>
      <c r="D50" s="18"/>
      <c r="E50" s="332">
        <f>SUM('1. Vědecká knihovna:8. Archeolog. centrum'!E50)</f>
        <v>744975.38</v>
      </c>
      <c r="F50" s="306">
        <f>SUM('1. Vědecká knihovna:8. Archeolog. centrum'!F50)</f>
        <v>637529.38</v>
      </c>
      <c r="G50" s="306">
        <f>SUM('1. Vědecká knihovna:8. Archeolog. centrum'!G50)</f>
        <v>774092</v>
      </c>
      <c r="H50" s="335">
        <f>SUM('1. Vědecká knihovna:8. Archeolog. centrum'!H50)</f>
        <v>608412.76</v>
      </c>
      <c r="I50" s="337">
        <f>SUM('1. Vědecká knihovna:8. Archeolog. centrum'!I50)</f>
        <v>556057.4</v>
      </c>
    </row>
    <row r="51" spans="1:9" x14ac:dyDescent="0.2">
      <c r="A51" s="19"/>
      <c r="B51" s="18"/>
      <c r="C51" s="18" t="s">
        <v>2</v>
      </c>
      <c r="D51" s="18"/>
      <c r="E51" s="332">
        <f>SUM('1. Vědecká knihovna:8. Archeolog. centrum'!E51)</f>
        <v>3771282.1199999996</v>
      </c>
      <c r="F51" s="306">
        <f>SUM('1. Vědecká knihovna:8. Archeolog. centrum'!F51)</f>
        <v>3572679.79</v>
      </c>
      <c r="G51" s="306">
        <f>SUM('1. Vědecká knihovna:8. Archeolog. centrum'!G51)</f>
        <v>2376262.92</v>
      </c>
      <c r="H51" s="335">
        <f>SUM('1. Vědecká knihovna:8. Archeolog. centrum'!H51)</f>
        <v>4967698.99</v>
      </c>
      <c r="I51" s="304">
        <f>SUM('1. Vědecká knihovna:8. Archeolog. centrum'!I51)</f>
        <v>3769722.3</v>
      </c>
    </row>
    <row r="52" spans="1:9" x14ac:dyDescent="0.2">
      <c r="A52" s="19"/>
      <c r="B52" s="18"/>
      <c r="C52" s="18" t="s">
        <v>1</v>
      </c>
      <c r="D52" s="18"/>
      <c r="E52" s="332">
        <f>SUM('1. Vědecká knihovna:8. Archeolog. centrum'!E52)</f>
        <v>2312497.27</v>
      </c>
      <c r="F52" s="306">
        <f>SUM('1. Vědecká knihovna:8. Archeolog. centrum'!F52)</f>
        <v>16896907.109999999</v>
      </c>
      <c r="G52" s="306">
        <f>SUM('1. Vědecká knihovna:8. Archeolog. centrum'!G52)</f>
        <v>15506226.110000001</v>
      </c>
      <c r="H52" s="335">
        <f>SUM('1. Vědecká knihovna:8. Archeolog. centrum'!H52)</f>
        <v>3703178.2699999996</v>
      </c>
      <c r="I52" s="304">
        <f>SUM('1. Vědecká knihovna:8. Archeolog. centrum'!I52)</f>
        <v>3776643.4099999997</v>
      </c>
    </row>
    <row r="53" spans="1:9" ht="18.75" thickBot="1" x14ac:dyDescent="0.4">
      <c r="A53" s="14" t="s">
        <v>0</v>
      </c>
      <c r="B53" s="13"/>
      <c r="C53" s="13"/>
      <c r="D53" s="13"/>
      <c r="E53" s="333">
        <f>SUM('1. Vědecká knihovna:8. Archeolog. centrum'!E53)</f>
        <v>8731913.4799999986</v>
      </c>
      <c r="F53" s="307">
        <f>SUM('1. Vědecká knihovna:8. Archeolog. centrum'!F53)</f>
        <v>21107116.280000001</v>
      </c>
      <c r="G53" s="307">
        <f>SUM('1. Vědecká knihovna:8. Archeolog. centrum'!G53)</f>
        <v>18658527.030000001</v>
      </c>
      <c r="H53" s="336">
        <f>SUM('1. Vědecká knihovna:8. Archeolog. centrum'!H53)</f>
        <v>11180502.729999997</v>
      </c>
      <c r="I53" s="308">
        <f>SUM('1. Vědecká knihovna:8. Archeolog. centrum'!I53)</f>
        <v>9124723.4299999997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E6:G6"/>
    <mergeCell ref="A2:D2"/>
    <mergeCell ref="E2:I2"/>
    <mergeCell ref="E3:I3"/>
    <mergeCell ref="E4:I4"/>
    <mergeCell ref="E5:I5"/>
    <mergeCell ref="E7:I7"/>
    <mergeCell ref="H13:I13"/>
    <mergeCell ref="A32:I34"/>
    <mergeCell ref="H44:I44"/>
    <mergeCell ref="F46:F47"/>
  </mergeCells>
  <conditionalFormatting sqref="I37">
    <cfRule type="cellIs" dxfId="40" priority="37" stopIfTrue="1" operator="greaterThan">
      <formula>1</formula>
    </cfRule>
  </conditionalFormatting>
  <conditionalFormatting sqref="I41:I43">
    <cfRule type="cellIs" dxfId="39" priority="38" stopIfTrue="1" operator="greaterThan">
      <formula>1</formula>
    </cfRule>
  </conditionalFormatting>
  <conditionalFormatting sqref="I40 I38">
    <cfRule type="cellIs" dxfId="38" priority="39" stopIfTrue="1" operator="greaterThan">
      <formula>1</formula>
    </cfRule>
    <cfRule type="cellIs" dxfId="37" priority="40" stopIfTrue="1" operator="lessThan">
      <formula>1</formula>
    </cfRule>
  </conditionalFormatting>
  <conditionalFormatting sqref="G28">
    <cfRule type="cellIs" dxfId="36" priority="23" operator="notEqual">
      <formula>1396466.9</formula>
    </cfRule>
    <cfRule type="cellIs" dxfId="35" priority="42" stopIfTrue="1" operator="notEqual">
      <formula>$G$29+$G$30+$G$31</formula>
    </cfRule>
  </conditionalFormatting>
  <conditionalFormatting sqref="G18 G16">
    <cfRule type="cellIs" dxfId="34" priority="47" stopIfTrue="1" operator="notEqual">
      <formula>H16+I16</formula>
    </cfRule>
  </conditionalFormatting>
  <conditionalFormatting sqref="G24">
    <cfRule type="cellIs" dxfId="33" priority="26" operator="notEqual">
      <formula>1215751.4+180715.5</formula>
    </cfRule>
    <cfRule type="cellIs" dxfId="32" priority="49" stopIfTrue="1" operator="notEqual">
      <formula>ROUND(H24+I24,2)</formula>
    </cfRule>
  </conditionalFormatting>
  <conditionalFormatting sqref="K38">
    <cfRule type="cellIs" dxfId="31" priority="36" operator="lessThan">
      <formula>0</formula>
    </cfRule>
  </conditionalFormatting>
  <conditionalFormatting sqref="K37">
    <cfRule type="cellIs" dxfId="30" priority="35" operator="lessThan">
      <formula>0</formula>
    </cfRule>
  </conditionalFormatting>
  <conditionalFormatting sqref="H16">
    <cfRule type="cellIs" dxfId="29" priority="34" operator="notEqual">
      <formula>151620798.42</formula>
    </cfRule>
  </conditionalFormatting>
  <conditionalFormatting sqref="I16">
    <cfRule type="cellIs" dxfId="28" priority="33" operator="notEqual">
      <formula>449348.05</formula>
    </cfRule>
  </conditionalFormatting>
  <conditionalFormatting sqref="G16">
    <cfRule type="cellIs" dxfId="27" priority="32" operator="notEqual">
      <formula>151620798.42+449348.05</formula>
    </cfRule>
  </conditionalFormatting>
  <conditionalFormatting sqref="H18">
    <cfRule type="cellIs" dxfId="26" priority="31" operator="notEqual">
      <formula>152836549.82</formula>
    </cfRule>
  </conditionalFormatting>
  <conditionalFormatting sqref="I18">
    <cfRule type="cellIs" dxfId="25" priority="30" operator="notEqual">
      <formula>630063.55</formula>
    </cfRule>
  </conditionalFormatting>
  <conditionalFormatting sqref="G18">
    <cfRule type="cellIs" dxfId="24" priority="29" operator="notEqual">
      <formula>152836549.82+630063.55</formula>
    </cfRule>
  </conditionalFormatting>
  <conditionalFormatting sqref="I24">
    <cfRule type="cellIs" dxfId="23" priority="27" operator="notEqual">
      <formula>180715.5</formula>
    </cfRule>
  </conditionalFormatting>
  <conditionalFormatting sqref="G31">
    <cfRule type="cellIs" dxfId="22" priority="24" operator="notEqual">
      <formula>503301.07</formula>
    </cfRule>
  </conditionalFormatting>
  <conditionalFormatting sqref="G30">
    <cfRule type="cellIs" dxfId="21" priority="22" operator="notEqual">
      <formula>893165.83</formula>
    </cfRule>
  </conditionalFormatting>
  <conditionalFormatting sqref="G37">
    <cfRule type="cellIs" dxfId="20" priority="21" operator="notEqual">
      <formula>66182840</formula>
    </cfRule>
  </conditionalFormatting>
  <conditionalFormatting sqref="G38">
    <cfRule type="cellIs" dxfId="19" priority="20" operator="notEqual">
      <formula>10498029.11</formula>
    </cfRule>
  </conditionalFormatting>
  <conditionalFormatting sqref="G41">
    <cfRule type="cellIs" dxfId="18" priority="19" operator="notEqual">
      <formula>100000</formula>
    </cfRule>
  </conditionalFormatting>
  <conditionalFormatting sqref="F41">
    <cfRule type="cellIs" dxfId="17" priority="18" operator="notEqual">
      <formula>100000</formula>
    </cfRule>
  </conditionalFormatting>
  <conditionalFormatting sqref="F37">
    <cfRule type="cellIs" dxfId="16" priority="17" operator="notEqual">
      <formula>65727000</formula>
    </cfRule>
  </conditionalFormatting>
  <conditionalFormatting sqref="F38">
    <cfRule type="cellIs" dxfId="15" priority="16" operator="notEqual">
      <formula>10504355</formula>
    </cfRule>
  </conditionalFormatting>
  <conditionalFormatting sqref="G40">
    <cfRule type="cellIs" dxfId="14" priority="15" operator="notEqual">
      <formula>7981558</formula>
    </cfRule>
  </conditionalFormatting>
  <conditionalFormatting sqref="F40">
    <cfRule type="cellIs" dxfId="13" priority="14" operator="notEqual">
      <formula>7981558</formula>
    </cfRule>
  </conditionalFormatting>
  <conditionalFormatting sqref="E49">
    <cfRule type="cellIs" dxfId="12" priority="13" operator="notEqual">
      <formula>1903158.71</formula>
    </cfRule>
  </conditionalFormatting>
  <conditionalFormatting sqref="E50">
    <cfRule type="cellIs" dxfId="11" priority="12" operator="notEqual">
      <formula>744975.38</formula>
    </cfRule>
  </conditionalFormatting>
  <conditionalFormatting sqref="E51">
    <cfRule type="cellIs" dxfId="10" priority="11" operator="notEqual">
      <formula>3771282.12</formula>
    </cfRule>
  </conditionalFormatting>
  <conditionalFormatting sqref="E52">
    <cfRule type="cellIs" dxfId="9" priority="10" operator="notEqual">
      <formula>2312497.27</formula>
    </cfRule>
  </conditionalFormatting>
  <conditionalFormatting sqref="E53">
    <cfRule type="cellIs" dxfId="8" priority="9" operator="notEqual">
      <formula>8731913.48</formula>
    </cfRule>
  </conditionalFormatting>
  <conditionalFormatting sqref="H49">
    <cfRule type="cellIs" dxfId="7" priority="8" operator="notEqual">
      <formula>1901212.71</formula>
    </cfRule>
  </conditionalFormatting>
  <conditionalFormatting sqref="H50">
    <cfRule type="cellIs" dxfId="6" priority="7" operator="notEqual">
      <formula>608412.76</formula>
    </cfRule>
  </conditionalFormatting>
  <conditionalFormatting sqref="H51">
    <cfRule type="cellIs" dxfId="5" priority="6" operator="notEqual">
      <formula>3915406.87+1052292.12</formula>
    </cfRule>
  </conditionalFormatting>
  <conditionalFormatting sqref="H52">
    <cfRule type="cellIs" dxfId="4" priority="5" operator="notEqual">
      <formula>3703178.27</formula>
    </cfRule>
  </conditionalFormatting>
  <conditionalFormatting sqref="H53">
    <cfRule type="cellIs" dxfId="3" priority="4" operator="notEqual">
      <formula>11180502.73</formula>
    </cfRule>
  </conditionalFormatting>
  <conditionalFormatting sqref="I50">
    <cfRule type="cellIs" dxfId="2" priority="3" operator="notEqual">
      <formula>556057.4</formula>
    </cfRule>
  </conditionalFormatting>
  <conditionalFormatting sqref="E16">
    <cfRule type="cellIs" dxfId="1" priority="2" operator="notEqual">
      <formula>142045000</formula>
    </cfRule>
  </conditionalFormatting>
  <conditionalFormatting sqref="E18">
    <cfRule type="cellIs" dxfId="0" priority="1" operator="notEqual">
      <formula>142045000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&amp;L&amp;"Arial,Kurzíva"Rada Olomouckého kraje 5.6.2012
x.- Rozpočet Olomouckého kraje 2011-závěrečný účet 
Příloha č.x: Financování hospodaření příspěvkových organizací Olomouckého kraje&amp;R&amp;"Arial,Kurzíva"Strana &amp;P (celkem xxx)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zoomScaleNormal="100" workbookViewId="0">
      <selection activeCell="N12" sqref="N1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0.7109375" style="1" bestFit="1" customWidth="1"/>
    <col min="12" max="16384" width="9.140625" style="1"/>
  </cols>
  <sheetData>
    <row r="1" spans="1:11" ht="19.5" x14ac:dyDescent="0.4">
      <c r="A1" s="117" t="s">
        <v>48</v>
      </c>
      <c r="B1" s="116"/>
      <c r="C1" s="116"/>
      <c r="D1" s="116"/>
    </row>
    <row r="2" spans="1:11" ht="19.5" x14ac:dyDescent="0.4">
      <c r="A2" s="368" t="s">
        <v>47</v>
      </c>
      <c r="B2" s="368"/>
      <c r="C2" s="368"/>
      <c r="D2" s="368"/>
      <c r="E2" s="370" t="s">
        <v>60</v>
      </c>
      <c r="F2" s="371"/>
      <c r="G2" s="371"/>
      <c r="H2" s="371"/>
      <c r="I2" s="371"/>
      <c r="J2" s="115"/>
      <c r="K2" s="115"/>
    </row>
    <row r="3" spans="1:11" ht="12" customHeight="1" x14ac:dyDescent="0.4">
      <c r="A3" s="339"/>
      <c r="B3" s="339"/>
      <c r="C3" s="339"/>
      <c r="D3" s="339"/>
      <c r="E3" s="369" t="s">
        <v>45</v>
      </c>
      <c r="F3" s="369"/>
      <c r="G3" s="369"/>
      <c r="H3" s="369"/>
      <c r="I3" s="369"/>
    </row>
    <row r="4" spans="1:11" ht="15.75" x14ac:dyDescent="0.25">
      <c r="A4" s="113" t="s">
        <v>46</v>
      </c>
      <c r="E4" s="377" t="s">
        <v>98</v>
      </c>
      <c r="F4" s="377"/>
      <c r="G4" s="377"/>
      <c r="H4" s="377"/>
      <c r="I4" s="377"/>
    </row>
    <row r="5" spans="1:11" ht="9" customHeight="1" x14ac:dyDescent="0.25">
      <c r="A5" s="113"/>
      <c r="E5" s="369" t="s">
        <v>45</v>
      </c>
      <c r="F5" s="369"/>
      <c r="G5" s="369"/>
      <c r="H5" s="369"/>
      <c r="I5" s="369"/>
    </row>
    <row r="6" spans="1:11" ht="19.5" x14ac:dyDescent="0.4">
      <c r="A6" s="111" t="s">
        <v>44</v>
      </c>
      <c r="E6" s="371" t="s">
        <v>99</v>
      </c>
      <c r="F6" s="371"/>
      <c r="G6" s="371"/>
      <c r="H6" s="111" t="s">
        <v>43</v>
      </c>
      <c r="I6" s="109" t="s">
        <v>100</v>
      </c>
    </row>
    <row r="7" spans="1:11" ht="9.75" customHeight="1" x14ac:dyDescent="0.4">
      <c r="A7" s="111"/>
      <c r="E7" s="369" t="s">
        <v>42</v>
      </c>
      <c r="F7" s="369"/>
      <c r="G7" s="369"/>
      <c r="H7" s="369"/>
      <c r="I7" s="369"/>
    </row>
    <row r="8" spans="1:11" ht="19.5" x14ac:dyDescent="0.4">
      <c r="A8" s="111"/>
      <c r="E8" s="109"/>
      <c r="F8" s="109"/>
      <c r="G8" s="109"/>
      <c r="H8" s="110"/>
      <c r="I8" s="109"/>
    </row>
    <row r="9" spans="1:11" ht="19.5" x14ac:dyDescent="0.4">
      <c r="A9" s="111"/>
      <c r="E9" s="109"/>
      <c r="F9" s="109"/>
      <c r="G9" s="109"/>
      <c r="H9" s="110"/>
      <c r="I9" s="109"/>
    </row>
    <row r="11" spans="1:11" ht="18.75" x14ac:dyDescent="0.4">
      <c r="A11" s="108"/>
      <c r="B11" s="94"/>
      <c r="C11" s="94"/>
      <c r="D11" s="94"/>
      <c r="E11" s="102" t="s">
        <v>41</v>
      </c>
      <c r="F11" s="102" t="s">
        <v>40</v>
      </c>
      <c r="G11" s="105" t="s">
        <v>20</v>
      </c>
      <c r="H11" s="107" t="s">
        <v>39</v>
      </c>
      <c r="I11" s="106"/>
    </row>
    <row r="12" spans="1:11" ht="18.75" x14ac:dyDescent="0.4">
      <c r="A12" s="66"/>
      <c r="B12" s="66"/>
      <c r="C12" s="66"/>
      <c r="D12" s="66"/>
      <c r="E12" s="102" t="s">
        <v>38</v>
      </c>
      <c r="F12" s="102" t="s">
        <v>38</v>
      </c>
      <c r="G12" s="105" t="s">
        <v>37</v>
      </c>
      <c r="H12" s="104" t="s">
        <v>36</v>
      </c>
      <c r="I12" s="103" t="s">
        <v>35</v>
      </c>
    </row>
    <row r="13" spans="1:11" ht="15" x14ac:dyDescent="0.2">
      <c r="A13" s="66"/>
      <c r="B13" s="66"/>
      <c r="C13" s="66"/>
      <c r="D13" s="66"/>
      <c r="E13" s="102" t="s">
        <v>0</v>
      </c>
      <c r="F13" s="102" t="s">
        <v>0</v>
      </c>
      <c r="G13" s="101"/>
      <c r="H13" s="375" t="s">
        <v>9</v>
      </c>
      <c r="I13" s="376"/>
    </row>
    <row r="14" spans="1:11" ht="15" x14ac:dyDescent="0.2">
      <c r="A14" s="66"/>
      <c r="B14" s="66"/>
      <c r="C14" s="66"/>
      <c r="D14" s="66"/>
      <c r="E14" s="102"/>
      <c r="F14" s="102"/>
      <c r="G14" s="101"/>
      <c r="H14" s="340"/>
      <c r="I14" s="341"/>
    </row>
    <row r="15" spans="1:11" ht="18.75" x14ac:dyDescent="0.4">
      <c r="A15" s="72" t="s">
        <v>34</v>
      </c>
      <c r="B15" s="72"/>
      <c r="C15" s="96"/>
      <c r="D15" s="95"/>
      <c r="E15" s="98"/>
      <c r="F15" s="98"/>
      <c r="G15" s="97"/>
      <c r="H15" s="66"/>
      <c r="I15" s="66"/>
    </row>
    <row r="16" spans="1:11" ht="19.5" x14ac:dyDescent="0.4">
      <c r="A16" s="85" t="s">
        <v>33</v>
      </c>
      <c r="B16" s="72"/>
      <c r="C16" s="96"/>
      <c r="D16" s="95"/>
      <c r="E16" s="89">
        <v>38027000</v>
      </c>
      <c r="F16" s="118">
        <v>40582559.689999998</v>
      </c>
      <c r="G16" s="83">
        <f>H16+I16</f>
        <v>40765891.460000008</v>
      </c>
      <c r="H16" s="89">
        <v>40765891.460000008</v>
      </c>
      <c r="I16" s="89">
        <v>0</v>
      </c>
    </row>
    <row r="17" spans="1:9" ht="16.5" x14ac:dyDescent="0.35">
      <c r="A17" s="91"/>
      <c r="B17" s="94"/>
      <c r="C17" s="94"/>
      <c r="D17" s="94"/>
      <c r="E17" s="92"/>
      <c r="F17" s="92"/>
      <c r="G17" s="93"/>
      <c r="H17" s="92"/>
      <c r="I17" s="92"/>
    </row>
    <row r="18" spans="1:9" ht="19.5" x14ac:dyDescent="0.4">
      <c r="A18" s="85" t="s">
        <v>32</v>
      </c>
      <c r="B18" s="81"/>
      <c r="C18" s="81"/>
      <c r="D18" s="81"/>
      <c r="E18" s="89">
        <v>38027000</v>
      </c>
      <c r="F18" s="118">
        <v>40582559.689999998</v>
      </c>
      <c r="G18" s="83">
        <f>H18+I18</f>
        <v>40993944.280000001</v>
      </c>
      <c r="H18" s="89">
        <v>40993944.280000001</v>
      </c>
      <c r="I18" s="89">
        <v>0</v>
      </c>
    </row>
    <row r="19" spans="1:9" ht="18" x14ac:dyDescent="0.35">
      <c r="A19" s="91"/>
      <c r="B19" s="81"/>
      <c r="C19" s="81"/>
      <c r="D19" s="81"/>
      <c r="E19" s="83"/>
      <c r="F19" s="90"/>
      <c r="G19" s="83"/>
      <c r="H19" s="89"/>
      <c r="I19" s="89"/>
    </row>
    <row r="20" spans="1:9" ht="18" x14ac:dyDescent="0.35">
      <c r="A20" s="88"/>
      <c r="B20" s="87"/>
      <c r="C20" s="87"/>
      <c r="D20" s="87"/>
      <c r="E20" s="81"/>
      <c r="F20" s="81"/>
      <c r="G20" s="81"/>
      <c r="H20" s="86"/>
      <c r="I20" s="86"/>
    </row>
    <row r="21" spans="1:9" ht="19.5" x14ac:dyDescent="0.4">
      <c r="A21" s="85" t="s">
        <v>31</v>
      </c>
      <c r="B21" s="81"/>
      <c r="C21" s="81"/>
      <c r="D21" s="81"/>
      <c r="E21" s="81"/>
      <c r="F21" s="81"/>
      <c r="G21" s="84"/>
      <c r="H21" s="81"/>
      <c r="I21" s="81"/>
    </row>
    <row r="22" spans="1:9" ht="18" x14ac:dyDescent="0.35">
      <c r="A22" s="81"/>
      <c r="B22" s="81"/>
      <c r="C22" s="82" t="s">
        <v>30</v>
      </c>
      <c r="D22" s="81"/>
      <c r="E22" s="81"/>
      <c r="F22" s="81"/>
      <c r="G22" s="83">
        <f>H22+I22</f>
        <v>0</v>
      </c>
      <c r="H22" s="73">
        <v>0</v>
      </c>
      <c r="I22" s="73">
        <v>0</v>
      </c>
    </row>
    <row r="23" spans="1:9" ht="18" x14ac:dyDescent="0.35">
      <c r="A23" s="81"/>
      <c r="B23" s="81"/>
      <c r="C23" s="82"/>
      <c r="D23" s="81"/>
      <c r="E23" s="81"/>
      <c r="F23" s="81"/>
      <c r="G23" s="80"/>
      <c r="H23" s="73"/>
      <c r="I23" s="73"/>
    </row>
    <row r="24" spans="1:9" ht="22.5" x14ac:dyDescent="0.45">
      <c r="A24" s="78" t="s">
        <v>29</v>
      </c>
      <c r="B24" s="78"/>
      <c r="C24" s="79"/>
      <c r="D24" s="78"/>
      <c r="E24" s="78"/>
      <c r="F24" s="78"/>
      <c r="G24" s="346">
        <f>ROUND(G18-G16-G22,2)</f>
        <v>228052.82</v>
      </c>
      <c r="H24" s="77">
        <f>H18-H16-H22</f>
        <v>228052.81999999285</v>
      </c>
      <c r="I24" s="77">
        <f>I18-I16-I22</f>
        <v>0</v>
      </c>
    </row>
    <row r="26" spans="1:9" x14ac:dyDescent="0.2">
      <c r="H26" s="66"/>
    </row>
    <row r="28" spans="1:9" ht="19.5" x14ac:dyDescent="0.4">
      <c r="A28" s="43" t="s">
        <v>28</v>
      </c>
      <c r="B28" s="43" t="s">
        <v>27</v>
      </c>
      <c r="C28" s="43"/>
      <c r="D28" s="65"/>
      <c r="E28" s="65"/>
      <c r="F28" s="4"/>
      <c r="G28" s="76">
        <v>228052.82</v>
      </c>
      <c r="H28" s="67"/>
      <c r="I28" s="4"/>
    </row>
    <row r="29" spans="1:9" ht="18.75" x14ac:dyDescent="0.4">
      <c r="A29" s="72"/>
      <c r="B29" s="72"/>
      <c r="C29" s="71" t="s">
        <v>26</v>
      </c>
      <c r="D29" s="70"/>
      <c r="E29" s="69"/>
      <c r="F29" s="66" t="s">
        <v>4</v>
      </c>
      <c r="G29" s="75">
        <v>0</v>
      </c>
      <c r="H29" s="67"/>
      <c r="I29" s="66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228052.82</v>
      </c>
      <c r="H30" s="67"/>
      <c r="I30" s="66"/>
    </row>
    <row r="31" spans="1:9" ht="18.75" x14ac:dyDescent="0.4">
      <c r="A31" s="72"/>
      <c r="B31" s="72"/>
      <c r="C31" s="71" t="s">
        <v>25</v>
      </c>
      <c r="D31" s="70"/>
      <c r="E31" s="69"/>
      <c r="F31" s="66" t="s">
        <v>24</v>
      </c>
      <c r="G31" s="68">
        <v>0</v>
      </c>
      <c r="H31" s="67"/>
      <c r="I31" s="66"/>
    </row>
    <row r="32" spans="1:9" x14ac:dyDescent="0.2">
      <c r="A32" s="373"/>
      <c r="B32" s="374"/>
      <c r="C32" s="374"/>
      <c r="D32" s="374"/>
      <c r="E32" s="374"/>
      <c r="F32" s="374"/>
      <c r="G32" s="374"/>
      <c r="H32" s="374"/>
      <c r="I32" s="374"/>
    </row>
    <row r="33" spans="1:11" x14ac:dyDescent="0.2">
      <c r="A33" s="374"/>
      <c r="B33" s="374"/>
      <c r="C33" s="374"/>
      <c r="D33" s="374"/>
      <c r="E33" s="374"/>
      <c r="F33" s="374"/>
      <c r="G33" s="374"/>
      <c r="H33" s="374"/>
      <c r="I33" s="374"/>
    </row>
    <row r="34" spans="1:11" ht="5.25" customHeight="1" x14ac:dyDescent="0.2">
      <c r="A34" s="374"/>
      <c r="B34" s="374"/>
      <c r="C34" s="374"/>
      <c r="D34" s="374"/>
      <c r="E34" s="374"/>
      <c r="F34" s="374"/>
      <c r="G34" s="374"/>
      <c r="H34" s="374"/>
      <c r="I34" s="374"/>
    </row>
    <row r="35" spans="1:11" ht="19.5" x14ac:dyDescent="0.4">
      <c r="A35" s="43" t="s">
        <v>23</v>
      </c>
      <c r="B35" s="43" t="s">
        <v>22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21</v>
      </c>
      <c r="G36" s="62" t="s">
        <v>20</v>
      </c>
      <c r="H36" s="4"/>
      <c r="I36" s="61" t="s">
        <v>19</v>
      </c>
    </row>
    <row r="37" spans="1:11" ht="16.5" x14ac:dyDescent="0.35">
      <c r="A37" s="59" t="s">
        <v>18</v>
      </c>
      <c r="B37" s="58"/>
      <c r="C37" s="57"/>
      <c r="D37" s="58"/>
      <c r="E37" s="5"/>
      <c r="F37" s="56">
        <v>17509000</v>
      </c>
      <c r="G37" s="56">
        <v>17689759</v>
      </c>
      <c r="H37" s="55" t="s">
        <v>13</v>
      </c>
      <c r="I37" s="54">
        <f>IF(F37=0,"nerozp.",G37/F37)</f>
        <v>1.0103237763435948</v>
      </c>
      <c r="K37" s="309"/>
    </row>
    <row r="38" spans="1:11" ht="16.5" x14ac:dyDescent="0.35">
      <c r="A38" s="59" t="s">
        <v>17</v>
      </c>
      <c r="B38" s="58"/>
      <c r="C38" s="57"/>
      <c r="D38" s="60"/>
      <c r="E38" s="60"/>
      <c r="F38" s="56">
        <v>2551110</v>
      </c>
      <c r="G38" s="56">
        <v>2548830</v>
      </c>
      <c r="H38" s="55" t="s">
        <v>13</v>
      </c>
      <c r="I38" s="54">
        <f>IF(F38=0,"nerozp.",G38/F38)</f>
        <v>0.99910627138774888</v>
      </c>
      <c r="K38" s="309"/>
    </row>
    <row r="39" spans="1:11" ht="16.5" x14ac:dyDescent="0.35">
      <c r="A39" s="59" t="s">
        <v>16</v>
      </c>
      <c r="B39" s="58"/>
      <c r="C39" s="57"/>
      <c r="D39" s="60"/>
      <c r="E39" s="60"/>
      <c r="F39" s="56">
        <v>0</v>
      </c>
      <c r="G39" s="56">
        <v>0</v>
      </c>
      <c r="H39" s="55" t="s">
        <v>13</v>
      </c>
      <c r="I39" s="54" t="str">
        <f>IF(F39=0,"nerozp.",G39/F39)</f>
        <v>nerozp.</v>
      </c>
    </row>
    <row r="40" spans="1:11" ht="16.5" x14ac:dyDescent="0.35">
      <c r="A40" s="59" t="s">
        <v>15</v>
      </c>
      <c r="B40" s="58"/>
      <c r="C40" s="57"/>
      <c r="D40" s="5"/>
      <c r="E40" s="5"/>
      <c r="F40" s="56">
        <v>1913083</v>
      </c>
      <c r="G40" s="56">
        <v>1913083</v>
      </c>
      <c r="H40" s="55" t="s">
        <v>13</v>
      </c>
      <c r="I40" s="54">
        <f>IF(F40=0,"nerozp.",G40/F40)</f>
        <v>1</v>
      </c>
    </row>
    <row r="41" spans="1:11" ht="16.5" x14ac:dyDescent="0.35">
      <c r="A41" s="59" t="s">
        <v>14</v>
      </c>
      <c r="B41" s="58"/>
      <c r="C41" s="57"/>
      <c r="D41" s="5"/>
      <c r="E41" s="5"/>
      <c r="F41" s="56">
        <v>0</v>
      </c>
      <c r="G41" s="56">
        <v>0</v>
      </c>
      <c r="H41" s="55" t="s">
        <v>13</v>
      </c>
      <c r="I41" s="54" t="str">
        <f>IF(F41=0,"nerozp.",G41/F41)</f>
        <v>nerozp.</v>
      </c>
    </row>
    <row r="42" spans="1:11" ht="14.25" x14ac:dyDescent="0.2">
      <c r="A42" s="53" t="s">
        <v>12</v>
      </c>
      <c r="B42" s="327" t="s">
        <v>125</v>
      </c>
      <c r="C42" s="322"/>
      <c r="D42" s="323"/>
      <c r="E42" s="323"/>
      <c r="F42" s="324"/>
      <c r="G42" s="324"/>
      <c r="H42" s="325"/>
      <c r="I42" s="326"/>
    </row>
    <row r="43" spans="1:11" ht="38.25" customHeight="1" x14ac:dyDescent="0.2">
      <c r="A43" s="50"/>
      <c r="B43" s="380" t="s">
        <v>132</v>
      </c>
      <c r="C43" s="381"/>
      <c r="D43" s="381"/>
      <c r="E43" s="381"/>
      <c r="F43" s="381"/>
      <c r="G43" s="381"/>
      <c r="H43" s="381"/>
      <c r="I43" s="381"/>
    </row>
    <row r="44" spans="1:11" ht="19.5" thickBot="1" x14ac:dyDescent="0.45">
      <c r="A44" s="43" t="s">
        <v>11</v>
      </c>
      <c r="B44" s="43" t="s">
        <v>10</v>
      </c>
      <c r="C44" s="42"/>
      <c r="D44" s="5"/>
      <c r="E44" s="5"/>
      <c r="F44" s="4"/>
      <c r="G44" s="10"/>
      <c r="H44" s="378" t="s">
        <v>9</v>
      </c>
      <c r="I44" s="379"/>
    </row>
    <row r="45" spans="1:11" ht="18.75" thickTop="1" x14ac:dyDescent="0.35">
      <c r="A45" s="41"/>
      <c r="B45" s="39"/>
      <c r="C45" s="40"/>
      <c r="D45" s="39"/>
      <c r="E45" s="38" t="s">
        <v>134</v>
      </c>
      <c r="F45" s="37" t="s">
        <v>8</v>
      </c>
      <c r="G45" s="37" t="s">
        <v>7</v>
      </c>
      <c r="H45" s="36" t="s">
        <v>6</v>
      </c>
      <c r="I45" s="35" t="s">
        <v>5</v>
      </c>
    </row>
    <row r="46" spans="1:11" x14ac:dyDescent="0.2">
      <c r="A46" s="31"/>
      <c r="B46" s="4"/>
      <c r="C46" s="4"/>
      <c r="D46" s="4"/>
      <c r="E46" s="31"/>
      <c r="F46" s="372"/>
      <c r="G46" s="34"/>
      <c r="H46" s="33">
        <v>40908</v>
      </c>
      <c r="I46" s="32">
        <v>40908</v>
      </c>
    </row>
    <row r="47" spans="1:11" x14ac:dyDescent="0.2">
      <c r="A47" s="31"/>
      <c r="B47" s="4"/>
      <c r="C47" s="4"/>
      <c r="D47" s="4"/>
      <c r="E47" s="31"/>
      <c r="F47" s="372"/>
      <c r="G47" s="30"/>
      <c r="H47" s="30"/>
      <c r="I47" s="29"/>
    </row>
    <row r="48" spans="1:11" ht="13.5" thickBot="1" x14ac:dyDescent="0.25">
      <c r="A48" s="27"/>
      <c r="B48" s="28"/>
      <c r="C48" s="28"/>
      <c r="D48" s="28"/>
      <c r="E48" s="27"/>
      <c r="F48" s="26"/>
      <c r="G48" s="26"/>
      <c r="H48" s="26"/>
      <c r="I48" s="25"/>
    </row>
    <row r="49" spans="1:11" ht="13.5" thickTop="1" x14ac:dyDescent="0.2">
      <c r="A49" s="24"/>
      <c r="B49" s="23"/>
      <c r="C49" s="23" t="s">
        <v>4</v>
      </c>
      <c r="D49" s="23"/>
      <c r="E49" s="347">
        <v>120269</v>
      </c>
      <c r="F49" s="22">
        <v>0</v>
      </c>
      <c r="G49" s="21">
        <v>0</v>
      </c>
      <c r="H49" s="21">
        <f>E49+F49-G49</f>
        <v>120269</v>
      </c>
      <c r="I49" s="20">
        <v>120269</v>
      </c>
    </row>
    <row r="50" spans="1:11" x14ac:dyDescent="0.2">
      <c r="A50" s="19"/>
      <c r="B50" s="18"/>
      <c r="C50" s="18" t="s">
        <v>3</v>
      </c>
      <c r="D50" s="18"/>
      <c r="E50" s="348">
        <v>313053.34000000003</v>
      </c>
      <c r="F50" s="17">
        <v>170612</v>
      </c>
      <c r="G50" s="16">
        <v>253868</v>
      </c>
      <c r="H50" s="16">
        <f>E50+F50-G50</f>
        <v>229797.34000000003</v>
      </c>
      <c r="I50" s="15">
        <v>206790.88</v>
      </c>
    </row>
    <row r="51" spans="1:11" x14ac:dyDescent="0.2">
      <c r="A51" s="19"/>
      <c r="B51" s="18"/>
      <c r="C51" s="18" t="s">
        <v>2</v>
      </c>
      <c r="D51" s="18"/>
      <c r="E51" s="348">
        <v>867448.6</v>
      </c>
      <c r="F51" s="17">
        <v>284939.08</v>
      </c>
      <c r="G51" s="16">
        <v>209670.86</v>
      </c>
      <c r="H51" s="16">
        <f>E51+F51-G51</f>
        <v>942716.82</v>
      </c>
      <c r="I51" s="15">
        <v>843629.2</v>
      </c>
      <c r="K51" s="309"/>
    </row>
    <row r="52" spans="1:11" x14ac:dyDescent="0.2">
      <c r="A52" s="19"/>
      <c r="B52" s="18"/>
      <c r="C52" s="18" t="s">
        <v>1</v>
      </c>
      <c r="D52" s="18"/>
      <c r="E52" s="348">
        <v>576452</v>
      </c>
      <c r="F52" s="17">
        <v>3448830</v>
      </c>
      <c r="G52" s="16">
        <v>2993771</v>
      </c>
      <c r="H52" s="16">
        <f>E52+F52-G52</f>
        <v>1031511</v>
      </c>
      <c r="I52" s="15">
        <v>1033791</v>
      </c>
    </row>
    <row r="53" spans="1:11" ht="18.75" thickBot="1" x14ac:dyDescent="0.4">
      <c r="A53" s="14" t="s">
        <v>0</v>
      </c>
      <c r="B53" s="13"/>
      <c r="C53" s="13"/>
      <c r="D53" s="13"/>
      <c r="E53" s="349">
        <f>SUM(E49:E52)</f>
        <v>1877222.94</v>
      </c>
      <c r="F53" s="12">
        <f>SUM(F49:F52)</f>
        <v>3904381.08</v>
      </c>
      <c r="G53" s="12">
        <f>SUM(G49:G52)</f>
        <v>3457309.86</v>
      </c>
      <c r="H53" s="12">
        <f>SUM(H49:H52)</f>
        <v>2324294.16</v>
      </c>
      <c r="I53" s="11">
        <f>SUM(I49:I52)</f>
        <v>2204480.08</v>
      </c>
    </row>
    <row r="54" spans="1:11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11" ht="18" hidden="1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11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2">
    <mergeCell ref="A2:D2"/>
    <mergeCell ref="E3:I3"/>
    <mergeCell ref="E2:I2"/>
    <mergeCell ref="E5:I5"/>
    <mergeCell ref="F46:F47"/>
    <mergeCell ref="E6:G6"/>
    <mergeCell ref="A32:I34"/>
    <mergeCell ref="E7:I7"/>
    <mergeCell ref="H13:I13"/>
    <mergeCell ref="E4:I4"/>
    <mergeCell ref="H44:I44"/>
    <mergeCell ref="B43:I43"/>
  </mergeCells>
  <conditionalFormatting sqref="H24">
    <cfRule type="cellIs" dxfId="138" priority="9" stopIfTrue="1" operator="notEqual">
      <formula>$H$18-$H$16-$H$22</formula>
    </cfRule>
  </conditionalFormatting>
  <conditionalFormatting sqref="G28">
    <cfRule type="cellIs" dxfId="137" priority="10" stopIfTrue="1" operator="notEqual">
      <formula>$G$29+$G$30+$G$31</formula>
    </cfRule>
  </conditionalFormatting>
  <conditionalFormatting sqref="H49:H52">
    <cfRule type="cellIs" dxfId="136" priority="11" stopIfTrue="1" operator="notEqual">
      <formula>E49+F49-G49</formula>
    </cfRule>
  </conditionalFormatting>
  <conditionalFormatting sqref="I53">
    <cfRule type="cellIs" dxfId="135" priority="12" stopIfTrue="1" operator="notEqual">
      <formula>$I$49+$I$50+$I$51+$I$52</formula>
    </cfRule>
  </conditionalFormatting>
  <conditionalFormatting sqref="H53">
    <cfRule type="cellIs" dxfId="134" priority="13" stopIfTrue="1" operator="notEqual">
      <formula>E53+F53-G53</formula>
    </cfRule>
    <cfRule type="cellIs" dxfId="133" priority="14" stopIfTrue="1" operator="notEqual">
      <formula>SUM($H$49:$H$52)</formula>
    </cfRule>
  </conditionalFormatting>
  <conditionalFormatting sqref="G18 G16">
    <cfRule type="cellIs" dxfId="132" priority="15" stopIfTrue="1" operator="notEqual">
      <formula>H16+I16</formula>
    </cfRule>
  </conditionalFormatting>
  <conditionalFormatting sqref="I24">
    <cfRule type="cellIs" dxfId="131" priority="16" stopIfTrue="1" operator="notEqual">
      <formula>I18-I16-I22</formula>
    </cfRule>
  </conditionalFormatting>
  <conditionalFormatting sqref="G24">
    <cfRule type="cellIs" dxfId="130" priority="17" stopIfTrue="1" operator="notEqual">
      <formula>ROUND(H24+I24,2)</formula>
    </cfRule>
  </conditionalFormatting>
  <conditionalFormatting sqref="K38">
    <cfRule type="cellIs" dxfId="129" priority="4" operator="lessThan">
      <formula>0</formula>
    </cfRule>
  </conditionalFormatting>
  <conditionalFormatting sqref="K37">
    <cfRule type="cellIs" dxfId="128" priority="3" operator="lessThan">
      <formula>0</formula>
    </cfRule>
  </conditionalFormatting>
  <conditionalFormatting sqref="I42">
    <cfRule type="cellIs" dxfId="127" priority="1" stopIfTrue="1" operator="greaterThan">
      <formula>1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29.6.2012
5.- Rozpočet Olomouckého kraje 2011-závěrečný účet 
Příloha č.14: Financování hospodaření příspěvkových organizací Olomouckého kraje&amp;R&amp;"Arial,Kurzíva"Strana &amp;P (celkem 470)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zoomScaleNormal="100" workbookViewId="0">
      <selection activeCell="N12" sqref="N1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0.5703125" style="1" customWidth="1"/>
    <col min="12" max="16384" width="9.140625" style="1"/>
  </cols>
  <sheetData>
    <row r="1" spans="1:11" ht="19.5" x14ac:dyDescent="0.4">
      <c r="A1" s="117" t="s">
        <v>48</v>
      </c>
      <c r="B1" s="116"/>
      <c r="C1" s="116"/>
      <c r="D1" s="116"/>
    </row>
    <row r="2" spans="1:11" ht="19.5" x14ac:dyDescent="0.4">
      <c r="A2" s="368" t="s">
        <v>47</v>
      </c>
      <c r="B2" s="368"/>
      <c r="C2" s="368"/>
      <c r="D2" s="368"/>
      <c r="E2" s="370" t="s">
        <v>64</v>
      </c>
      <c r="F2" s="371"/>
      <c r="G2" s="371"/>
      <c r="H2" s="371"/>
      <c r="I2" s="371"/>
      <c r="J2" s="115"/>
      <c r="K2" s="115"/>
    </row>
    <row r="3" spans="1:11" ht="12" customHeight="1" x14ac:dyDescent="0.4">
      <c r="A3" s="339"/>
      <c r="B3" s="339"/>
      <c r="C3" s="339"/>
      <c r="D3" s="339"/>
      <c r="E3" s="369" t="s">
        <v>45</v>
      </c>
      <c r="F3" s="369"/>
      <c r="G3" s="369"/>
      <c r="H3" s="369"/>
      <c r="I3" s="369"/>
    </row>
    <row r="4" spans="1:11" ht="15.75" x14ac:dyDescent="0.25">
      <c r="A4" s="113" t="s">
        <v>46</v>
      </c>
      <c r="E4" s="377" t="s">
        <v>101</v>
      </c>
      <c r="F4" s="377"/>
      <c r="G4" s="377"/>
      <c r="H4" s="377"/>
      <c r="I4" s="377"/>
    </row>
    <row r="5" spans="1:11" ht="9" customHeight="1" x14ac:dyDescent="0.25">
      <c r="A5" s="113"/>
      <c r="E5" s="369" t="s">
        <v>45</v>
      </c>
      <c r="F5" s="369"/>
      <c r="G5" s="369"/>
      <c r="H5" s="369"/>
      <c r="I5" s="369"/>
    </row>
    <row r="6" spans="1:11" ht="19.5" x14ac:dyDescent="0.4">
      <c r="A6" s="111" t="s">
        <v>44</v>
      </c>
      <c r="E6" s="371" t="s">
        <v>102</v>
      </c>
      <c r="F6" s="371"/>
      <c r="G6" s="371"/>
      <c r="H6" s="111" t="s">
        <v>43</v>
      </c>
      <c r="I6" s="109" t="s">
        <v>103</v>
      </c>
    </row>
    <row r="7" spans="1:11" ht="9.75" customHeight="1" x14ac:dyDescent="0.4">
      <c r="A7" s="111"/>
      <c r="E7" s="369" t="s">
        <v>42</v>
      </c>
      <c r="F7" s="369"/>
      <c r="G7" s="369"/>
      <c r="H7" s="369"/>
      <c r="I7" s="369"/>
    </row>
    <row r="8" spans="1:11" ht="19.5" x14ac:dyDescent="0.4">
      <c r="A8" s="111"/>
      <c r="E8" s="109"/>
      <c r="F8" s="109"/>
      <c r="G8" s="109"/>
      <c r="H8" s="110"/>
      <c r="I8" s="109"/>
    </row>
    <row r="9" spans="1:11" ht="19.5" x14ac:dyDescent="0.4">
      <c r="A9" s="111"/>
      <c r="E9" s="109"/>
      <c r="F9" s="109"/>
      <c r="G9" s="109"/>
      <c r="H9" s="110"/>
      <c r="I9" s="109"/>
    </row>
    <row r="11" spans="1:11" ht="18.75" x14ac:dyDescent="0.4">
      <c r="A11" s="108"/>
      <c r="B11" s="94"/>
      <c r="C11" s="94"/>
      <c r="D11" s="94"/>
      <c r="E11" s="102" t="s">
        <v>41</v>
      </c>
      <c r="F11" s="102" t="s">
        <v>40</v>
      </c>
      <c r="G11" s="105" t="s">
        <v>20</v>
      </c>
      <c r="H11" s="107" t="s">
        <v>39</v>
      </c>
      <c r="I11" s="106"/>
    </row>
    <row r="12" spans="1:11" ht="18.75" x14ac:dyDescent="0.4">
      <c r="A12" s="66"/>
      <c r="B12" s="66"/>
      <c r="C12" s="66"/>
      <c r="D12" s="66"/>
      <c r="E12" s="102" t="s">
        <v>38</v>
      </c>
      <c r="F12" s="102" t="s">
        <v>38</v>
      </c>
      <c r="G12" s="105" t="s">
        <v>37</v>
      </c>
      <c r="H12" s="104" t="s">
        <v>36</v>
      </c>
      <c r="I12" s="103" t="s">
        <v>35</v>
      </c>
    </row>
    <row r="13" spans="1:11" ht="15" x14ac:dyDescent="0.2">
      <c r="A13" s="66"/>
      <c r="B13" s="66"/>
      <c r="C13" s="66"/>
      <c r="D13" s="66"/>
      <c r="E13" s="102" t="s">
        <v>0</v>
      </c>
      <c r="F13" s="102" t="s">
        <v>0</v>
      </c>
      <c r="G13" s="101"/>
      <c r="H13" s="375" t="s">
        <v>9</v>
      </c>
      <c r="I13" s="376"/>
    </row>
    <row r="14" spans="1:11" ht="15" x14ac:dyDescent="0.2">
      <c r="A14" s="66"/>
      <c r="B14" s="66"/>
      <c r="C14" s="66"/>
      <c r="D14" s="66"/>
      <c r="E14" s="102"/>
      <c r="F14" s="102"/>
      <c r="G14" s="101"/>
      <c r="H14" s="340"/>
      <c r="I14" s="341"/>
    </row>
    <row r="15" spans="1:11" ht="18.75" x14ac:dyDescent="0.4">
      <c r="A15" s="72" t="s">
        <v>34</v>
      </c>
      <c r="B15" s="72"/>
      <c r="C15" s="96"/>
      <c r="D15" s="95"/>
      <c r="E15" s="98"/>
      <c r="F15" s="98"/>
      <c r="G15" s="97"/>
      <c r="H15" s="66"/>
      <c r="I15" s="66"/>
    </row>
    <row r="16" spans="1:11" ht="19.5" x14ac:dyDescent="0.4">
      <c r="A16" s="85" t="s">
        <v>33</v>
      </c>
      <c r="B16" s="72"/>
      <c r="C16" s="96"/>
      <c r="D16" s="95"/>
      <c r="E16" s="89">
        <v>29194000</v>
      </c>
      <c r="F16" s="118">
        <v>30001357</v>
      </c>
      <c r="G16" s="83">
        <f>H16+I16</f>
        <v>31362072.84</v>
      </c>
      <c r="H16" s="89">
        <v>31362072.84</v>
      </c>
      <c r="I16" s="89">
        <v>0</v>
      </c>
    </row>
    <row r="17" spans="1:9" ht="16.5" x14ac:dyDescent="0.35">
      <c r="A17" s="91"/>
      <c r="B17" s="94"/>
      <c r="C17" s="94"/>
      <c r="D17" s="94"/>
      <c r="E17" s="92"/>
      <c r="F17" s="92"/>
      <c r="G17" s="93"/>
      <c r="H17" s="92"/>
      <c r="I17" s="92"/>
    </row>
    <row r="18" spans="1:9" ht="19.5" x14ac:dyDescent="0.4">
      <c r="A18" s="85" t="s">
        <v>32</v>
      </c>
      <c r="B18" s="81"/>
      <c r="C18" s="81"/>
      <c r="D18" s="81"/>
      <c r="E18" s="89">
        <v>29194000</v>
      </c>
      <c r="F18" s="118">
        <v>30001357</v>
      </c>
      <c r="G18" s="83">
        <f>H18+I18</f>
        <v>31365421.210000001</v>
      </c>
      <c r="H18" s="89">
        <v>31365421.210000001</v>
      </c>
      <c r="I18" s="89">
        <v>0</v>
      </c>
    </row>
    <row r="19" spans="1:9" ht="18" x14ac:dyDescent="0.35">
      <c r="A19" s="91"/>
      <c r="B19" s="81"/>
      <c r="C19" s="81"/>
      <c r="D19" s="81"/>
      <c r="E19" s="83"/>
      <c r="F19" s="90"/>
      <c r="G19" s="83"/>
      <c r="H19" s="89"/>
      <c r="I19" s="89"/>
    </row>
    <row r="20" spans="1:9" ht="18" x14ac:dyDescent="0.35">
      <c r="A20" s="88"/>
      <c r="B20" s="87"/>
      <c r="C20" s="87"/>
      <c r="D20" s="87"/>
      <c r="E20" s="81"/>
      <c r="F20" s="81"/>
      <c r="G20" s="81"/>
      <c r="H20" s="86"/>
      <c r="I20" s="86"/>
    </row>
    <row r="21" spans="1:9" ht="19.5" x14ac:dyDescent="0.4">
      <c r="A21" s="85" t="s">
        <v>31</v>
      </c>
      <c r="B21" s="81"/>
      <c r="C21" s="81"/>
      <c r="D21" s="81"/>
      <c r="E21" s="81"/>
      <c r="F21" s="81"/>
      <c r="G21" s="84"/>
      <c r="H21" s="81"/>
      <c r="I21" s="81"/>
    </row>
    <row r="22" spans="1:9" ht="18" x14ac:dyDescent="0.35">
      <c r="A22" s="81"/>
      <c r="B22" s="81"/>
      <c r="C22" s="82" t="s">
        <v>30</v>
      </c>
      <c r="D22" s="81"/>
      <c r="E22" s="81"/>
      <c r="F22" s="81"/>
      <c r="G22" s="83">
        <f>H22+I22</f>
        <v>0</v>
      </c>
      <c r="H22" s="73">
        <v>0</v>
      </c>
      <c r="I22" s="73">
        <v>0</v>
      </c>
    </row>
    <row r="23" spans="1:9" ht="18" x14ac:dyDescent="0.35">
      <c r="A23" s="81"/>
      <c r="B23" s="81"/>
      <c r="C23" s="82"/>
      <c r="D23" s="81"/>
      <c r="E23" s="81"/>
      <c r="F23" s="81"/>
      <c r="G23" s="80"/>
      <c r="H23" s="73"/>
      <c r="I23" s="73"/>
    </row>
    <row r="24" spans="1:9" ht="22.5" x14ac:dyDescent="0.45">
      <c r="A24" s="78" t="s">
        <v>29</v>
      </c>
      <c r="B24" s="78"/>
      <c r="C24" s="79"/>
      <c r="D24" s="78"/>
      <c r="E24" s="78"/>
      <c r="F24" s="78"/>
      <c r="G24" s="346">
        <f>ROUND(G18-G16-G22,2)</f>
        <v>3348.37</v>
      </c>
      <c r="H24" s="77">
        <f>H18-H16-H22</f>
        <v>3348.3700000010431</v>
      </c>
      <c r="I24" s="77">
        <f>I18-I16-I22</f>
        <v>0</v>
      </c>
    </row>
    <row r="26" spans="1:9" x14ac:dyDescent="0.2">
      <c r="H26" s="66"/>
    </row>
    <row r="28" spans="1:9" ht="19.5" x14ac:dyDescent="0.4">
      <c r="A28" s="43" t="s">
        <v>28</v>
      </c>
      <c r="B28" s="43" t="s">
        <v>27</v>
      </c>
      <c r="C28" s="43"/>
      <c r="D28" s="65"/>
      <c r="E28" s="65"/>
      <c r="F28" s="4"/>
      <c r="G28" s="76">
        <v>3348.37</v>
      </c>
      <c r="H28" s="67"/>
      <c r="I28" s="4"/>
    </row>
    <row r="29" spans="1:9" ht="18.75" x14ac:dyDescent="0.4">
      <c r="A29" s="72"/>
      <c r="B29" s="72"/>
      <c r="C29" s="71" t="s">
        <v>26</v>
      </c>
      <c r="D29" s="70"/>
      <c r="E29" s="69"/>
      <c r="F29" s="66" t="s">
        <v>4</v>
      </c>
      <c r="G29" s="75">
        <v>0</v>
      </c>
      <c r="H29" s="67"/>
      <c r="I29" s="66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3348.37</v>
      </c>
      <c r="H30" s="67"/>
      <c r="I30" s="66"/>
    </row>
    <row r="31" spans="1:9" ht="18.75" x14ac:dyDescent="0.4">
      <c r="A31" s="72"/>
      <c r="B31" s="72"/>
      <c r="C31" s="71" t="s">
        <v>25</v>
      </c>
      <c r="D31" s="70"/>
      <c r="E31" s="69"/>
      <c r="F31" s="66" t="s">
        <v>24</v>
      </c>
      <c r="G31" s="68">
        <v>0</v>
      </c>
      <c r="H31" s="67"/>
      <c r="I31" s="66"/>
    </row>
    <row r="32" spans="1:9" x14ac:dyDescent="0.2">
      <c r="A32" s="373"/>
      <c r="B32" s="374"/>
      <c r="C32" s="374"/>
      <c r="D32" s="374"/>
      <c r="E32" s="374"/>
      <c r="F32" s="374"/>
      <c r="G32" s="374"/>
      <c r="H32" s="374"/>
      <c r="I32" s="374"/>
    </row>
    <row r="33" spans="1:11" x14ac:dyDescent="0.2">
      <c r="A33" s="374"/>
      <c r="B33" s="374"/>
      <c r="C33" s="374"/>
      <c r="D33" s="374"/>
      <c r="E33" s="374"/>
      <c r="F33" s="374"/>
      <c r="G33" s="374"/>
      <c r="H33" s="374"/>
      <c r="I33" s="374"/>
    </row>
    <row r="34" spans="1:11" x14ac:dyDescent="0.2">
      <c r="A34" s="374"/>
      <c r="B34" s="374"/>
      <c r="C34" s="374"/>
      <c r="D34" s="374"/>
      <c r="E34" s="374"/>
      <c r="F34" s="374"/>
      <c r="G34" s="374"/>
      <c r="H34" s="374"/>
      <c r="I34" s="374"/>
    </row>
    <row r="35" spans="1:11" ht="19.5" x14ac:dyDescent="0.4">
      <c r="A35" s="43" t="s">
        <v>23</v>
      </c>
      <c r="B35" s="43" t="s">
        <v>22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21</v>
      </c>
      <c r="G36" s="62" t="s">
        <v>20</v>
      </c>
      <c r="H36" s="4"/>
      <c r="I36" s="61" t="s">
        <v>19</v>
      </c>
    </row>
    <row r="37" spans="1:11" ht="16.5" x14ac:dyDescent="0.35">
      <c r="A37" s="59" t="s">
        <v>18</v>
      </c>
      <c r="B37" s="58"/>
      <c r="C37" s="57"/>
      <c r="D37" s="58"/>
      <c r="E37" s="5"/>
      <c r="F37" s="56">
        <v>13060000</v>
      </c>
      <c r="G37" s="56">
        <v>13050000</v>
      </c>
      <c r="H37" s="55" t="s">
        <v>13</v>
      </c>
      <c r="I37" s="54">
        <f>IF(F37=0,"nerozp.",G37/F37)</f>
        <v>0.99923430321592654</v>
      </c>
      <c r="K37" s="309"/>
    </row>
    <row r="38" spans="1:11" ht="16.5" x14ac:dyDescent="0.35">
      <c r="A38" s="59" t="s">
        <v>17</v>
      </c>
      <c r="B38" s="58"/>
      <c r="C38" s="57"/>
      <c r="D38" s="60"/>
      <c r="E38" s="60"/>
      <c r="F38" s="56">
        <v>3657497</v>
      </c>
      <c r="G38" s="56">
        <v>3657497</v>
      </c>
      <c r="H38" s="55" t="s">
        <v>13</v>
      </c>
      <c r="I38" s="54">
        <f>IF(F38=0,"nerozp.",G38/F38)</f>
        <v>1</v>
      </c>
      <c r="K38" s="309"/>
    </row>
    <row r="39" spans="1:11" ht="16.5" x14ac:dyDescent="0.35">
      <c r="A39" s="59" t="s">
        <v>16</v>
      </c>
      <c r="B39" s="58"/>
      <c r="C39" s="57"/>
      <c r="D39" s="60"/>
      <c r="E39" s="60"/>
      <c r="F39" s="56">
        <v>0</v>
      </c>
      <c r="G39" s="56">
        <v>0</v>
      </c>
      <c r="H39" s="55" t="s">
        <v>13</v>
      </c>
      <c r="I39" s="54" t="str">
        <f>IF(F39=0,"nerozp.",G39/F39)</f>
        <v>nerozp.</v>
      </c>
    </row>
    <row r="40" spans="1:11" ht="16.5" x14ac:dyDescent="0.35">
      <c r="A40" s="59" t="s">
        <v>15</v>
      </c>
      <c r="B40" s="58"/>
      <c r="C40" s="57"/>
      <c r="D40" s="5"/>
      <c r="E40" s="5"/>
      <c r="F40" s="56">
        <v>2795497</v>
      </c>
      <c r="G40" s="56">
        <v>2795497</v>
      </c>
      <c r="H40" s="55" t="s">
        <v>13</v>
      </c>
      <c r="I40" s="54">
        <f>IF(F40=0,"nerozp.",G40/F40)</f>
        <v>1</v>
      </c>
    </row>
    <row r="41" spans="1:11" ht="16.5" x14ac:dyDescent="0.35">
      <c r="A41" s="59" t="s">
        <v>14</v>
      </c>
      <c r="B41" s="58"/>
      <c r="C41" s="57"/>
      <c r="D41" s="5"/>
      <c r="E41" s="5"/>
      <c r="F41" s="56">
        <v>100000</v>
      </c>
      <c r="G41" s="56">
        <v>100000</v>
      </c>
      <c r="H41" s="55" t="s">
        <v>13</v>
      </c>
      <c r="I41" s="54">
        <f>IF(F41=0,"nerozp.",G41/F41)</f>
        <v>1</v>
      </c>
    </row>
    <row r="42" spans="1:11" ht="14.25" x14ac:dyDescent="0.2">
      <c r="A42" s="53" t="s">
        <v>12</v>
      </c>
      <c r="B42" s="52"/>
      <c r="C42" s="51"/>
      <c r="D42" s="47"/>
      <c r="E42" s="47"/>
      <c r="F42" s="46"/>
      <c r="G42" s="46"/>
      <c r="H42" s="45"/>
      <c r="I42" s="44"/>
    </row>
    <row r="43" spans="1:11" ht="16.5" x14ac:dyDescent="0.35">
      <c r="A43" s="50"/>
      <c r="B43" s="49"/>
      <c r="C43" s="48"/>
      <c r="D43" s="47"/>
      <c r="E43" s="47"/>
      <c r="F43" s="46"/>
      <c r="G43" s="46"/>
      <c r="H43" s="45"/>
      <c r="I43" s="44"/>
    </row>
    <row r="44" spans="1:11" ht="19.5" thickBot="1" x14ac:dyDescent="0.45">
      <c r="A44" s="43" t="s">
        <v>11</v>
      </c>
      <c r="B44" s="43" t="s">
        <v>10</v>
      </c>
      <c r="C44" s="42"/>
      <c r="D44" s="5"/>
      <c r="E44" s="5"/>
      <c r="F44" s="4"/>
      <c r="G44" s="10"/>
      <c r="H44" s="378" t="s">
        <v>9</v>
      </c>
      <c r="I44" s="379"/>
    </row>
    <row r="45" spans="1:11" ht="18.75" thickTop="1" x14ac:dyDescent="0.35">
      <c r="A45" s="41"/>
      <c r="B45" s="39"/>
      <c r="C45" s="40"/>
      <c r="D45" s="39"/>
      <c r="E45" s="38" t="s">
        <v>134</v>
      </c>
      <c r="F45" s="37" t="s">
        <v>8</v>
      </c>
      <c r="G45" s="37" t="s">
        <v>7</v>
      </c>
      <c r="H45" s="36" t="s">
        <v>6</v>
      </c>
      <c r="I45" s="35" t="s">
        <v>5</v>
      </c>
    </row>
    <row r="46" spans="1:11" x14ac:dyDescent="0.2">
      <c r="A46" s="31"/>
      <c r="B46" s="4"/>
      <c r="C46" s="4"/>
      <c r="D46" s="4"/>
      <c r="E46" s="31"/>
      <c r="F46" s="372"/>
      <c r="G46" s="34"/>
      <c r="H46" s="33">
        <v>40908</v>
      </c>
      <c r="I46" s="32">
        <v>40908</v>
      </c>
    </row>
    <row r="47" spans="1:11" x14ac:dyDescent="0.2">
      <c r="A47" s="31"/>
      <c r="B47" s="4"/>
      <c r="C47" s="4"/>
      <c r="D47" s="4"/>
      <c r="E47" s="31"/>
      <c r="F47" s="372"/>
      <c r="G47" s="30"/>
      <c r="H47" s="30"/>
      <c r="I47" s="29"/>
    </row>
    <row r="48" spans="1:11" ht="13.5" thickBot="1" x14ac:dyDescent="0.25">
      <c r="A48" s="27"/>
      <c r="B48" s="28"/>
      <c r="C48" s="28"/>
      <c r="D48" s="28"/>
      <c r="E48" s="27"/>
      <c r="F48" s="26"/>
      <c r="G48" s="26"/>
      <c r="H48" s="26"/>
      <c r="I48" s="25"/>
    </row>
    <row r="49" spans="1:9" ht="13.5" thickTop="1" x14ac:dyDescent="0.2">
      <c r="A49" s="24"/>
      <c r="B49" s="23"/>
      <c r="C49" s="23" t="s">
        <v>4</v>
      </c>
      <c r="D49" s="23"/>
      <c r="E49" s="347">
        <v>906012.39</v>
      </c>
      <c r="F49" s="22">
        <v>0</v>
      </c>
      <c r="G49" s="21">
        <v>0</v>
      </c>
      <c r="H49" s="21">
        <f>E49+F49-G49</f>
        <v>906012.39</v>
      </c>
      <c r="I49" s="20">
        <v>27100</v>
      </c>
    </row>
    <row r="50" spans="1:9" x14ac:dyDescent="0.2">
      <c r="A50" s="19"/>
      <c r="B50" s="18"/>
      <c r="C50" s="18" t="s">
        <v>3</v>
      </c>
      <c r="D50" s="18"/>
      <c r="E50" s="348">
        <v>91932.78</v>
      </c>
      <c r="F50" s="17">
        <v>123683</v>
      </c>
      <c r="G50" s="16">
        <v>147675</v>
      </c>
      <c r="H50" s="16">
        <f>E50+F50-G50</f>
        <v>67940.78</v>
      </c>
      <c r="I50" s="15">
        <v>30292.86</v>
      </c>
    </row>
    <row r="51" spans="1:9" x14ac:dyDescent="0.2">
      <c r="A51" s="19"/>
      <c r="B51" s="18"/>
      <c r="C51" s="18" t="s">
        <v>2</v>
      </c>
      <c r="D51" s="18"/>
      <c r="E51" s="348">
        <v>1151744.55</v>
      </c>
      <c r="F51" s="17">
        <v>147390.26999999999</v>
      </c>
      <c r="G51" s="16">
        <v>135280</v>
      </c>
      <c r="H51" s="16">
        <f>E51+F51-G51</f>
        <v>1163854.82</v>
      </c>
      <c r="I51" s="15">
        <v>162519.41</v>
      </c>
    </row>
    <row r="52" spans="1:9" x14ac:dyDescent="0.2">
      <c r="A52" s="19"/>
      <c r="B52" s="18"/>
      <c r="C52" s="18" t="s">
        <v>1</v>
      </c>
      <c r="D52" s="18"/>
      <c r="E52" s="348">
        <v>875546.19</v>
      </c>
      <c r="F52" s="17">
        <v>4338497</v>
      </c>
      <c r="G52" s="16">
        <v>4064045.31</v>
      </c>
      <c r="H52" s="16">
        <f>E52+F52-G52</f>
        <v>1149997.8799999994</v>
      </c>
      <c r="I52" s="15">
        <v>1220852.08</v>
      </c>
    </row>
    <row r="53" spans="1:9" ht="18.75" thickBot="1" x14ac:dyDescent="0.4">
      <c r="A53" s="14" t="s">
        <v>0</v>
      </c>
      <c r="B53" s="13"/>
      <c r="C53" s="13"/>
      <c r="D53" s="13"/>
      <c r="E53" s="349">
        <f>SUM(E49:E52)</f>
        <v>3025235.91</v>
      </c>
      <c r="F53" s="12">
        <f>SUM(F49:F52)</f>
        <v>4609570.2699999996</v>
      </c>
      <c r="G53" s="12">
        <f>SUM(G49:G52)</f>
        <v>4347000.3100000005</v>
      </c>
      <c r="H53" s="12">
        <f>SUM(H49:H52)</f>
        <v>3287805.8699999996</v>
      </c>
      <c r="I53" s="11">
        <f>SUM(I49:I52)</f>
        <v>1440764.35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A2:D2"/>
    <mergeCell ref="E3:I3"/>
    <mergeCell ref="E2:I2"/>
    <mergeCell ref="E5:I5"/>
    <mergeCell ref="F46:F47"/>
    <mergeCell ref="E6:G6"/>
    <mergeCell ref="A32:I34"/>
    <mergeCell ref="E7:I7"/>
    <mergeCell ref="H13:I13"/>
    <mergeCell ref="E4:I4"/>
    <mergeCell ref="H44:I44"/>
  </mergeCells>
  <conditionalFormatting sqref="I37">
    <cfRule type="cellIs" dxfId="126" priority="3" stopIfTrue="1" operator="greaterThan">
      <formula>1</formula>
    </cfRule>
  </conditionalFormatting>
  <conditionalFormatting sqref="I41:I43">
    <cfRule type="cellIs" dxfId="125" priority="4" stopIfTrue="1" operator="greaterThan">
      <formula>1</formula>
    </cfRule>
  </conditionalFormatting>
  <conditionalFormatting sqref="I40 I38">
    <cfRule type="cellIs" dxfId="124" priority="5" stopIfTrue="1" operator="greaterThan">
      <formula>1</formula>
    </cfRule>
    <cfRule type="cellIs" dxfId="123" priority="6" stopIfTrue="1" operator="lessThan">
      <formula>1</formula>
    </cfRule>
  </conditionalFormatting>
  <conditionalFormatting sqref="H24">
    <cfRule type="cellIs" dxfId="122" priority="7" stopIfTrue="1" operator="notEqual">
      <formula>$H$18-$H$16-$H$22</formula>
    </cfRule>
  </conditionalFormatting>
  <conditionalFormatting sqref="G28">
    <cfRule type="cellIs" dxfId="121" priority="8" stopIfTrue="1" operator="notEqual">
      <formula>$G$29+$G$30+$G$31</formula>
    </cfRule>
  </conditionalFormatting>
  <conditionalFormatting sqref="H49:H52">
    <cfRule type="cellIs" dxfId="120" priority="9" stopIfTrue="1" operator="notEqual">
      <formula>E49+F49-G49</formula>
    </cfRule>
  </conditionalFormatting>
  <conditionalFormatting sqref="I53">
    <cfRule type="cellIs" dxfId="119" priority="10" stopIfTrue="1" operator="notEqual">
      <formula>$I$49+$I$50+$I$51+$I$52</formula>
    </cfRule>
  </conditionalFormatting>
  <conditionalFormatting sqref="H53">
    <cfRule type="cellIs" dxfId="118" priority="11" stopIfTrue="1" operator="notEqual">
      <formula>E53+F53-G53</formula>
    </cfRule>
    <cfRule type="cellIs" dxfId="117" priority="12" stopIfTrue="1" operator="notEqual">
      <formula>SUM($H$49:$H$52)</formula>
    </cfRule>
  </conditionalFormatting>
  <conditionalFormatting sqref="G18 G16">
    <cfRule type="cellIs" dxfId="116" priority="13" stopIfTrue="1" operator="notEqual">
      <formula>H16+I16</formula>
    </cfRule>
  </conditionalFormatting>
  <conditionalFormatting sqref="I24">
    <cfRule type="cellIs" dxfId="115" priority="14" stopIfTrue="1" operator="notEqual">
      <formula>I18-I16-I22</formula>
    </cfRule>
  </conditionalFormatting>
  <conditionalFormatting sqref="G24">
    <cfRule type="cellIs" dxfId="114" priority="15" stopIfTrue="1" operator="notEqual">
      <formula>ROUND(H24+I24,2)</formula>
    </cfRule>
  </conditionalFormatting>
  <conditionalFormatting sqref="K38">
    <cfRule type="cellIs" dxfId="113" priority="2" operator="lessThan">
      <formula>0</formula>
    </cfRule>
  </conditionalFormatting>
  <conditionalFormatting sqref="K37">
    <cfRule type="cellIs" dxfId="112" priority="1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K57"/>
  <sheetViews>
    <sheetView zoomScaleNormal="100" workbookViewId="0">
      <selection activeCell="N12" sqref="N1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117" t="s">
        <v>48</v>
      </c>
      <c r="B1" s="116"/>
      <c r="C1" s="116"/>
      <c r="D1" s="116"/>
    </row>
    <row r="2" spans="1:11" ht="19.5" x14ac:dyDescent="0.4">
      <c r="A2" s="368" t="s">
        <v>47</v>
      </c>
      <c r="B2" s="368"/>
      <c r="C2" s="368"/>
      <c r="D2" s="368"/>
      <c r="E2" s="370" t="s">
        <v>104</v>
      </c>
      <c r="F2" s="371"/>
      <c r="G2" s="371"/>
      <c r="H2" s="371"/>
      <c r="I2" s="371"/>
      <c r="J2" s="115"/>
      <c r="K2" s="115"/>
    </row>
    <row r="3" spans="1:11" ht="12" customHeight="1" x14ac:dyDescent="0.4">
      <c r="A3" s="339"/>
      <c r="B3" s="339"/>
      <c r="C3" s="339"/>
      <c r="D3" s="339"/>
      <c r="E3" s="369" t="s">
        <v>45</v>
      </c>
      <c r="F3" s="369"/>
      <c r="G3" s="369"/>
      <c r="H3" s="369"/>
      <c r="I3" s="369"/>
    </row>
    <row r="4" spans="1:11" ht="15.75" x14ac:dyDescent="0.25">
      <c r="A4" s="113" t="s">
        <v>46</v>
      </c>
      <c r="E4" s="377" t="s">
        <v>105</v>
      </c>
      <c r="F4" s="377"/>
      <c r="G4" s="377"/>
      <c r="H4" s="377"/>
      <c r="I4" s="377"/>
    </row>
    <row r="5" spans="1:11" ht="9" customHeight="1" x14ac:dyDescent="0.25">
      <c r="A5" s="113"/>
      <c r="E5" s="369" t="s">
        <v>45</v>
      </c>
      <c r="F5" s="369"/>
      <c r="G5" s="369"/>
      <c r="H5" s="369"/>
      <c r="I5" s="369"/>
    </row>
    <row r="6" spans="1:11" ht="19.5" x14ac:dyDescent="0.4">
      <c r="A6" s="111" t="s">
        <v>44</v>
      </c>
      <c r="E6" s="371" t="s">
        <v>106</v>
      </c>
      <c r="F6" s="371"/>
      <c r="G6" s="371"/>
      <c r="H6" s="111" t="s">
        <v>43</v>
      </c>
      <c r="I6" s="109" t="s">
        <v>107</v>
      </c>
    </row>
    <row r="7" spans="1:11" ht="9.75" customHeight="1" x14ac:dyDescent="0.4">
      <c r="A7" s="111"/>
      <c r="E7" s="369" t="s">
        <v>42</v>
      </c>
      <c r="F7" s="369"/>
      <c r="G7" s="369"/>
      <c r="H7" s="369"/>
      <c r="I7" s="369"/>
    </row>
    <row r="8" spans="1:11" ht="19.5" x14ac:dyDescent="0.4">
      <c r="A8" s="111"/>
      <c r="E8" s="109"/>
      <c r="F8" s="109"/>
      <c r="G8" s="109"/>
      <c r="H8" s="110"/>
      <c r="I8" s="109"/>
    </row>
    <row r="9" spans="1:11" ht="19.5" x14ac:dyDescent="0.4">
      <c r="A9" s="111"/>
      <c r="E9" s="109"/>
      <c r="F9" s="109"/>
      <c r="G9" s="109"/>
      <c r="H9" s="110"/>
      <c r="I9" s="109"/>
    </row>
    <row r="11" spans="1:11" ht="18.75" x14ac:dyDescent="0.4">
      <c r="A11" s="108"/>
      <c r="B11" s="94"/>
      <c r="C11" s="94"/>
      <c r="D11" s="94"/>
      <c r="E11" s="102" t="s">
        <v>41</v>
      </c>
      <c r="F11" s="102" t="s">
        <v>40</v>
      </c>
      <c r="G11" s="105" t="s">
        <v>20</v>
      </c>
      <c r="H11" s="107" t="s">
        <v>39</v>
      </c>
      <c r="I11" s="106"/>
    </row>
    <row r="12" spans="1:11" ht="18.75" x14ac:dyDescent="0.4">
      <c r="A12" s="66"/>
      <c r="B12" s="66"/>
      <c r="C12" s="66"/>
      <c r="D12" s="66"/>
      <c r="E12" s="102" t="s">
        <v>38</v>
      </c>
      <c r="F12" s="102" t="s">
        <v>38</v>
      </c>
      <c r="G12" s="105" t="s">
        <v>37</v>
      </c>
      <c r="H12" s="104" t="s">
        <v>36</v>
      </c>
      <c r="I12" s="103" t="s">
        <v>35</v>
      </c>
    </row>
    <row r="13" spans="1:11" ht="15" x14ac:dyDescent="0.2">
      <c r="A13" s="66"/>
      <c r="B13" s="66"/>
      <c r="C13" s="66"/>
      <c r="D13" s="66"/>
      <c r="E13" s="102" t="s">
        <v>0</v>
      </c>
      <c r="F13" s="102" t="s">
        <v>0</v>
      </c>
      <c r="G13" s="101"/>
      <c r="H13" s="375" t="s">
        <v>9</v>
      </c>
      <c r="I13" s="376"/>
    </row>
    <row r="14" spans="1:11" ht="15" x14ac:dyDescent="0.2">
      <c r="A14" s="66"/>
      <c r="B14" s="66"/>
      <c r="C14" s="66"/>
      <c r="D14" s="66"/>
      <c r="E14" s="102"/>
      <c r="F14" s="102"/>
      <c r="G14" s="101"/>
      <c r="H14" s="340"/>
      <c r="I14" s="341"/>
    </row>
    <row r="15" spans="1:11" ht="18.75" x14ac:dyDescent="0.4">
      <c r="A15" s="72" t="s">
        <v>34</v>
      </c>
      <c r="B15" s="72"/>
      <c r="C15" s="96"/>
      <c r="D15" s="95"/>
      <c r="E15" s="98"/>
      <c r="F15" s="98"/>
      <c r="G15" s="97"/>
      <c r="H15" s="66"/>
      <c r="I15" s="66"/>
    </row>
    <row r="16" spans="1:11" ht="19.5" x14ac:dyDescent="0.4">
      <c r="A16" s="85" t="s">
        <v>33</v>
      </c>
      <c r="B16" s="72"/>
      <c r="C16" s="96"/>
      <c r="D16" s="95"/>
      <c r="E16" s="89">
        <v>5078000</v>
      </c>
      <c r="F16" s="118">
        <v>5889274</v>
      </c>
      <c r="G16" s="83">
        <f>H16+I16</f>
        <v>6177199.5600000005</v>
      </c>
      <c r="H16" s="89">
        <v>6177199.5600000005</v>
      </c>
      <c r="I16" s="89">
        <v>0</v>
      </c>
    </row>
    <row r="17" spans="1:9" ht="16.5" x14ac:dyDescent="0.35">
      <c r="A17" s="91"/>
      <c r="B17" s="94"/>
      <c r="C17" s="94"/>
      <c r="D17" s="94"/>
      <c r="E17" s="92"/>
      <c r="F17" s="92"/>
      <c r="G17" s="93"/>
      <c r="H17" s="92"/>
      <c r="I17" s="92"/>
    </row>
    <row r="18" spans="1:9" ht="19.5" x14ac:dyDescent="0.4">
      <c r="A18" s="85" t="s">
        <v>32</v>
      </c>
      <c r="B18" s="81"/>
      <c r="C18" s="81"/>
      <c r="D18" s="81"/>
      <c r="E18" s="89">
        <v>5078000</v>
      </c>
      <c r="F18" s="118">
        <v>5889274</v>
      </c>
      <c r="G18" s="83">
        <f>H18+I18</f>
        <v>6177303.2000000002</v>
      </c>
      <c r="H18" s="89">
        <v>6177303.2000000002</v>
      </c>
      <c r="I18" s="89">
        <v>0</v>
      </c>
    </row>
    <row r="19" spans="1:9" ht="18" x14ac:dyDescent="0.35">
      <c r="A19" s="91"/>
      <c r="B19" s="81"/>
      <c r="C19" s="81"/>
      <c r="D19" s="81"/>
      <c r="E19" s="83"/>
      <c r="F19" s="90"/>
      <c r="G19" s="83"/>
      <c r="H19" s="89"/>
      <c r="I19" s="89"/>
    </row>
    <row r="20" spans="1:9" ht="18" x14ac:dyDescent="0.35">
      <c r="A20" s="88"/>
      <c r="B20" s="87"/>
      <c r="C20" s="87"/>
      <c r="D20" s="87"/>
      <c r="E20" s="81"/>
      <c r="F20" s="81"/>
      <c r="G20" s="81"/>
      <c r="H20" s="86"/>
      <c r="I20" s="86"/>
    </row>
    <row r="21" spans="1:9" ht="19.5" x14ac:dyDescent="0.4">
      <c r="A21" s="85" t="s">
        <v>31</v>
      </c>
      <c r="B21" s="81"/>
      <c r="C21" s="81"/>
      <c r="D21" s="81"/>
      <c r="E21" s="81"/>
      <c r="F21" s="81"/>
      <c r="G21" s="84"/>
      <c r="H21" s="81"/>
      <c r="I21" s="81"/>
    </row>
    <row r="22" spans="1:9" ht="18" x14ac:dyDescent="0.35">
      <c r="A22" s="81"/>
      <c r="B22" s="81"/>
      <c r="C22" s="82" t="s">
        <v>30</v>
      </c>
      <c r="D22" s="81"/>
      <c r="E22" s="81"/>
      <c r="F22" s="81"/>
      <c r="G22" s="83">
        <f>H22+I22</f>
        <v>0</v>
      </c>
      <c r="H22" s="73">
        <v>0</v>
      </c>
      <c r="I22" s="73">
        <v>0</v>
      </c>
    </row>
    <row r="23" spans="1:9" ht="18" x14ac:dyDescent="0.35">
      <c r="A23" s="81"/>
      <c r="B23" s="81"/>
      <c r="C23" s="82"/>
      <c r="D23" s="81"/>
      <c r="E23" s="81"/>
      <c r="F23" s="81"/>
      <c r="G23" s="80"/>
      <c r="H23" s="73"/>
      <c r="I23" s="73"/>
    </row>
    <row r="24" spans="1:9" ht="22.5" x14ac:dyDescent="0.45">
      <c r="A24" s="78" t="s">
        <v>29</v>
      </c>
      <c r="B24" s="78"/>
      <c r="C24" s="79"/>
      <c r="D24" s="78"/>
      <c r="E24" s="78"/>
      <c r="F24" s="78"/>
      <c r="G24" s="346">
        <f>ROUND(G18-G16-G22,2)</f>
        <v>103.64</v>
      </c>
      <c r="H24" s="77">
        <f>H18-H16-H22</f>
        <v>103.63999999966472</v>
      </c>
      <c r="I24" s="77">
        <f>I18-I16-I22</f>
        <v>0</v>
      </c>
    </row>
    <row r="26" spans="1:9" x14ac:dyDescent="0.2">
      <c r="H26" s="66"/>
    </row>
    <row r="28" spans="1:9" ht="19.5" x14ac:dyDescent="0.4">
      <c r="A28" s="43" t="s">
        <v>28</v>
      </c>
      <c r="B28" s="43" t="s">
        <v>27</v>
      </c>
      <c r="C28" s="43"/>
      <c r="D28" s="65"/>
      <c r="E28" s="65"/>
      <c r="F28" s="4"/>
      <c r="G28" s="76">
        <v>103.64</v>
      </c>
      <c r="H28" s="67"/>
      <c r="I28" s="4"/>
    </row>
    <row r="29" spans="1:9" ht="18.75" x14ac:dyDescent="0.4">
      <c r="A29" s="72"/>
      <c r="B29" s="72"/>
      <c r="C29" s="71" t="s">
        <v>26</v>
      </c>
      <c r="D29" s="70"/>
      <c r="E29" s="69"/>
      <c r="F29" s="66" t="s">
        <v>4</v>
      </c>
      <c r="G29" s="75">
        <v>0</v>
      </c>
      <c r="H29" s="67"/>
      <c r="I29" s="66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103.64</v>
      </c>
      <c r="H30" s="67"/>
      <c r="I30" s="66"/>
    </row>
    <row r="31" spans="1:9" ht="18.75" x14ac:dyDescent="0.4">
      <c r="A31" s="72"/>
      <c r="B31" s="72"/>
      <c r="C31" s="71" t="s">
        <v>25</v>
      </c>
      <c r="D31" s="70"/>
      <c r="E31" s="69"/>
      <c r="F31" s="66" t="s">
        <v>24</v>
      </c>
      <c r="G31" s="68">
        <v>0</v>
      </c>
      <c r="H31" s="67"/>
      <c r="I31" s="66"/>
    </row>
    <row r="32" spans="1:9" x14ac:dyDescent="0.2">
      <c r="A32" s="373"/>
      <c r="B32" s="374"/>
      <c r="C32" s="374"/>
      <c r="D32" s="374"/>
      <c r="E32" s="374"/>
      <c r="F32" s="374"/>
      <c r="G32" s="374"/>
      <c r="H32" s="374"/>
      <c r="I32" s="374"/>
    </row>
    <row r="33" spans="1:11" x14ac:dyDescent="0.2">
      <c r="A33" s="374"/>
      <c r="B33" s="374"/>
      <c r="C33" s="374"/>
      <c r="D33" s="374"/>
      <c r="E33" s="374"/>
      <c r="F33" s="374"/>
      <c r="G33" s="374"/>
      <c r="H33" s="374"/>
      <c r="I33" s="374"/>
    </row>
    <row r="34" spans="1:11" x14ac:dyDescent="0.2">
      <c r="A34" s="374"/>
      <c r="B34" s="374"/>
      <c r="C34" s="374"/>
      <c r="D34" s="374"/>
      <c r="E34" s="374"/>
      <c r="F34" s="374"/>
      <c r="G34" s="374"/>
      <c r="H34" s="374"/>
      <c r="I34" s="374"/>
    </row>
    <row r="35" spans="1:11" ht="19.5" x14ac:dyDescent="0.4">
      <c r="A35" s="43" t="s">
        <v>23</v>
      </c>
      <c r="B35" s="43" t="s">
        <v>22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21</v>
      </c>
      <c r="G36" s="62" t="s">
        <v>20</v>
      </c>
      <c r="H36" s="4"/>
      <c r="I36" s="61" t="s">
        <v>19</v>
      </c>
    </row>
    <row r="37" spans="1:11" ht="16.5" x14ac:dyDescent="0.35">
      <c r="A37" s="59" t="s">
        <v>18</v>
      </c>
      <c r="B37" s="58"/>
      <c r="C37" s="57"/>
      <c r="D37" s="58"/>
      <c r="E37" s="5"/>
      <c r="F37" s="56">
        <v>2170000</v>
      </c>
      <c r="G37" s="56">
        <v>2223593</v>
      </c>
      <c r="H37" s="55" t="s">
        <v>13</v>
      </c>
      <c r="I37" s="54">
        <f>IF(F37=0,"nerozp.",G37/F37)</f>
        <v>1.0246972350230414</v>
      </c>
      <c r="K37" s="309"/>
    </row>
    <row r="38" spans="1:11" ht="16.5" x14ac:dyDescent="0.35">
      <c r="A38" s="59" t="s">
        <v>17</v>
      </c>
      <c r="B38" s="58"/>
      <c r="C38" s="57"/>
      <c r="D38" s="60"/>
      <c r="E38" s="60"/>
      <c r="F38" s="56">
        <v>436456</v>
      </c>
      <c r="G38" s="56">
        <v>436456</v>
      </c>
      <c r="H38" s="55" t="s">
        <v>13</v>
      </c>
      <c r="I38" s="54">
        <f>IF(F38=0,"nerozp.",G38/F38)</f>
        <v>1</v>
      </c>
      <c r="K38" s="309"/>
    </row>
    <row r="39" spans="1:11" ht="16.5" x14ac:dyDescent="0.35">
      <c r="A39" s="59" t="s">
        <v>16</v>
      </c>
      <c r="B39" s="58"/>
      <c r="C39" s="57"/>
      <c r="D39" s="60"/>
      <c r="E39" s="60"/>
      <c r="F39" s="56">
        <v>0</v>
      </c>
      <c r="G39" s="56">
        <v>0</v>
      </c>
      <c r="H39" s="55" t="s">
        <v>13</v>
      </c>
      <c r="I39" s="54" t="str">
        <f>IF(F39=0,"nerozp.",G39/F39)</f>
        <v>nerozp.</v>
      </c>
    </row>
    <row r="40" spans="1:11" ht="16.5" x14ac:dyDescent="0.35">
      <c r="A40" s="59" t="s">
        <v>15</v>
      </c>
      <c r="B40" s="58"/>
      <c r="C40" s="57"/>
      <c r="D40" s="5"/>
      <c r="E40" s="5"/>
      <c r="F40" s="56">
        <v>350456</v>
      </c>
      <c r="G40" s="56">
        <v>350456</v>
      </c>
      <c r="H40" s="55" t="s">
        <v>13</v>
      </c>
      <c r="I40" s="54">
        <f>IF(F40=0,"nerozp.",G40/F40)</f>
        <v>1</v>
      </c>
    </row>
    <row r="41" spans="1:11" ht="16.5" x14ac:dyDescent="0.35">
      <c r="A41" s="59" t="s">
        <v>14</v>
      </c>
      <c r="B41" s="58"/>
      <c r="C41" s="57"/>
      <c r="D41" s="5"/>
      <c r="E41" s="5"/>
      <c r="F41" s="56">
        <v>0</v>
      </c>
      <c r="G41" s="56">
        <v>0</v>
      </c>
      <c r="H41" s="55" t="s">
        <v>13</v>
      </c>
      <c r="I41" s="54" t="str">
        <f>IF(F41=0,"nerozp.",G41/F41)</f>
        <v>nerozp.</v>
      </c>
    </row>
    <row r="42" spans="1:11" x14ac:dyDescent="0.2">
      <c r="A42" s="53" t="s">
        <v>12</v>
      </c>
      <c r="B42" s="382" t="s">
        <v>133</v>
      </c>
      <c r="C42" s="383"/>
      <c r="D42" s="383"/>
      <c r="E42" s="383"/>
      <c r="F42" s="383"/>
      <c r="G42" s="383"/>
      <c r="H42" s="383"/>
      <c r="I42" s="383"/>
    </row>
    <row r="43" spans="1:11" x14ac:dyDescent="0.2">
      <c r="A43" s="50"/>
      <c r="B43" s="384"/>
      <c r="C43" s="384"/>
      <c r="D43" s="384"/>
      <c r="E43" s="384"/>
      <c r="F43" s="384"/>
      <c r="G43" s="384"/>
      <c r="H43" s="384"/>
      <c r="I43" s="384"/>
    </row>
    <row r="44" spans="1:11" ht="19.5" thickBot="1" x14ac:dyDescent="0.45">
      <c r="A44" s="43" t="s">
        <v>11</v>
      </c>
      <c r="B44" s="43" t="s">
        <v>10</v>
      </c>
      <c r="C44" s="42"/>
      <c r="D44" s="5"/>
      <c r="E44" s="5"/>
      <c r="F44" s="4"/>
      <c r="G44" s="10"/>
      <c r="H44" s="378" t="s">
        <v>9</v>
      </c>
      <c r="I44" s="379"/>
    </row>
    <row r="45" spans="1:11" ht="18.75" thickTop="1" x14ac:dyDescent="0.35">
      <c r="A45" s="41"/>
      <c r="B45" s="39"/>
      <c r="C45" s="40"/>
      <c r="D45" s="39"/>
      <c r="E45" s="38" t="s">
        <v>134</v>
      </c>
      <c r="F45" s="37" t="s">
        <v>8</v>
      </c>
      <c r="G45" s="37" t="s">
        <v>7</v>
      </c>
      <c r="H45" s="36" t="s">
        <v>6</v>
      </c>
      <c r="I45" s="35" t="s">
        <v>5</v>
      </c>
    </row>
    <row r="46" spans="1:11" x14ac:dyDescent="0.2">
      <c r="A46" s="31"/>
      <c r="B46" s="4"/>
      <c r="C46" s="4"/>
      <c r="D46" s="4"/>
      <c r="E46" s="31"/>
      <c r="F46" s="372"/>
      <c r="G46" s="34"/>
      <c r="H46" s="33">
        <v>40908</v>
      </c>
      <c r="I46" s="32">
        <v>40908</v>
      </c>
    </row>
    <row r="47" spans="1:11" x14ac:dyDescent="0.2">
      <c r="A47" s="31"/>
      <c r="B47" s="4"/>
      <c r="C47" s="4"/>
      <c r="D47" s="4"/>
      <c r="E47" s="31"/>
      <c r="F47" s="372"/>
      <c r="G47" s="30"/>
      <c r="H47" s="30"/>
      <c r="I47" s="29"/>
    </row>
    <row r="48" spans="1:11" ht="13.5" thickBot="1" x14ac:dyDescent="0.25">
      <c r="A48" s="27"/>
      <c r="B48" s="28"/>
      <c r="C48" s="28"/>
      <c r="D48" s="28"/>
      <c r="E48" s="27"/>
      <c r="F48" s="26"/>
      <c r="G48" s="26"/>
      <c r="H48" s="26"/>
      <c r="I48" s="25"/>
    </row>
    <row r="49" spans="1:9" ht="13.5" thickTop="1" x14ac:dyDescent="0.2">
      <c r="A49" s="24"/>
      <c r="B49" s="23"/>
      <c r="C49" s="23" t="s">
        <v>4</v>
      </c>
      <c r="D49" s="23"/>
      <c r="E49" s="347">
        <v>62129</v>
      </c>
      <c r="F49" s="22">
        <v>0</v>
      </c>
      <c r="G49" s="21">
        <v>0</v>
      </c>
      <c r="H49" s="21">
        <f>E49+F49-G49</f>
        <v>62129</v>
      </c>
      <c r="I49" s="20">
        <v>62129</v>
      </c>
    </row>
    <row r="50" spans="1:9" x14ac:dyDescent="0.2">
      <c r="A50" s="19"/>
      <c r="B50" s="18"/>
      <c r="C50" s="18" t="s">
        <v>3</v>
      </c>
      <c r="D50" s="18"/>
      <c r="E50" s="348">
        <v>31128.44</v>
      </c>
      <c r="F50" s="17">
        <v>20929.000000000004</v>
      </c>
      <c r="G50" s="16">
        <v>22340</v>
      </c>
      <c r="H50" s="16">
        <f>E50+F50-G50</f>
        <v>29717.440000000002</v>
      </c>
      <c r="I50" s="15">
        <v>29685.439999999999</v>
      </c>
    </row>
    <row r="51" spans="1:9" x14ac:dyDescent="0.2">
      <c r="A51" s="19"/>
      <c r="B51" s="18"/>
      <c r="C51" s="18" t="s">
        <v>2</v>
      </c>
      <c r="D51" s="18"/>
      <c r="E51" s="348">
        <v>146995.03</v>
      </c>
      <c r="F51" s="17">
        <v>351986.48</v>
      </c>
      <c r="G51" s="16">
        <v>342500</v>
      </c>
      <c r="H51" s="16">
        <f>E51+F51-G51</f>
        <v>156481.51</v>
      </c>
      <c r="I51" s="15">
        <v>156481.51</v>
      </c>
    </row>
    <row r="52" spans="1:9" x14ac:dyDescent="0.2">
      <c r="A52" s="19"/>
      <c r="B52" s="18"/>
      <c r="C52" s="18" t="s">
        <v>1</v>
      </c>
      <c r="D52" s="18"/>
      <c r="E52" s="348">
        <v>49190.3</v>
      </c>
      <c r="F52" s="17">
        <v>906456</v>
      </c>
      <c r="G52" s="16">
        <v>821424</v>
      </c>
      <c r="H52" s="16">
        <f>E52+F52-G52</f>
        <v>134222.30000000005</v>
      </c>
      <c r="I52" s="15">
        <v>134222.29999999999</v>
      </c>
    </row>
    <row r="53" spans="1:9" ht="18.75" thickBot="1" x14ac:dyDescent="0.4">
      <c r="A53" s="14" t="s">
        <v>0</v>
      </c>
      <c r="B53" s="13"/>
      <c r="C53" s="13"/>
      <c r="D53" s="13"/>
      <c r="E53" s="349">
        <f>SUM(E49:E52)</f>
        <v>289442.77</v>
      </c>
      <c r="F53" s="12">
        <f>SUM(F49:F52)</f>
        <v>1279371.48</v>
      </c>
      <c r="G53" s="12">
        <f>SUM(G49:G52)</f>
        <v>1186264</v>
      </c>
      <c r="H53" s="12">
        <f>SUM(H49:H52)</f>
        <v>382550.25000000006</v>
      </c>
      <c r="I53" s="11">
        <f>SUM(I49:I52)</f>
        <v>382518.25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2">
    <mergeCell ref="E4:I4"/>
    <mergeCell ref="H44:I44"/>
    <mergeCell ref="A2:D2"/>
    <mergeCell ref="E3:I3"/>
    <mergeCell ref="E2:I2"/>
    <mergeCell ref="E5:I5"/>
    <mergeCell ref="F46:F47"/>
    <mergeCell ref="E6:G6"/>
    <mergeCell ref="A32:I34"/>
    <mergeCell ref="E7:I7"/>
    <mergeCell ref="H13:I13"/>
    <mergeCell ref="B42:I43"/>
  </mergeCells>
  <conditionalFormatting sqref="H24">
    <cfRule type="cellIs" dxfId="111" priority="7" stopIfTrue="1" operator="notEqual">
      <formula>$H$18-$H$16-$H$22</formula>
    </cfRule>
  </conditionalFormatting>
  <conditionalFormatting sqref="G28">
    <cfRule type="cellIs" dxfId="110" priority="8" stopIfTrue="1" operator="notEqual">
      <formula>$G$29+$G$30+$G$31</formula>
    </cfRule>
  </conditionalFormatting>
  <conditionalFormatting sqref="H49:H52">
    <cfRule type="cellIs" dxfId="109" priority="9" stopIfTrue="1" operator="notEqual">
      <formula>E49+F49-G49</formula>
    </cfRule>
  </conditionalFormatting>
  <conditionalFormatting sqref="I53">
    <cfRule type="cellIs" dxfId="108" priority="10" stopIfTrue="1" operator="notEqual">
      <formula>$I$49+$I$50+$I$51+$I$52</formula>
    </cfRule>
  </conditionalFormatting>
  <conditionalFormatting sqref="H53">
    <cfRule type="cellIs" dxfId="107" priority="11" stopIfTrue="1" operator="notEqual">
      <formula>E53+F53-G53</formula>
    </cfRule>
    <cfRule type="cellIs" dxfId="106" priority="12" stopIfTrue="1" operator="notEqual">
      <formula>SUM($H$49:$H$52)</formula>
    </cfRule>
  </conditionalFormatting>
  <conditionalFormatting sqref="G18 G16">
    <cfRule type="cellIs" dxfId="105" priority="13" stopIfTrue="1" operator="notEqual">
      <formula>H16+I16</formula>
    </cfRule>
  </conditionalFormatting>
  <conditionalFormatting sqref="I24">
    <cfRule type="cellIs" dxfId="104" priority="14" stopIfTrue="1" operator="notEqual">
      <formula>I18-I16-I22</formula>
    </cfRule>
  </conditionalFormatting>
  <conditionalFormatting sqref="G24">
    <cfRule type="cellIs" dxfId="103" priority="15" stopIfTrue="1" operator="notEqual">
      <formula>ROUND(H24+I24,2)</formula>
    </cfRule>
  </conditionalFormatting>
  <conditionalFormatting sqref="K38">
    <cfRule type="cellIs" dxfId="102" priority="2" operator="lessThan">
      <formula>0</formula>
    </cfRule>
  </conditionalFormatting>
  <conditionalFormatting sqref="K37">
    <cfRule type="cellIs" dxfId="101" priority="1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K57"/>
  <sheetViews>
    <sheetView zoomScaleNormal="100" workbookViewId="0">
      <selection activeCell="N12" sqref="N1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117" t="s">
        <v>48</v>
      </c>
      <c r="B1" s="116"/>
      <c r="C1" s="116"/>
      <c r="D1" s="116"/>
    </row>
    <row r="2" spans="1:11" ht="19.5" x14ac:dyDescent="0.4">
      <c r="A2" s="368" t="s">
        <v>47</v>
      </c>
      <c r="B2" s="368"/>
      <c r="C2" s="368"/>
      <c r="D2" s="368"/>
      <c r="E2" s="370" t="s">
        <v>135</v>
      </c>
      <c r="F2" s="371"/>
      <c r="G2" s="371"/>
      <c r="H2" s="371"/>
      <c r="I2" s="371"/>
      <c r="J2" s="115"/>
      <c r="K2" s="115"/>
    </row>
    <row r="3" spans="1:11" ht="12" customHeight="1" x14ac:dyDescent="0.4">
      <c r="A3" s="339"/>
      <c r="B3" s="339"/>
      <c r="C3" s="339"/>
      <c r="D3" s="339"/>
      <c r="E3" s="369" t="s">
        <v>45</v>
      </c>
      <c r="F3" s="369"/>
      <c r="G3" s="369"/>
      <c r="H3" s="369"/>
      <c r="I3" s="369"/>
    </row>
    <row r="4" spans="1:11" ht="15.75" x14ac:dyDescent="0.25">
      <c r="A4" s="113" t="s">
        <v>46</v>
      </c>
      <c r="E4" s="377" t="s">
        <v>108</v>
      </c>
      <c r="F4" s="377"/>
      <c r="G4" s="377"/>
      <c r="H4" s="377"/>
      <c r="I4" s="377"/>
    </row>
    <row r="5" spans="1:11" ht="9" customHeight="1" x14ac:dyDescent="0.25">
      <c r="A5" s="113"/>
      <c r="E5" s="369" t="s">
        <v>45</v>
      </c>
      <c r="F5" s="369"/>
      <c r="G5" s="369"/>
      <c r="H5" s="369"/>
      <c r="I5" s="369"/>
    </row>
    <row r="6" spans="1:11" ht="19.5" x14ac:dyDescent="0.4">
      <c r="A6" s="111" t="s">
        <v>44</v>
      </c>
      <c r="E6" s="371" t="s">
        <v>109</v>
      </c>
      <c r="F6" s="371"/>
      <c r="G6" s="371"/>
      <c r="H6" s="111" t="s">
        <v>43</v>
      </c>
      <c r="I6" s="109" t="s">
        <v>110</v>
      </c>
    </row>
    <row r="7" spans="1:11" ht="9.75" customHeight="1" x14ac:dyDescent="0.4">
      <c r="A7" s="111"/>
      <c r="E7" s="369" t="s">
        <v>42</v>
      </c>
      <c r="F7" s="369"/>
      <c r="G7" s="369"/>
      <c r="H7" s="369"/>
      <c r="I7" s="369"/>
    </row>
    <row r="8" spans="1:11" ht="19.5" x14ac:dyDescent="0.4">
      <c r="A8" s="111"/>
      <c r="E8" s="109"/>
      <c r="F8" s="109"/>
      <c r="G8" s="109"/>
      <c r="H8" s="110"/>
      <c r="I8" s="109"/>
    </row>
    <row r="9" spans="1:11" ht="19.5" x14ac:dyDescent="0.4">
      <c r="A9" s="111"/>
      <c r="E9" s="109"/>
      <c r="F9" s="109"/>
      <c r="G9" s="109"/>
      <c r="H9" s="110"/>
      <c r="I9" s="109"/>
    </row>
    <row r="11" spans="1:11" ht="18.75" x14ac:dyDescent="0.4">
      <c r="A11" s="108"/>
      <c r="B11" s="94"/>
      <c r="C11" s="94"/>
      <c r="D11" s="94"/>
      <c r="E11" s="102" t="s">
        <v>41</v>
      </c>
      <c r="F11" s="102" t="s">
        <v>40</v>
      </c>
      <c r="G11" s="105" t="s">
        <v>20</v>
      </c>
      <c r="H11" s="107" t="s">
        <v>39</v>
      </c>
      <c r="I11" s="106"/>
    </row>
    <row r="12" spans="1:11" ht="18.75" x14ac:dyDescent="0.4">
      <c r="A12" s="66"/>
      <c r="B12" s="66"/>
      <c r="C12" s="66"/>
      <c r="D12" s="66"/>
      <c r="E12" s="102" t="s">
        <v>38</v>
      </c>
      <c r="F12" s="102" t="s">
        <v>38</v>
      </c>
      <c r="G12" s="105" t="s">
        <v>37</v>
      </c>
      <c r="H12" s="104" t="s">
        <v>36</v>
      </c>
      <c r="I12" s="103" t="s">
        <v>35</v>
      </c>
    </row>
    <row r="13" spans="1:11" ht="15" x14ac:dyDescent="0.2">
      <c r="A13" s="66"/>
      <c r="B13" s="66"/>
      <c r="C13" s="66"/>
      <c r="D13" s="66"/>
      <c r="E13" s="102" t="s">
        <v>0</v>
      </c>
      <c r="F13" s="102" t="s">
        <v>0</v>
      </c>
      <c r="G13" s="101"/>
      <c r="H13" s="375" t="s">
        <v>9</v>
      </c>
      <c r="I13" s="376"/>
    </row>
    <row r="14" spans="1:11" ht="15" x14ac:dyDescent="0.2">
      <c r="A14" s="66"/>
      <c r="B14" s="66"/>
      <c r="C14" s="66"/>
      <c r="D14" s="66"/>
      <c r="E14" s="102"/>
      <c r="F14" s="102"/>
      <c r="G14" s="101"/>
      <c r="H14" s="340"/>
      <c r="I14" s="341"/>
    </row>
    <row r="15" spans="1:11" ht="18.75" x14ac:dyDescent="0.4">
      <c r="A15" s="72" t="s">
        <v>34</v>
      </c>
      <c r="B15" s="72"/>
      <c r="C15" s="96"/>
      <c r="D15" s="95"/>
      <c r="E15" s="98"/>
      <c r="F15" s="98"/>
      <c r="G15" s="97"/>
      <c r="H15" s="66"/>
      <c r="I15" s="66"/>
    </row>
    <row r="16" spans="1:11" ht="19.5" x14ac:dyDescent="0.4">
      <c r="A16" s="85" t="s">
        <v>33</v>
      </c>
      <c r="B16" s="72"/>
      <c r="C16" s="96"/>
      <c r="D16" s="95"/>
      <c r="E16" s="89">
        <v>11226000</v>
      </c>
      <c r="F16" s="118">
        <v>11672697</v>
      </c>
      <c r="G16" s="83">
        <f>H16+I16</f>
        <v>11675019.439999998</v>
      </c>
      <c r="H16" s="89">
        <v>11675019.439999998</v>
      </c>
      <c r="I16" s="89">
        <v>0</v>
      </c>
    </row>
    <row r="17" spans="1:9" ht="16.5" x14ac:dyDescent="0.35">
      <c r="A17" s="91"/>
      <c r="B17" s="94"/>
      <c r="C17" s="94"/>
      <c r="D17" s="94"/>
      <c r="E17" s="92"/>
      <c r="F17" s="92"/>
      <c r="G17" s="93"/>
      <c r="H17" s="92"/>
      <c r="I17" s="92"/>
    </row>
    <row r="18" spans="1:9" ht="19.5" x14ac:dyDescent="0.4">
      <c r="A18" s="85" t="s">
        <v>32</v>
      </c>
      <c r="B18" s="81"/>
      <c r="C18" s="81"/>
      <c r="D18" s="81"/>
      <c r="E18" s="89">
        <v>11226000</v>
      </c>
      <c r="F18" s="118">
        <v>11672697</v>
      </c>
      <c r="G18" s="83">
        <f>H18+I18</f>
        <v>11763292.1</v>
      </c>
      <c r="H18" s="89">
        <v>11763292.1</v>
      </c>
      <c r="I18" s="89">
        <v>0</v>
      </c>
    </row>
    <row r="19" spans="1:9" ht="18" x14ac:dyDescent="0.35">
      <c r="A19" s="91"/>
      <c r="B19" s="81"/>
      <c r="C19" s="81"/>
      <c r="D19" s="81"/>
      <c r="E19" s="83"/>
      <c r="F19" s="90"/>
      <c r="G19" s="83"/>
      <c r="H19" s="89"/>
      <c r="I19" s="89"/>
    </row>
    <row r="20" spans="1:9" ht="18" x14ac:dyDescent="0.35">
      <c r="A20" s="88"/>
      <c r="B20" s="87"/>
      <c r="C20" s="87"/>
      <c r="D20" s="87"/>
      <c r="E20" s="81"/>
      <c r="F20" s="81"/>
      <c r="G20" s="81"/>
      <c r="H20" s="86"/>
      <c r="I20" s="86"/>
    </row>
    <row r="21" spans="1:9" ht="19.5" x14ac:dyDescent="0.4">
      <c r="A21" s="85" t="s">
        <v>31</v>
      </c>
      <c r="B21" s="81"/>
      <c r="C21" s="81"/>
      <c r="D21" s="81"/>
      <c r="E21" s="81"/>
      <c r="F21" s="81"/>
      <c r="G21" s="84"/>
      <c r="H21" s="81"/>
      <c r="I21" s="81"/>
    </row>
    <row r="22" spans="1:9" ht="18" x14ac:dyDescent="0.35">
      <c r="A22" s="81"/>
      <c r="B22" s="81"/>
      <c r="C22" s="82" t="s">
        <v>30</v>
      </c>
      <c r="D22" s="81"/>
      <c r="E22" s="81"/>
      <c r="F22" s="81"/>
      <c r="G22" s="83">
        <f>H22+I22</f>
        <v>0</v>
      </c>
      <c r="H22" s="73">
        <v>0</v>
      </c>
      <c r="I22" s="73">
        <v>0</v>
      </c>
    </row>
    <row r="23" spans="1:9" ht="18" x14ac:dyDescent="0.35">
      <c r="A23" s="81"/>
      <c r="B23" s="81"/>
      <c r="C23" s="82"/>
      <c r="D23" s="81"/>
      <c r="E23" s="81"/>
      <c r="F23" s="81"/>
      <c r="G23" s="80"/>
      <c r="H23" s="73"/>
      <c r="I23" s="73"/>
    </row>
    <row r="24" spans="1:9" ht="22.5" x14ac:dyDescent="0.45">
      <c r="A24" s="78" t="s">
        <v>29</v>
      </c>
      <c r="B24" s="78"/>
      <c r="C24" s="79"/>
      <c r="D24" s="78"/>
      <c r="E24" s="78"/>
      <c r="F24" s="78"/>
      <c r="G24" s="346">
        <f>ROUND(G18-G16-G22,2)</f>
        <v>88272.66</v>
      </c>
      <c r="H24" s="77">
        <f>H18-H16-H22</f>
        <v>88272.660000002012</v>
      </c>
      <c r="I24" s="77">
        <f>I18-I16-I22</f>
        <v>0</v>
      </c>
    </row>
    <row r="26" spans="1:9" x14ac:dyDescent="0.2">
      <c r="H26" s="66"/>
    </row>
    <row r="28" spans="1:9" ht="19.5" x14ac:dyDescent="0.4">
      <c r="A28" s="43" t="s">
        <v>28</v>
      </c>
      <c r="B28" s="43" t="s">
        <v>27</v>
      </c>
      <c r="C28" s="43"/>
      <c r="D28" s="65"/>
      <c r="E28" s="65"/>
      <c r="F28" s="4"/>
      <c r="G28" s="76">
        <v>88272.66</v>
      </c>
      <c r="H28" s="67"/>
      <c r="I28" s="4"/>
    </row>
    <row r="29" spans="1:9" ht="18.75" x14ac:dyDescent="0.4">
      <c r="A29" s="72"/>
      <c r="B29" s="72"/>
      <c r="C29" s="71" t="s">
        <v>26</v>
      </c>
      <c r="D29" s="70"/>
      <c r="E29" s="69"/>
      <c r="F29" s="66" t="s">
        <v>4</v>
      </c>
      <c r="G29" s="75">
        <v>0</v>
      </c>
      <c r="H29" s="67"/>
      <c r="I29" s="66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88272.66</v>
      </c>
      <c r="H30" s="67"/>
      <c r="I30" s="66"/>
    </row>
    <row r="31" spans="1:9" ht="18.75" x14ac:dyDescent="0.4">
      <c r="A31" s="72"/>
      <c r="B31" s="72"/>
      <c r="C31" s="71" t="s">
        <v>25</v>
      </c>
      <c r="D31" s="70"/>
      <c r="E31" s="69"/>
      <c r="F31" s="66" t="s">
        <v>24</v>
      </c>
      <c r="G31" s="68">
        <v>0</v>
      </c>
      <c r="H31" s="67"/>
      <c r="I31" s="66"/>
    </row>
    <row r="32" spans="1:9" x14ac:dyDescent="0.2">
      <c r="A32" s="385"/>
      <c r="B32" s="386"/>
      <c r="C32" s="386"/>
      <c r="D32" s="386"/>
      <c r="E32" s="386"/>
      <c r="F32" s="386"/>
      <c r="G32" s="386"/>
      <c r="H32" s="386"/>
      <c r="I32" s="386"/>
    </row>
    <row r="33" spans="1:11" x14ac:dyDescent="0.2">
      <c r="A33" s="386"/>
      <c r="B33" s="386"/>
      <c r="C33" s="386"/>
      <c r="D33" s="386"/>
      <c r="E33" s="386"/>
      <c r="F33" s="386"/>
      <c r="G33" s="386"/>
      <c r="H33" s="386"/>
      <c r="I33" s="386"/>
    </row>
    <row r="34" spans="1:11" x14ac:dyDescent="0.2">
      <c r="A34" s="386"/>
      <c r="B34" s="386"/>
      <c r="C34" s="386"/>
      <c r="D34" s="386"/>
      <c r="E34" s="386"/>
      <c r="F34" s="386"/>
      <c r="G34" s="386"/>
      <c r="H34" s="386"/>
      <c r="I34" s="386"/>
    </row>
    <row r="35" spans="1:11" ht="19.5" x14ac:dyDescent="0.4">
      <c r="A35" s="43" t="s">
        <v>23</v>
      </c>
      <c r="B35" s="43" t="s">
        <v>22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21</v>
      </c>
      <c r="G36" s="62" t="s">
        <v>20</v>
      </c>
      <c r="H36" s="4"/>
      <c r="I36" s="61" t="s">
        <v>19</v>
      </c>
    </row>
    <row r="37" spans="1:11" ht="16.5" x14ac:dyDescent="0.35">
      <c r="A37" s="59" t="s">
        <v>18</v>
      </c>
      <c r="B37" s="58"/>
      <c r="C37" s="57"/>
      <c r="D37" s="58"/>
      <c r="E37" s="5"/>
      <c r="F37" s="56">
        <v>5613000</v>
      </c>
      <c r="G37" s="56">
        <v>5619946</v>
      </c>
      <c r="H37" s="55" t="s">
        <v>13</v>
      </c>
      <c r="I37" s="54">
        <f>IF(F37=0,"nerozp.",G37/F37)</f>
        <v>1.0012374844111882</v>
      </c>
      <c r="K37" s="309"/>
    </row>
    <row r="38" spans="1:11" ht="16.5" x14ac:dyDescent="0.35">
      <c r="A38" s="59" t="s">
        <v>17</v>
      </c>
      <c r="B38" s="58"/>
      <c r="C38" s="57"/>
      <c r="D38" s="60"/>
      <c r="E38" s="60"/>
      <c r="F38" s="56">
        <v>815004</v>
      </c>
      <c r="G38" s="56">
        <v>815004</v>
      </c>
      <c r="H38" s="55" t="s">
        <v>13</v>
      </c>
      <c r="I38" s="54">
        <f>IF(F38=0,"nerozp.",G38/F38)</f>
        <v>1</v>
      </c>
      <c r="K38" s="309"/>
    </row>
    <row r="39" spans="1:11" ht="16.5" x14ac:dyDescent="0.35">
      <c r="A39" s="59" t="s">
        <v>16</v>
      </c>
      <c r="B39" s="58"/>
      <c r="C39" s="57"/>
      <c r="D39" s="60"/>
      <c r="E39" s="60"/>
      <c r="F39" s="56">
        <v>0</v>
      </c>
      <c r="G39" s="56">
        <v>0</v>
      </c>
      <c r="H39" s="55" t="s">
        <v>13</v>
      </c>
      <c r="I39" s="54" t="str">
        <f>IF(F39=0,"nerozp.",G39/F39)</f>
        <v>nerozp.</v>
      </c>
    </row>
    <row r="40" spans="1:11" ht="16.5" x14ac:dyDescent="0.35">
      <c r="A40" s="59" t="s">
        <v>15</v>
      </c>
      <c r="B40" s="58"/>
      <c r="C40" s="57"/>
      <c r="D40" s="5"/>
      <c r="E40" s="5"/>
      <c r="F40" s="56">
        <v>615004</v>
      </c>
      <c r="G40" s="56">
        <v>615004</v>
      </c>
      <c r="H40" s="55" t="s">
        <v>13</v>
      </c>
      <c r="I40" s="54">
        <f>IF(F40=0,"nerozp.",G40/F40)</f>
        <v>1</v>
      </c>
    </row>
    <row r="41" spans="1:11" ht="16.5" x14ac:dyDescent="0.35">
      <c r="A41" s="59" t="s">
        <v>14</v>
      </c>
      <c r="B41" s="58"/>
      <c r="C41" s="57"/>
      <c r="D41" s="5"/>
      <c r="E41" s="5"/>
      <c r="F41" s="56">
        <v>0</v>
      </c>
      <c r="G41" s="56">
        <v>0</v>
      </c>
      <c r="H41" s="55" t="s">
        <v>13</v>
      </c>
      <c r="I41" s="54" t="str">
        <f>IF(F41=0,"nerozp.",G41/F41)</f>
        <v>nerozp.</v>
      </c>
    </row>
    <row r="42" spans="1:11" ht="26.25" customHeight="1" x14ac:dyDescent="0.2">
      <c r="A42" s="328" t="s">
        <v>12</v>
      </c>
      <c r="B42" s="387" t="s">
        <v>126</v>
      </c>
      <c r="C42" s="388"/>
      <c r="D42" s="388"/>
      <c r="E42" s="388"/>
      <c r="F42" s="388"/>
      <c r="G42" s="388"/>
      <c r="H42" s="388"/>
      <c r="I42" s="388"/>
    </row>
    <row r="43" spans="1:11" ht="6.75" customHeight="1" x14ac:dyDescent="0.35">
      <c r="A43" s="50"/>
      <c r="B43" s="49"/>
      <c r="C43" s="48"/>
      <c r="D43" s="47"/>
      <c r="E43" s="47"/>
      <c r="F43" s="46"/>
      <c r="G43" s="46"/>
      <c r="H43" s="45"/>
      <c r="I43" s="44"/>
    </row>
    <row r="44" spans="1:11" ht="19.5" thickBot="1" x14ac:dyDescent="0.45">
      <c r="A44" s="43" t="s">
        <v>11</v>
      </c>
      <c r="B44" s="43" t="s">
        <v>10</v>
      </c>
      <c r="C44" s="42"/>
      <c r="D44" s="5"/>
      <c r="E44" s="5"/>
      <c r="F44" s="4"/>
      <c r="G44" s="10"/>
      <c r="H44" s="378" t="s">
        <v>9</v>
      </c>
      <c r="I44" s="379"/>
    </row>
    <row r="45" spans="1:11" ht="18.75" thickTop="1" x14ac:dyDescent="0.35">
      <c r="A45" s="41"/>
      <c r="B45" s="39"/>
      <c r="C45" s="40"/>
      <c r="D45" s="39"/>
      <c r="E45" s="38" t="s">
        <v>134</v>
      </c>
      <c r="F45" s="37" t="s">
        <v>8</v>
      </c>
      <c r="G45" s="37" t="s">
        <v>7</v>
      </c>
      <c r="H45" s="36" t="s">
        <v>6</v>
      </c>
      <c r="I45" s="35" t="s">
        <v>5</v>
      </c>
    </row>
    <row r="46" spans="1:11" x14ac:dyDescent="0.2">
      <c r="A46" s="31"/>
      <c r="B46" s="4"/>
      <c r="C46" s="4"/>
      <c r="D46" s="4"/>
      <c r="E46" s="31"/>
      <c r="F46" s="372"/>
      <c r="G46" s="34"/>
      <c r="H46" s="33">
        <v>40908</v>
      </c>
      <c r="I46" s="32">
        <v>40908</v>
      </c>
    </row>
    <row r="47" spans="1:11" x14ac:dyDescent="0.2">
      <c r="A47" s="31"/>
      <c r="B47" s="4"/>
      <c r="C47" s="4"/>
      <c r="D47" s="4"/>
      <c r="E47" s="31"/>
      <c r="F47" s="372"/>
      <c r="G47" s="30"/>
      <c r="H47" s="30"/>
      <c r="I47" s="29"/>
    </row>
    <row r="48" spans="1:11" ht="13.5" thickBot="1" x14ac:dyDescent="0.25">
      <c r="A48" s="27"/>
      <c r="B48" s="28"/>
      <c r="C48" s="28"/>
      <c r="D48" s="28"/>
      <c r="E48" s="27"/>
      <c r="F48" s="26"/>
      <c r="G48" s="26"/>
      <c r="H48" s="26"/>
      <c r="I48" s="25"/>
    </row>
    <row r="49" spans="1:11" ht="13.5" thickTop="1" x14ac:dyDescent="0.2">
      <c r="A49" s="24"/>
      <c r="B49" s="23"/>
      <c r="C49" s="23" t="s">
        <v>4</v>
      </c>
      <c r="D49" s="23"/>
      <c r="E49" s="347">
        <v>107863</v>
      </c>
      <c r="F49" s="22">
        <v>0</v>
      </c>
      <c r="G49" s="21">
        <v>1946</v>
      </c>
      <c r="H49" s="21">
        <f>E49+F49-G49</f>
        <v>105917</v>
      </c>
      <c r="I49" s="20">
        <v>105917</v>
      </c>
    </row>
    <row r="50" spans="1:11" x14ac:dyDescent="0.2">
      <c r="A50" s="19"/>
      <c r="B50" s="18"/>
      <c r="C50" s="18" t="s">
        <v>3</v>
      </c>
      <c r="D50" s="18"/>
      <c r="E50" s="348">
        <v>12125.85</v>
      </c>
      <c r="F50" s="17">
        <v>53940.30000000001</v>
      </c>
      <c r="G50" s="16">
        <v>62524</v>
      </c>
      <c r="H50" s="16">
        <f>E50+F50-G50</f>
        <v>3542.1500000000087</v>
      </c>
      <c r="I50" s="15">
        <v>3386.74</v>
      </c>
    </row>
    <row r="51" spans="1:11" x14ac:dyDescent="0.2">
      <c r="A51" s="19"/>
      <c r="B51" s="18"/>
      <c r="C51" s="18" t="s">
        <v>2</v>
      </c>
      <c r="D51" s="18"/>
      <c r="E51" s="348">
        <v>210551.24</v>
      </c>
      <c r="F51" s="17">
        <v>117553.66000000003</v>
      </c>
      <c r="G51" s="16">
        <v>31000</v>
      </c>
      <c r="H51" s="16">
        <f>E51+F51-G51</f>
        <v>297104.90000000002</v>
      </c>
      <c r="I51" s="350">
        <v>199551.24</v>
      </c>
      <c r="K51" s="309"/>
    </row>
    <row r="52" spans="1:11" x14ac:dyDescent="0.2">
      <c r="A52" s="19"/>
      <c r="B52" s="18"/>
      <c r="C52" s="18" t="s">
        <v>1</v>
      </c>
      <c r="D52" s="18"/>
      <c r="E52" s="348">
        <v>121116.8</v>
      </c>
      <c r="F52" s="17">
        <v>2191844</v>
      </c>
      <c r="G52" s="16">
        <v>2106995</v>
      </c>
      <c r="H52" s="16">
        <f>E52+F52-G52</f>
        <v>205965.79999999981</v>
      </c>
      <c r="I52" s="15">
        <v>205965.8</v>
      </c>
    </row>
    <row r="53" spans="1:11" ht="18.75" thickBot="1" x14ac:dyDescent="0.4">
      <c r="A53" s="14" t="s">
        <v>0</v>
      </c>
      <c r="B53" s="13"/>
      <c r="C53" s="13"/>
      <c r="D53" s="13"/>
      <c r="E53" s="349">
        <f>SUM(E49:E52)</f>
        <v>451656.88999999996</v>
      </c>
      <c r="F53" s="12">
        <f>SUM(F49:F52)</f>
        <v>2363337.96</v>
      </c>
      <c r="G53" s="12">
        <f>SUM(G49:G52)</f>
        <v>2202465</v>
      </c>
      <c r="H53" s="12">
        <f>SUM(H49:H52)</f>
        <v>612529.84999999986</v>
      </c>
      <c r="I53" s="11">
        <f>SUM(I49:I52)</f>
        <v>514820.77999999997</v>
      </c>
    </row>
    <row r="54" spans="1:11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11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11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2">
    <mergeCell ref="F46:F47"/>
    <mergeCell ref="E6:G6"/>
    <mergeCell ref="A32:I34"/>
    <mergeCell ref="E7:I7"/>
    <mergeCell ref="H13:I13"/>
    <mergeCell ref="B42:I42"/>
    <mergeCell ref="E4:I4"/>
    <mergeCell ref="H44:I44"/>
    <mergeCell ref="A2:D2"/>
    <mergeCell ref="E3:I3"/>
    <mergeCell ref="E2:I2"/>
    <mergeCell ref="E5:I5"/>
  </mergeCells>
  <conditionalFormatting sqref="I43">
    <cfRule type="cellIs" dxfId="100" priority="4" stopIfTrue="1" operator="greaterThan">
      <formula>1</formula>
    </cfRule>
  </conditionalFormatting>
  <conditionalFormatting sqref="H24">
    <cfRule type="cellIs" dxfId="99" priority="7" stopIfTrue="1" operator="notEqual">
      <formula>$H$18-$H$16-$H$22</formula>
    </cfRule>
  </conditionalFormatting>
  <conditionalFormatting sqref="G28">
    <cfRule type="cellIs" dxfId="98" priority="8" stopIfTrue="1" operator="notEqual">
      <formula>$G$29+$G$30+$G$31</formula>
    </cfRule>
  </conditionalFormatting>
  <conditionalFormatting sqref="H49:H52">
    <cfRule type="cellIs" dxfId="97" priority="9" stopIfTrue="1" operator="notEqual">
      <formula>E49+F49-G49</formula>
    </cfRule>
  </conditionalFormatting>
  <conditionalFormatting sqref="I53">
    <cfRule type="cellIs" dxfId="96" priority="10" stopIfTrue="1" operator="notEqual">
      <formula>$I$49+$I$50+$I$51+$I$52</formula>
    </cfRule>
  </conditionalFormatting>
  <conditionalFormatting sqref="H53">
    <cfRule type="cellIs" dxfId="95" priority="11" stopIfTrue="1" operator="notEqual">
      <formula>E53+F53-G53</formula>
    </cfRule>
    <cfRule type="cellIs" dxfId="94" priority="12" stopIfTrue="1" operator="notEqual">
      <formula>SUM($H$49:$H$52)</formula>
    </cfRule>
  </conditionalFormatting>
  <conditionalFormatting sqref="G18 G16">
    <cfRule type="cellIs" dxfId="93" priority="13" stopIfTrue="1" operator="notEqual">
      <formula>H16+I16</formula>
    </cfRule>
  </conditionalFormatting>
  <conditionalFormatting sqref="I24">
    <cfRule type="cellIs" dxfId="92" priority="14" stopIfTrue="1" operator="notEqual">
      <formula>I18-I16-I22</formula>
    </cfRule>
  </conditionalFormatting>
  <conditionalFormatting sqref="G24">
    <cfRule type="cellIs" dxfId="91" priority="15" stopIfTrue="1" operator="notEqual">
      <formula>ROUND(H24+I24,2)</formula>
    </cfRule>
  </conditionalFormatting>
  <conditionalFormatting sqref="K38">
    <cfRule type="cellIs" dxfId="90" priority="2" operator="lessThan">
      <formula>0</formula>
    </cfRule>
  </conditionalFormatting>
  <conditionalFormatting sqref="K37">
    <cfRule type="cellIs" dxfId="89" priority="1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zoomScaleNormal="100" workbookViewId="0">
      <selection activeCell="N12" sqref="N1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117" t="s">
        <v>48</v>
      </c>
      <c r="B1" s="116"/>
      <c r="C1" s="116"/>
      <c r="D1" s="116"/>
    </row>
    <row r="2" spans="1:11" ht="19.5" x14ac:dyDescent="0.4">
      <c r="A2" s="368" t="s">
        <v>47</v>
      </c>
      <c r="B2" s="368"/>
      <c r="C2" s="368"/>
      <c r="D2" s="368"/>
      <c r="E2" s="370" t="s">
        <v>111</v>
      </c>
      <c r="F2" s="371"/>
      <c r="G2" s="371"/>
      <c r="H2" s="371"/>
      <c r="I2" s="371"/>
      <c r="J2" s="115"/>
      <c r="K2" s="115"/>
    </row>
    <row r="3" spans="1:11" ht="12" customHeight="1" x14ac:dyDescent="0.4">
      <c r="A3" s="339"/>
      <c r="B3" s="339"/>
      <c r="C3" s="339"/>
      <c r="D3" s="339"/>
      <c r="E3" s="369" t="s">
        <v>45</v>
      </c>
      <c r="F3" s="369"/>
      <c r="G3" s="369"/>
      <c r="H3" s="369"/>
      <c r="I3" s="369"/>
    </row>
    <row r="4" spans="1:11" ht="15.75" x14ac:dyDescent="0.25">
      <c r="A4" s="113" t="s">
        <v>46</v>
      </c>
      <c r="E4" s="377" t="s">
        <v>112</v>
      </c>
      <c r="F4" s="377"/>
      <c r="G4" s="377"/>
      <c r="H4" s="377"/>
      <c r="I4" s="377"/>
    </row>
    <row r="5" spans="1:11" ht="9" customHeight="1" x14ac:dyDescent="0.25">
      <c r="A5" s="113"/>
      <c r="E5" s="369" t="s">
        <v>45</v>
      </c>
      <c r="F5" s="369"/>
      <c r="G5" s="369"/>
      <c r="H5" s="369"/>
      <c r="I5" s="369"/>
    </row>
    <row r="6" spans="1:11" ht="19.5" x14ac:dyDescent="0.4">
      <c r="A6" s="111" t="s">
        <v>44</v>
      </c>
      <c r="E6" s="371" t="s">
        <v>113</v>
      </c>
      <c r="F6" s="371"/>
      <c r="G6" s="371"/>
      <c r="H6" s="111" t="s">
        <v>43</v>
      </c>
      <c r="I6" s="109" t="s">
        <v>114</v>
      </c>
    </row>
    <row r="7" spans="1:11" ht="9.75" customHeight="1" x14ac:dyDescent="0.4">
      <c r="A7" s="111"/>
      <c r="E7" s="369" t="s">
        <v>42</v>
      </c>
      <c r="F7" s="369"/>
      <c r="G7" s="369"/>
      <c r="H7" s="369"/>
      <c r="I7" s="369"/>
    </row>
    <row r="8" spans="1:11" ht="19.5" x14ac:dyDescent="0.4">
      <c r="A8" s="111"/>
      <c r="E8" s="109"/>
      <c r="F8" s="109"/>
      <c r="G8" s="109"/>
      <c r="H8" s="110"/>
      <c r="I8" s="109"/>
    </row>
    <row r="9" spans="1:11" ht="19.5" x14ac:dyDescent="0.4">
      <c r="A9" s="111"/>
      <c r="E9" s="109"/>
      <c r="F9" s="109"/>
      <c r="G9" s="109"/>
      <c r="H9" s="110"/>
      <c r="I9" s="109"/>
    </row>
    <row r="11" spans="1:11" ht="18.75" x14ac:dyDescent="0.4">
      <c r="A11" s="108"/>
      <c r="B11" s="94"/>
      <c r="C11" s="94"/>
      <c r="D11" s="94"/>
      <c r="E11" s="102" t="s">
        <v>41</v>
      </c>
      <c r="F11" s="102" t="s">
        <v>40</v>
      </c>
      <c r="G11" s="105" t="s">
        <v>20</v>
      </c>
      <c r="H11" s="107" t="s">
        <v>39</v>
      </c>
      <c r="I11" s="106"/>
    </row>
    <row r="12" spans="1:11" ht="18.75" x14ac:dyDescent="0.4">
      <c r="A12" s="66"/>
      <c r="B12" s="66"/>
      <c r="C12" s="66"/>
      <c r="D12" s="66"/>
      <c r="E12" s="102" t="s">
        <v>38</v>
      </c>
      <c r="F12" s="102" t="s">
        <v>38</v>
      </c>
      <c r="G12" s="105" t="s">
        <v>37</v>
      </c>
      <c r="H12" s="104" t="s">
        <v>36</v>
      </c>
      <c r="I12" s="103" t="s">
        <v>35</v>
      </c>
    </row>
    <row r="13" spans="1:11" ht="15" x14ac:dyDescent="0.2">
      <c r="A13" s="66"/>
      <c r="B13" s="66"/>
      <c r="C13" s="66"/>
      <c r="D13" s="66"/>
      <c r="E13" s="102" t="s">
        <v>0</v>
      </c>
      <c r="F13" s="102" t="s">
        <v>0</v>
      </c>
      <c r="G13" s="101"/>
      <c r="H13" s="375" t="s">
        <v>9</v>
      </c>
      <c r="I13" s="376"/>
    </row>
    <row r="14" spans="1:11" ht="15" x14ac:dyDescent="0.2">
      <c r="A14" s="66"/>
      <c r="B14" s="66"/>
      <c r="C14" s="66"/>
      <c r="D14" s="66"/>
      <c r="E14" s="102"/>
      <c r="F14" s="102"/>
      <c r="G14" s="101"/>
      <c r="H14" s="340"/>
      <c r="I14" s="341"/>
    </row>
    <row r="15" spans="1:11" ht="18.75" x14ac:dyDescent="0.4">
      <c r="A15" s="72" t="s">
        <v>34</v>
      </c>
      <c r="B15" s="72"/>
      <c r="C15" s="96"/>
      <c r="D15" s="95"/>
      <c r="E15" s="98"/>
      <c r="F15" s="98"/>
      <c r="G15" s="97"/>
      <c r="H15" s="66"/>
      <c r="I15" s="66"/>
    </row>
    <row r="16" spans="1:11" ht="19.5" x14ac:dyDescent="0.4">
      <c r="A16" s="85" t="s">
        <v>33</v>
      </c>
      <c r="B16" s="72"/>
      <c r="C16" s="96"/>
      <c r="D16" s="95"/>
      <c r="E16" s="89">
        <v>2566000</v>
      </c>
      <c r="F16" s="118">
        <v>2456937</v>
      </c>
      <c r="G16" s="83">
        <f>H16+I16</f>
        <v>2413094.81</v>
      </c>
      <c r="H16" s="89">
        <v>2413094.81</v>
      </c>
      <c r="I16" s="89">
        <v>0</v>
      </c>
    </row>
    <row r="17" spans="1:9" ht="16.5" x14ac:dyDescent="0.35">
      <c r="A17" s="91"/>
      <c r="B17" s="94"/>
      <c r="C17" s="94"/>
      <c r="D17" s="94"/>
      <c r="E17" s="92"/>
      <c r="F17" s="92"/>
      <c r="G17" s="93"/>
      <c r="H17" s="92"/>
      <c r="I17" s="92"/>
    </row>
    <row r="18" spans="1:9" ht="19.5" x14ac:dyDescent="0.4">
      <c r="A18" s="85" t="s">
        <v>32</v>
      </c>
      <c r="B18" s="81"/>
      <c r="C18" s="81"/>
      <c r="D18" s="81"/>
      <c r="E18" s="89">
        <v>2566000</v>
      </c>
      <c r="F18" s="118">
        <v>2456937</v>
      </c>
      <c r="G18" s="83">
        <f>H18+I18</f>
        <v>2470098.85</v>
      </c>
      <c r="H18" s="89">
        <v>2470098.85</v>
      </c>
      <c r="I18" s="89">
        <v>0</v>
      </c>
    </row>
    <row r="19" spans="1:9" ht="18" x14ac:dyDescent="0.35">
      <c r="A19" s="91"/>
      <c r="B19" s="81"/>
      <c r="C19" s="81"/>
      <c r="D19" s="81"/>
      <c r="E19" s="83"/>
      <c r="F19" s="90"/>
      <c r="G19" s="83"/>
      <c r="H19" s="89"/>
      <c r="I19" s="89"/>
    </row>
    <row r="20" spans="1:9" ht="18" x14ac:dyDescent="0.35">
      <c r="A20" s="88"/>
      <c r="B20" s="87"/>
      <c r="C20" s="87"/>
      <c r="D20" s="87"/>
      <c r="E20" s="81"/>
      <c r="F20" s="81"/>
      <c r="G20" s="81"/>
      <c r="H20" s="86"/>
      <c r="I20" s="86"/>
    </row>
    <row r="21" spans="1:9" ht="19.5" x14ac:dyDescent="0.4">
      <c r="A21" s="85" t="s">
        <v>31</v>
      </c>
      <c r="B21" s="81"/>
      <c r="C21" s="81"/>
      <c r="D21" s="81"/>
      <c r="E21" s="81"/>
      <c r="F21" s="81"/>
      <c r="G21" s="84"/>
      <c r="H21" s="81"/>
      <c r="I21" s="81"/>
    </row>
    <row r="22" spans="1:9" ht="18" x14ac:dyDescent="0.35">
      <c r="A22" s="81"/>
      <c r="B22" s="81"/>
      <c r="C22" s="82" t="s">
        <v>30</v>
      </c>
      <c r="D22" s="81"/>
      <c r="E22" s="81"/>
      <c r="F22" s="81"/>
      <c r="G22" s="83">
        <f>H22+I22</f>
        <v>0</v>
      </c>
      <c r="H22" s="73">
        <v>0</v>
      </c>
      <c r="I22" s="73">
        <v>0</v>
      </c>
    </row>
    <row r="23" spans="1:9" ht="18" x14ac:dyDescent="0.35">
      <c r="A23" s="81"/>
      <c r="B23" s="81"/>
      <c r="C23" s="82"/>
      <c r="D23" s="81"/>
      <c r="E23" s="81"/>
      <c r="F23" s="81"/>
      <c r="G23" s="80"/>
      <c r="H23" s="73"/>
      <c r="I23" s="73"/>
    </row>
    <row r="24" spans="1:9" ht="22.5" x14ac:dyDescent="0.45">
      <c r="A24" s="78" t="s">
        <v>29</v>
      </c>
      <c r="B24" s="78"/>
      <c r="C24" s="79"/>
      <c r="D24" s="78"/>
      <c r="E24" s="78"/>
      <c r="F24" s="78"/>
      <c r="G24" s="346">
        <f>ROUND(G18-G16-G22,2)</f>
        <v>57004.04</v>
      </c>
      <c r="H24" s="77">
        <f>H18-H16-H22</f>
        <v>57004.040000000037</v>
      </c>
      <c r="I24" s="77">
        <f>I18-I16-I22</f>
        <v>0</v>
      </c>
    </row>
    <row r="26" spans="1:9" x14ac:dyDescent="0.2">
      <c r="H26" s="66"/>
    </row>
    <row r="28" spans="1:9" ht="19.5" x14ac:dyDescent="0.4">
      <c r="A28" s="43" t="s">
        <v>28</v>
      </c>
      <c r="B28" s="43" t="s">
        <v>27</v>
      </c>
      <c r="C28" s="43"/>
      <c r="D28" s="65"/>
      <c r="E28" s="65"/>
      <c r="F28" s="4"/>
      <c r="G28" s="76">
        <v>57004.04</v>
      </c>
      <c r="H28" s="67"/>
      <c r="I28" s="4"/>
    </row>
    <row r="29" spans="1:9" ht="18.75" x14ac:dyDescent="0.4">
      <c r="A29" s="72"/>
      <c r="B29" s="72"/>
      <c r="C29" s="71" t="s">
        <v>26</v>
      </c>
      <c r="D29" s="70"/>
      <c r="E29" s="69"/>
      <c r="F29" s="66" t="s">
        <v>4</v>
      </c>
      <c r="G29" s="75">
        <v>0</v>
      </c>
      <c r="H29" s="67"/>
      <c r="I29" s="66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57004.04</v>
      </c>
      <c r="H30" s="67"/>
      <c r="I30" s="66"/>
    </row>
    <row r="31" spans="1:9" ht="18.75" x14ac:dyDescent="0.4">
      <c r="A31" s="72"/>
      <c r="B31" s="72"/>
      <c r="C31" s="71" t="s">
        <v>25</v>
      </c>
      <c r="D31" s="70"/>
      <c r="E31" s="69"/>
      <c r="F31" s="66" t="s">
        <v>24</v>
      </c>
      <c r="G31" s="68">
        <v>0</v>
      </c>
      <c r="H31" s="67"/>
      <c r="I31" s="66"/>
    </row>
    <row r="32" spans="1:9" x14ac:dyDescent="0.2">
      <c r="A32" s="373"/>
      <c r="B32" s="374"/>
      <c r="C32" s="374"/>
      <c r="D32" s="374"/>
      <c r="E32" s="374"/>
      <c r="F32" s="374"/>
      <c r="G32" s="374"/>
      <c r="H32" s="374"/>
      <c r="I32" s="374"/>
    </row>
    <row r="33" spans="1:11" x14ac:dyDescent="0.2">
      <c r="A33" s="374"/>
      <c r="B33" s="374"/>
      <c r="C33" s="374"/>
      <c r="D33" s="374"/>
      <c r="E33" s="374"/>
      <c r="F33" s="374"/>
      <c r="G33" s="374"/>
      <c r="H33" s="374"/>
      <c r="I33" s="374"/>
    </row>
    <row r="34" spans="1:11" x14ac:dyDescent="0.2">
      <c r="A34" s="374"/>
      <c r="B34" s="374"/>
      <c r="C34" s="374"/>
      <c r="D34" s="374"/>
      <c r="E34" s="374"/>
      <c r="F34" s="374"/>
      <c r="G34" s="374"/>
      <c r="H34" s="374"/>
      <c r="I34" s="374"/>
    </row>
    <row r="35" spans="1:11" ht="19.5" x14ac:dyDescent="0.4">
      <c r="A35" s="43" t="s">
        <v>23</v>
      </c>
      <c r="B35" s="43" t="s">
        <v>22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21</v>
      </c>
      <c r="G36" s="62" t="s">
        <v>20</v>
      </c>
      <c r="H36" s="4"/>
      <c r="I36" s="61" t="s">
        <v>19</v>
      </c>
    </row>
    <row r="37" spans="1:11" ht="16.5" x14ac:dyDescent="0.35">
      <c r="A37" s="59" t="s">
        <v>18</v>
      </c>
      <c r="B37" s="58"/>
      <c r="C37" s="57"/>
      <c r="D37" s="58"/>
      <c r="E37" s="5"/>
      <c r="F37" s="56">
        <v>1152000</v>
      </c>
      <c r="G37" s="56">
        <v>1152000</v>
      </c>
      <c r="H37" s="55" t="s">
        <v>13</v>
      </c>
      <c r="I37" s="54">
        <f>IF(F37=0,"nerozp.",G37/F37)</f>
        <v>1</v>
      </c>
      <c r="K37" s="309"/>
    </row>
    <row r="38" spans="1:11" ht="16.5" x14ac:dyDescent="0.35">
      <c r="A38" s="59" t="s">
        <v>17</v>
      </c>
      <c r="B38" s="58"/>
      <c r="C38" s="57"/>
      <c r="D38" s="60"/>
      <c r="E38" s="60"/>
      <c r="F38" s="56">
        <v>91080</v>
      </c>
      <c r="G38" s="56">
        <v>91080</v>
      </c>
      <c r="H38" s="55" t="s">
        <v>13</v>
      </c>
      <c r="I38" s="54">
        <f>IF(F38=0,"nerozp.",G38/F38)</f>
        <v>1</v>
      </c>
      <c r="K38" s="309"/>
    </row>
    <row r="39" spans="1:11" ht="16.5" x14ac:dyDescent="0.35">
      <c r="A39" s="59" t="s">
        <v>16</v>
      </c>
      <c r="B39" s="58"/>
      <c r="C39" s="57"/>
      <c r="D39" s="60"/>
      <c r="E39" s="60"/>
      <c r="F39" s="56">
        <v>0</v>
      </c>
      <c r="G39" s="56">
        <v>0</v>
      </c>
      <c r="H39" s="55" t="s">
        <v>13</v>
      </c>
      <c r="I39" s="54" t="str">
        <f>IF(F39=0,"nerozp.",G39/F39)</f>
        <v>nerozp.</v>
      </c>
    </row>
    <row r="40" spans="1:11" ht="16.5" x14ac:dyDescent="0.35">
      <c r="A40" s="59" t="s">
        <v>15</v>
      </c>
      <c r="B40" s="58"/>
      <c r="C40" s="57"/>
      <c r="D40" s="5"/>
      <c r="E40" s="5"/>
      <c r="F40" s="56">
        <v>68310</v>
      </c>
      <c r="G40" s="56">
        <v>68310</v>
      </c>
      <c r="H40" s="55" t="s">
        <v>13</v>
      </c>
      <c r="I40" s="54">
        <f>IF(F40=0,"nerozp.",G40/F40)</f>
        <v>1</v>
      </c>
    </row>
    <row r="41" spans="1:11" ht="16.5" x14ac:dyDescent="0.35">
      <c r="A41" s="59" t="s">
        <v>14</v>
      </c>
      <c r="B41" s="58"/>
      <c r="C41" s="57"/>
      <c r="D41" s="5"/>
      <c r="E41" s="5"/>
      <c r="F41" s="56">
        <v>0</v>
      </c>
      <c r="G41" s="56">
        <v>0</v>
      </c>
      <c r="H41" s="55" t="s">
        <v>13</v>
      </c>
      <c r="I41" s="54" t="str">
        <f>IF(F41=0,"nerozp.",G41/F41)</f>
        <v>nerozp.</v>
      </c>
    </row>
    <row r="42" spans="1:11" ht="14.25" x14ac:dyDescent="0.2">
      <c r="A42" s="53" t="s">
        <v>12</v>
      </c>
      <c r="B42" s="52"/>
      <c r="C42" s="51"/>
      <c r="D42" s="47"/>
      <c r="E42" s="47"/>
      <c r="F42" s="46"/>
      <c r="G42" s="46"/>
      <c r="H42" s="45"/>
      <c r="I42" s="44"/>
    </row>
    <row r="43" spans="1:11" ht="16.5" x14ac:dyDescent="0.35">
      <c r="A43" s="50"/>
      <c r="B43" s="49"/>
      <c r="C43" s="48"/>
      <c r="D43" s="47"/>
      <c r="E43" s="47"/>
      <c r="F43" s="46"/>
      <c r="G43" s="46"/>
      <c r="H43" s="45"/>
      <c r="I43" s="44"/>
    </row>
    <row r="44" spans="1:11" ht="19.5" thickBot="1" x14ac:dyDescent="0.45">
      <c r="A44" s="43" t="s">
        <v>11</v>
      </c>
      <c r="B44" s="43" t="s">
        <v>10</v>
      </c>
      <c r="C44" s="42"/>
      <c r="D44" s="5"/>
      <c r="E44" s="5"/>
      <c r="F44" s="4"/>
      <c r="G44" s="10"/>
      <c r="H44" s="378" t="s">
        <v>9</v>
      </c>
      <c r="I44" s="379"/>
    </row>
    <row r="45" spans="1:11" ht="18.75" thickTop="1" x14ac:dyDescent="0.35">
      <c r="A45" s="41"/>
      <c r="B45" s="39"/>
      <c r="C45" s="40"/>
      <c r="D45" s="39"/>
      <c r="E45" s="38" t="s">
        <v>134</v>
      </c>
      <c r="F45" s="37" t="s">
        <v>8</v>
      </c>
      <c r="G45" s="37" t="s">
        <v>7</v>
      </c>
      <c r="H45" s="36" t="s">
        <v>6</v>
      </c>
      <c r="I45" s="35" t="s">
        <v>5</v>
      </c>
    </row>
    <row r="46" spans="1:11" x14ac:dyDescent="0.2">
      <c r="A46" s="31"/>
      <c r="B46" s="4"/>
      <c r="C46" s="4"/>
      <c r="D46" s="4"/>
      <c r="E46" s="31"/>
      <c r="F46" s="372"/>
      <c r="G46" s="34"/>
      <c r="H46" s="33">
        <v>40908</v>
      </c>
      <c r="I46" s="32">
        <v>40908</v>
      </c>
    </row>
    <row r="47" spans="1:11" x14ac:dyDescent="0.2">
      <c r="A47" s="31"/>
      <c r="B47" s="4"/>
      <c r="C47" s="4"/>
      <c r="D47" s="4"/>
      <c r="E47" s="31"/>
      <c r="F47" s="372"/>
      <c r="G47" s="30"/>
      <c r="H47" s="30"/>
      <c r="I47" s="29"/>
    </row>
    <row r="48" spans="1:11" ht="13.5" thickBot="1" x14ac:dyDescent="0.25">
      <c r="A48" s="27"/>
      <c r="B48" s="28"/>
      <c r="C48" s="28"/>
      <c r="D48" s="28"/>
      <c r="E48" s="27"/>
      <c r="F48" s="26"/>
      <c r="G48" s="26"/>
      <c r="H48" s="26"/>
      <c r="I48" s="25"/>
    </row>
    <row r="49" spans="1:9" ht="13.5" thickTop="1" x14ac:dyDescent="0.2">
      <c r="A49" s="24"/>
      <c r="B49" s="23"/>
      <c r="C49" s="23" t="s">
        <v>4</v>
      </c>
      <c r="D49" s="23"/>
      <c r="E49" s="347">
        <v>36760</v>
      </c>
      <c r="F49" s="22">
        <v>0</v>
      </c>
      <c r="G49" s="21">
        <v>0</v>
      </c>
      <c r="H49" s="21">
        <f>E49+F49-G49</f>
        <v>36760</v>
      </c>
      <c r="I49" s="20">
        <v>36760</v>
      </c>
    </row>
    <row r="50" spans="1:9" x14ac:dyDescent="0.2">
      <c r="A50" s="19"/>
      <c r="B50" s="18"/>
      <c r="C50" s="18" t="s">
        <v>3</v>
      </c>
      <c r="D50" s="18"/>
      <c r="E50" s="348">
        <v>580.38</v>
      </c>
      <c r="F50" s="17">
        <v>11414</v>
      </c>
      <c r="G50" s="16">
        <v>8886</v>
      </c>
      <c r="H50" s="16">
        <f>E50+F50-G50</f>
        <v>3108.3799999999992</v>
      </c>
      <c r="I50" s="15">
        <v>3103.39</v>
      </c>
    </row>
    <row r="51" spans="1:9" x14ac:dyDescent="0.2">
      <c r="A51" s="19"/>
      <c r="B51" s="18"/>
      <c r="C51" s="18" t="s">
        <v>2</v>
      </c>
      <c r="D51" s="18"/>
      <c r="E51" s="348">
        <v>218175.48</v>
      </c>
      <c r="F51" s="17">
        <v>211140.9</v>
      </c>
      <c r="G51" s="16">
        <v>200000</v>
      </c>
      <c r="H51" s="16">
        <f>E51+F51-G51</f>
        <v>229316.38</v>
      </c>
      <c r="I51" s="15">
        <v>229316.38</v>
      </c>
    </row>
    <row r="52" spans="1:9" x14ac:dyDescent="0.2">
      <c r="A52" s="19"/>
      <c r="B52" s="18"/>
      <c r="C52" s="18" t="s">
        <v>1</v>
      </c>
      <c r="D52" s="18"/>
      <c r="E52" s="348">
        <v>66521.5</v>
      </c>
      <c r="F52" s="17">
        <v>291080</v>
      </c>
      <c r="G52" s="16">
        <v>268310</v>
      </c>
      <c r="H52" s="16">
        <f>E52+F52-G52</f>
        <v>89291.5</v>
      </c>
      <c r="I52" s="15">
        <v>89291.5</v>
      </c>
    </row>
    <row r="53" spans="1:9" ht="18.75" thickBot="1" x14ac:dyDescent="0.4">
      <c r="A53" s="14" t="s">
        <v>0</v>
      </c>
      <c r="B53" s="13"/>
      <c r="C53" s="13"/>
      <c r="D53" s="13"/>
      <c r="E53" s="349">
        <f>SUM(E49:E52)</f>
        <v>322037.36</v>
      </c>
      <c r="F53" s="12">
        <f>SUM(F49:F52)</f>
        <v>513634.9</v>
      </c>
      <c r="G53" s="12">
        <f>SUM(G49:G52)</f>
        <v>477196</v>
      </c>
      <c r="H53" s="12">
        <f>SUM(H49:H52)</f>
        <v>358476.26</v>
      </c>
      <c r="I53" s="11">
        <f>SUM(I49:I52)</f>
        <v>358471.27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F46:F47"/>
    <mergeCell ref="E6:G6"/>
    <mergeCell ref="A32:I34"/>
    <mergeCell ref="E7:I7"/>
    <mergeCell ref="H13:I13"/>
    <mergeCell ref="H44:I44"/>
    <mergeCell ref="A2:D2"/>
    <mergeCell ref="E3:I3"/>
    <mergeCell ref="E2:I2"/>
    <mergeCell ref="E5:I5"/>
    <mergeCell ref="E4:I4"/>
  </mergeCells>
  <conditionalFormatting sqref="I42:I43">
    <cfRule type="cellIs" dxfId="88" priority="4" stopIfTrue="1" operator="greaterThan">
      <formula>1</formula>
    </cfRule>
  </conditionalFormatting>
  <conditionalFormatting sqref="H24">
    <cfRule type="cellIs" dxfId="87" priority="7" stopIfTrue="1" operator="notEqual">
      <formula>$H$18-$H$16-$H$22</formula>
    </cfRule>
  </conditionalFormatting>
  <conditionalFormatting sqref="G28">
    <cfRule type="cellIs" dxfId="86" priority="8" stopIfTrue="1" operator="notEqual">
      <formula>$G$29+$G$30+$G$31</formula>
    </cfRule>
  </conditionalFormatting>
  <conditionalFormatting sqref="H49:H52">
    <cfRule type="cellIs" dxfId="85" priority="9" stopIfTrue="1" operator="notEqual">
      <formula>E49+F49-G49</formula>
    </cfRule>
  </conditionalFormatting>
  <conditionalFormatting sqref="I53">
    <cfRule type="cellIs" dxfId="84" priority="10" stopIfTrue="1" operator="notEqual">
      <formula>$I$49+$I$50+$I$51+$I$52</formula>
    </cfRule>
  </conditionalFormatting>
  <conditionalFormatting sqref="H53">
    <cfRule type="cellIs" dxfId="83" priority="11" stopIfTrue="1" operator="notEqual">
      <formula>E53+F53-G53</formula>
    </cfRule>
    <cfRule type="cellIs" dxfId="82" priority="12" stopIfTrue="1" operator="notEqual">
      <formula>SUM($H$49:$H$52)</formula>
    </cfRule>
  </conditionalFormatting>
  <conditionalFormatting sqref="G18 G16">
    <cfRule type="cellIs" dxfId="81" priority="13" stopIfTrue="1" operator="notEqual">
      <formula>H16+I16</formula>
    </cfRule>
  </conditionalFormatting>
  <conditionalFormatting sqref="I24">
    <cfRule type="cellIs" dxfId="80" priority="14" stopIfTrue="1" operator="notEqual">
      <formula>I18-I16-I22</formula>
    </cfRule>
  </conditionalFormatting>
  <conditionalFormatting sqref="G24">
    <cfRule type="cellIs" dxfId="79" priority="15" stopIfTrue="1" operator="notEqual">
      <formula>ROUND(H24+I24,2)</formula>
    </cfRule>
  </conditionalFormatting>
  <conditionalFormatting sqref="K38">
    <cfRule type="cellIs" dxfId="78" priority="2" operator="lessThan">
      <formula>0</formula>
    </cfRule>
  </conditionalFormatting>
  <conditionalFormatting sqref="K37">
    <cfRule type="cellIs" dxfId="77" priority="1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7"/>
  <sheetViews>
    <sheetView zoomScaleNormal="100" workbookViewId="0">
      <selection activeCell="N12" sqref="N1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1" style="1" customWidth="1"/>
    <col min="12" max="12" width="10.140625" style="1" bestFit="1" customWidth="1"/>
    <col min="13" max="16384" width="9.140625" style="1"/>
  </cols>
  <sheetData>
    <row r="1" spans="1:11" ht="19.5" x14ac:dyDescent="0.4">
      <c r="A1" s="117" t="s">
        <v>48</v>
      </c>
      <c r="B1" s="116"/>
      <c r="C1" s="116"/>
      <c r="D1" s="116"/>
    </row>
    <row r="2" spans="1:11" ht="19.5" x14ac:dyDescent="0.4">
      <c r="A2" s="368" t="s">
        <v>47</v>
      </c>
      <c r="B2" s="368"/>
      <c r="C2" s="368"/>
      <c r="D2" s="368"/>
      <c r="E2" s="370" t="s">
        <v>136</v>
      </c>
      <c r="F2" s="371"/>
      <c r="G2" s="371"/>
      <c r="H2" s="371"/>
      <c r="I2" s="371"/>
      <c r="J2" s="115"/>
      <c r="K2" s="115"/>
    </row>
    <row r="3" spans="1:11" ht="12" customHeight="1" x14ac:dyDescent="0.4">
      <c r="A3" s="339"/>
      <c r="B3" s="339"/>
      <c r="C3" s="339"/>
      <c r="D3" s="339"/>
      <c r="E3" s="369" t="s">
        <v>45</v>
      </c>
      <c r="F3" s="369"/>
      <c r="G3" s="369"/>
      <c r="H3" s="369"/>
      <c r="I3" s="369"/>
    </row>
    <row r="4" spans="1:11" ht="15.75" x14ac:dyDescent="0.25">
      <c r="A4" s="113" t="s">
        <v>46</v>
      </c>
      <c r="E4" s="377" t="s">
        <v>115</v>
      </c>
      <c r="F4" s="377"/>
      <c r="G4" s="377"/>
      <c r="H4" s="377"/>
      <c r="I4" s="377"/>
    </row>
    <row r="5" spans="1:11" ht="9" customHeight="1" x14ac:dyDescent="0.25">
      <c r="A5" s="113"/>
      <c r="E5" s="369" t="s">
        <v>45</v>
      </c>
      <c r="F5" s="369"/>
      <c r="G5" s="369"/>
      <c r="H5" s="369"/>
      <c r="I5" s="369"/>
    </row>
    <row r="6" spans="1:11" ht="19.5" x14ac:dyDescent="0.4">
      <c r="A6" s="111" t="s">
        <v>44</v>
      </c>
      <c r="E6" s="371" t="s">
        <v>116</v>
      </c>
      <c r="F6" s="371"/>
      <c r="G6" s="371"/>
      <c r="H6" s="111" t="s">
        <v>43</v>
      </c>
      <c r="I6" s="109" t="s">
        <v>117</v>
      </c>
    </row>
    <row r="7" spans="1:11" ht="9.75" customHeight="1" x14ac:dyDescent="0.4">
      <c r="A7" s="111"/>
      <c r="E7" s="369" t="s">
        <v>42</v>
      </c>
      <c r="F7" s="369"/>
      <c r="G7" s="369"/>
      <c r="H7" s="369"/>
      <c r="I7" s="369"/>
    </row>
    <row r="8" spans="1:11" ht="19.5" x14ac:dyDescent="0.4">
      <c r="A8" s="111"/>
      <c r="E8" s="109"/>
      <c r="F8" s="109"/>
      <c r="G8" s="109"/>
      <c r="H8" s="110"/>
      <c r="I8" s="109"/>
    </row>
    <row r="9" spans="1:11" ht="19.5" hidden="1" x14ac:dyDescent="0.4">
      <c r="A9" s="111"/>
      <c r="E9" s="109"/>
      <c r="F9" s="109"/>
      <c r="G9" s="109"/>
      <c r="H9" s="110"/>
      <c r="I9" s="109"/>
    </row>
    <row r="11" spans="1:11" ht="18.75" x14ac:dyDescent="0.4">
      <c r="A11" s="108"/>
      <c r="B11" s="94"/>
      <c r="C11" s="94"/>
      <c r="D11" s="94"/>
      <c r="E11" s="102" t="s">
        <v>41</v>
      </c>
      <c r="F11" s="102" t="s">
        <v>40</v>
      </c>
      <c r="G11" s="105" t="s">
        <v>20</v>
      </c>
      <c r="H11" s="107" t="s">
        <v>39</v>
      </c>
      <c r="I11" s="106"/>
    </row>
    <row r="12" spans="1:11" ht="18.75" x14ac:dyDescent="0.4">
      <c r="A12" s="66"/>
      <c r="B12" s="66"/>
      <c r="C12" s="66"/>
      <c r="D12" s="66"/>
      <c r="E12" s="102" t="s">
        <v>38</v>
      </c>
      <c r="F12" s="102" t="s">
        <v>38</v>
      </c>
      <c r="G12" s="105" t="s">
        <v>37</v>
      </c>
      <c r="H12" s="104" t="s">
        <v>36</v>
      </c>
      <c r="I12" s="103" t="s">
        <v>35</v>
      </c>
    </row>
    <row r="13" spans="1:11" ht="15" x14ac:dyDescent="0.2">
      <c r="A13" s="66"/>
      <c r="B13" s="66"/>
      <c r="C13" s="66"/>
      <c r="D13" s="66"/>
      <c r="E13" s="102" t="s">
        <v>0</v>
      </c>
      <c r="F13" s="102" t="s">
        <v>0</v>
      </c>
      <c r="G13" s="101"/>
      <c r="H13" s="375" t="s">
        <v>9</v>
      </c>
      <c r="I13" s="376"/>
    </row>
    <row r="14" spans="1:11" ht="15" x14ac:dyDescent="0.2">
      <c r="A14" s="66"/>
      <c r="B14" s="66"/>
      <c r="C14" s="66"/>
      <c r="D14" s="66"/>
      <c r="E14" s="102"/>
      <c r="F14" s="102"/>
      <c r="G14" s="101"/>
      <c r="H14" s="340"/>
      <c r="I14" s="341"/>
    </row>
    <row r="15" spans="1:11" ht="18.75" x14ac:dyDescent="0.4">
      <c r="A15" s="72" t="s">
        <v>34</v>
      </c>
      <c r="B15" s="72"/>
      <c r="C15" s="96"/>
      <c r="D15" s="95"/>
      <c r="E15" s="98"/>
      <c r="F15" s="98"/>
      <c r="G15" s="97"/>
      <c r="H15" s="66"/>
      <c r="I15" s="66"/>
    </row>
    <row r="16" spans="1:11" ht="19.5" x14ac:dyDescent="0.4">
      <c r="A16" s="85" t="s">
        <v>33</v>
      </c>
      <c r="B16" s="72"/>
      <c r="C16" s="96"/>
      <c r="D16" s="95"/>
      <c r="E16" s="89">
        <v>21928000</v>
      </c>
      <c r="F16" s="118">
        <v>23053173.710000001</v>
      </c>
      <c r="G16" s="83">
        <f>H16+I16</f>
        <v>23296677.980000004</v>
      </c>
      <c r="H16" s="89">
        <v>23296677.980000004</v>
      </c>
      <c r="I16" s="89">
        <v>0</v>
      </c>
    </row>
    <row r="17" spans="1:12" ht="16.5" x14ac:dyDescent="0.35">
      <c r="A17" s="91"/>
      <c r="B17" s="94"/>
      <c r="C17" s="94"/>
      <c r="D17" s="94"/>
      <c r="E17" s="92"/>
      <c r="F17" s="92"/>
      <c r="G17" s="93"/>
      <c r="H17" s="92"/>
      <c r="I17" s="92"/>
    </row>
    <row r="18" spans="1:12" ht="19.5" x14ac:dyDescent="0.4">
      <c r="A18" s="85" t="s">
        <v>32</v>
      </c>
      <c r="B18" s="81"/>
      <c r="C18" s="81"/>
      <c r="D18" s="81"/>
      <c r="E18" s="89">
        <v>21928000</v>
      </c>
      <c r="F18" s="118">
        <v>23053173.710000001</v>
      </c>
      <c r="G18" s="83">
        <f>H18+I18</f>
        <v>23799979.050000001</v>
      </c>
      <c r="H18" s="89">
        <v>23799979.050000001</v>
      </c>
      <c r="I18" s="89">
        <v>0</v>
      </c>
    </row>
    <row r="19" spans="1:12" ht="18" x14ac:dyDescent="0.35">
      <c r="A19" s="91"/>
      <c r="B19" s="81"/>
      <c r="C19" s="81"/>
      <c r="D19" s="81"/>
      <c r="E19" s="83"/>
      <c r="F19" s="90"/>
      <c r="G19" s="83"/>
      <c r="H19" s="89"/>
      <c r="I19" s="89"/>
    </row>
    <row r="20" spans="1:12" ht="18" hidden="1" x14ac:dyDescent="0.35">
      <c r="A20" s="88"/>
      <c r="B20" s="87"/>
      <c r="C20" s="87"/>
      <c r="D20" s="87"/>
      <c r="E20" s="81"/>
      <c r="F20" s="81"/>
      <c r="G20" s="81"/>
      <c r="H20" s="86"/>
      <c r="I20" s="86"/>
    </row>
    <row r="21" spans="1:12" ht="19.5" x14ac:dyDescent="0.4">
      <c r="A21" s="85" t="s">
        <v>31</v>
      </c>
      <c r="B21" s="81"/>
      <c r="C21" s="81"/>
      <c r="D21" s="81"/>
      <c r="E21" s="81"/>
      <c r="F21" s="81"/>
      <c r="G21" s="84"/>
      <c r="H21" s="81"/>
      <c r="I21" s="81"/>
    </row>
    <row r="22" spans="1:12" ht="18" x14ac:dyDescent="0.35">
      <c r="A22" s="81"/>
      <c r="B22" s="81"/>
      <c r="C22" s="82" t="s">
        <v>30</v>
      </c>
      <c r="D22" s="81"/>
      <c r="E22" s="81"/>
      <c r="F22" s="81"/>
      <c r="G22" s="83">
        <f>H22+I22</f>
        <v>0</v>
      </c>
      <c r="H22" s="73">
        <v>0</v>
      </c>
      <c r="I22" s="73">
        <v>0</v>
      </c>
    </row>
    <row r="23" spans="1:12" ht="18" x14ac:dyDescent="0.35">
      <c r="A23" s="81"/>
      <c r="B23" s="81"/>
      <c r="C23" s="82"/>
      <c r="D23" s="81"/>
      <c r="E23" s="81"/>
      <c r="F23" s="81"/>
      <c r="G23" s="80"/>
      <c r="H23" s="73"/>
      <c r="I23" s="73"/>
    </row>
    <row r="24" spans="1:12" ht="22.5" x14ac:dyDescent="0.45">
      <c r="A24" s="78" t="s">
        <v>29</v>
      </c>
      <c r="B24" s="78"/>
      <c r="C24" s="79"/>
      <c r="D24" s="78"/>
      <c r="E24" s="78"/>
      <c r="F24" s="78"/>
      <c r="G24" s="346">
        <f>ROUND(G18-G16-G22,2)</f>
        <v>503301.07</v>
      </c>
      <c r="H24" s="77">
        <f>H18-H16-H22</f>
        <v>503301.06999999657</v>
      </c>
      <c r="I24" s="77">
        <f>I18-I16-I22</f>
        <v>0</v>
      </c>
    </row>
    <row r="26" spans="1:12" x14ac:dyDescent="0.2">
      <c r="H26" s="66"/>
    </row>
    <row r="27" spans="1:12" hidden="1" x14ac:dyDescent="0.2"/>
    <row r="28" spans="1:12" ht="19.5" x14ac:dyDescent="0.4">
      <c r="A28" s="43" t="s">
        <v>28</v>
      </c>
      <c r="B28" s="43" t="s">
        <v>27</v>
      </c>
      <c r="C28" s="43"/>
      <c r="D28" s="65"/>
      <c r="E28" s="65"/>
      <c r="F28" s="4"/>
      <c r="G28" s="76">
        <f>G29+G30+G31</f>
        <v>503301.07</v>
      </c>
      <c r="H28" s="67"/>
      <c r="I28" s="299">
        <f>G28-G24</f>
        <v>0</v>
      </c>
    </row>
    <row r="29" spans="1:12" ht="18.75" x14ac:dyDescent="0.4">
      <c r="A29" s="72"/>
      <c r="B29" s="72"/>
      <c r="C29" s="71" t="s">
        <v>26</v>
      </c>
      <c r="D29" s="70"/>
      <c r="E29" s="69"/>
      <c r="F29" s="66" t="s">
        <v>4</v>
      </c>
      <c r="G29" s="75">
        <v>0</v>
      </c>
      <c r="H29" s="67"/>
      <c r="I29" s="66"/>
    </row>
    <row r="30" spans="1:12" ht="18.75" x14ac:dyDescent="0.4">
      <c r="A30" s="72"/>
      <c r="B30" s="72"/>
      <c r="C30" s="71"/>
      <c r="D30" s="70"/>
      <c r="E30" s="69"/>
      <c r="F30" s="74" t="s">
        <v>2</v>
      </c>
      <c r="G30" s="73">
        <v>0</v>
      </c>
      <c r="H30" s="67"/>
      <c r="I30" s="66"/>
    </row>
    <row r="31" spans="1:12" ht="18.75" x14ac:dyDescent="0.4">
      <c r="A31" s="72"/>
      <c r="B31" s="72"/>
      <c r="C31" s="71" t="s">
        <v>25</v>
      </c>
      <c r="D31" s="70"/>
      <c r="E31" s="69"/>
      <c r="F31" s="66" t="s">
        <v>24</v>
      </c>
      <c r="G31" s="68">
        <v>503301.07</v>
      </c>
      <c r="H31" s="67"/>
      <c r="I31" s="66"/>
      <c r="L31" s="309"/>
    </row>
    <row r="32" spans="1:12" ht="18" customHeight="1" x14ac:dyDescent="0.2">
      <c r="A32" s="389" t="s">
        <v>144</v>
      </c>
      <c r="B32" s="390"/>
      <c r="C32" s="390"/>
      <c r="D32" s="390"/>
      <c r="E32" s="390"/>
      <c r="F32" s="390"/>
      <c r="G32" s="390"/>
      <c r="H32" s="390"/>
      <c r="I32" s="390"/>
    </row>
    <row r="33" spans="1:11" ht="10.5" customHeight="1" x14ac:dyDescent="0.2">
      <c r="A33" s="390"/>
      <c r="B33" s="390"/>
      <c r="C33" s="390"/>
      <c r="D33" s="390"/>
      <c r="E33" s="390"/>
      <c r="F33" s="390"/>
      <c r="G33" s="390"/>
      <c r="H33" s="390"/>
      <c r="I33" s="390"/>
    </row>
    <row r="34" spans="1:11" ht="10.5" hidden="1" customHeight="1" x14ac:dyDescent="0.2">
      <c r="A34" s="352"/>
      <c r="B34" s="352"/>
      <c r="C34" s="352"/>
      <c r="D34" s="352"/>
      <c r="E34" s="352"/>
      <c r="F34" s="352"/>
      <c r="G34" s="352"/>
      <c r="H34" s="352"/>
      <c r="I34" s="352"/>
    </row>
    <row r="35" spans="1:11" ht="19.5" x14ac:dyDescent="0.4">
      <c r="A35" s="43" t="s">
        <v>23</v>
      </c>
      <c r="B35" s="43" t="s">
        <v>22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21</v>
      </c>
      <c r="G36" s="62" t="s">
        <v>20</v>
      </c>
      <c r="H36" s="4"/>
      <c r="I36" s="61" t="s">
        <v>19</v>
      </c>
    </row>
    <row r="37" spans="1:11" ht="16.5" x14ac:dyDescent="0.35">
      <c r="A37" s="59" t="s">
        <v>18</v>
      </c>
      <c r="B37" s="58"/>
      <c r="C37" s="57"/>
      <c r="D37" s="58"/>
      <c r="E37" s="5"/>
      <c r="F37" s="56">
        <v>10194000</v>
      </c>
      <c r="G37" s="56">
        <v>10583241</v>
      </c>
      <c r="H37" s="55" t="s">
        <v>13</v>
      </c>
      <c r="I37" s="54">
        <f>IF(F37=0,"nerozp.",G37/F37)</f>
        <v>1.0381833431430254</v>
      </c>
      <c r="K37" s="309"/>
    </row>
    <row r="38" spans="1:11" ht="16.5" x14ac:dyDescent="0.35">
      <c r="A38" s="59" t="s">
        <v>17</v>
      </c>
      <c r="B38" s="58"/>
      <c r="C38" s="57"/>
      <c r="D38" s="60"/>
      <c r="E38" s="60"/>
      <c r="F38" s="56">
        <v>707767</v>
      </c>
      <c r="G38" s="56">
        <v>707410</v>
      </c>
      <c r="H38" s="55" t="s">
        <v>13</v>
      </c>
      <c r="I38" s="54">
        <f>IF(F38=0,"nerozp.",G38/F38)</f>
        <v>0.99949559671473809</v>
      </c>
      <c r="K38" s="309"/>
    </row>
    <row r="39" spans="1:11" ht="16.5" x14ac:dyDescent="0.35">
      <c r="A39" s="59" t="s">
        <v>16</v>
      </c>
      <c r="B39" s="58"/>
      <c r="C39" s="57"/>
      <c r="D39" s="60"/>
      <c r="E39" s="60"/>
      <c r="F39" s="56">
        <v>0</v>
      </c>
      <c r="G39" s="56">
        <v>0</v>
      </c>
      <c r="H39" s="55" t="s">
        <v>13</v>
      </c>
      <c r="I39" s="54" t="str">
        <f>IF(F39=0,"nerozp.",G39/F39)</f>
        <v>nerozp.</v>
      </c>
    </row>
    <row r="40" spans="1:11" ht="16.5" x14ac:dyDescent="0.35">
      <c r="A40" s="59" t="s">
        <v>15</v>
      </c>
      <c r="B40" s="58"/>
      <c r="C40" s="57"/>
      <c r="D40" s="5"/>
      <c r="E40" s="5"/>
      <c r="F40" s="56">
        <v>546767</v>
      </c>
      <c r="G40" s="56">
        <v>546767</v>
      </c>
      <c r="H40" s="55" t="s">
        <v>13</v>
      </c>
      <c r="I40" s="54">
        <f>IF(F40=0,"nerozp.",G40/F40)</f>
        <v>1</v>
      </c>
    </row>
    <row r="41" spans="1:11" ht="16.5" x14ac:dyDescent="0.35">
      <c r="A41" s="59" t="s">
        <v>14</v>
      </c>
      <c r="B41" s="58"/>
      <c r="C41" s="57"/>
      <c r="D41" s="5"/>
      <c r="E41" s="5"/>
      <c r="F41" s="56">
        <v>0</v>
      </c>
      <c r="G41" s="56">
        <v>0</v>
      </c>
      <c r="H41" s="55" t="s">
        <v>13</v>
      </c>
      <c r="I41" s="54" t="str">
        <f>IF(F41=0,"nerozp.",G41/F41)</f>
        <v>nerozp.</v>
      </c>
    </row>
    <row r="42" spans="1:11" ht="14.25" x14ac:dyDescent="0.2">
      <c r="A42" s="53" t="s">
        <v>12</v>
      </c>
      <c r="B42" s="327" t="s">
        <v>128</v>
      </c>
      <c r="C42" s="322"/>
      <c r="D42" s="323"/>
      <c r="E42" s="323"/>
      <c r="F42" s="324"/>
      <c r="G42" s="324"/>
      <c r="H42" s="325"/>
      <c r="I42" s="326"/>
    </row>
    <row r="43" spans="1:11" ht="54.75" customHeight="1" x14ac:dyDescent="0.2">
      <c r="A43" s="50"/>
      <c r="B43" s="387" t="s">
        <v>130</v>
      </c>
      <c r="C43" s="388"/>
      <c r="D43" s="388"/>
      <c r="E43" s="388"/>
      <c r="F43" s="388"/>
      <c r="G43" s="388"/>
      <c r="H43" s="388"/>
      <c r="I43" s="388"/>
    </row>
    <row r="44" spans="1:11" ht="19.5" thickBot="1" x14ac:dyDescent="0.45">
      <c r="A44" s="43" t="s">
        <v>11</v>
      </c>
      <c r="B44" s="43" t="s">
        <v>10</v>
      </c>
      <c r="C44" s="42"/>
      <c r="D44" s="5"/>
      <c r="E44" s="5"/>
      <c r="F44" s="4"/>
      <c r="G44" s="10"/>
      <c r="H44" s="378" t="s">
        <v>9</v>
      </c>
      <c r="I44" s="379"/>
    </row>
    <row r="45" spans="1:11" ht="18.75" thickTop="1" x14ac:dyDescent="0.35">
      <c r="A45" s="41"/>
      <c r="B45" s="39"/>
      <c r="C45" s="40"/>
      <c r="D45" s="39"/>
      <c r="E45" s="38" t="s">
        <v>134</v>
      </c>
      <c r="F45" s="37" t="s">
        <v>8</v>
      </c>
      <c r="G45" s="37" t="s">
        <v>7</v>
      </c>
      <c r="H45" s="36" t="s">
        <v>6</v>
      </c>
      <c r="I45" s="35" t="s">
        <v>5</v>
      </c>
    </row>
    <row r="46" spans="1:11" x14ac:dyDescent="0.2">
      <c r="A46" s="31"/>
      <c r="B46" s="4"/>
      <c r="C46" s="4"/>
      <c r="D46" s="4"/>
      <c r="E46" s="31"/>
      <c r="F46" s="372"/>
      <c r="G46" s="34"/>
      <c r="H46" s="33">
        <v>40908</v>
      </c>
      <c r="I46" s="32">
        <v>40908</v>
      </c>
    </row>
    <row r="47" spans="1:11" x14ac:dyDescent="0.2">
      <c r="A47" s="31"/>
      <c r="B47" s="4"/>
      <c r="C47" s="4"/>
      <c r="D47" s="4"/>
      <c r="E47" s="31"/>
      <c r="F47" s="372"/>
      <c r="G47" s="30"/>
      <c r="H47" s="30"/>
      <c r="I47" s="29"/>
    </row>
    <row r="48" spans="1:11" ht="13.5" thickBot="1" x14ac:dyDescent="0.25">
      <c r="A48" s="27"/>
      <c r="B48" s="28"/>
      <c r="C48" s="28"/>
      <c r="D48" s="28"/>
      <c r="E48" s="27"/>
      <c r="F48" s="26"/>
      <c r="G48" s="26"/>
      <c r="H48" s="26"/>
      <c r="I48" s="25"/>
    </row>
    <row r="49" spans="1:9" ht="13.5" thickTop="1" x14ac:dyDescent="0.2">
      <c r="A49" s="24"/>
      <c r="B49" s="23"/>
      <c r="C49" s="23" t="s">
        <v>4</v>
      </c>
      <c r="D49" s="23"/>
      <c r="E49" s="347">
        <v>125447</v>
      </c>
      <c r="F49" s="22">
        <v>0</v>
      </c>
      <c r="G49" s="21">
        <v>0</v>
      </c>
      <c r="H49" s="21">
        <f>E49+F49-G49</f>
        <v>125447</v>
      </c>
      <c r="I49" s="20">
        <v>125447</v>
      </c>
    </row>
    <row r="50" spans="1:9" x14ac:dyDescent="0.2">
      <c r="A50" s="19"/>
      <c r="B50" s="18"/>
      <c r="C50" s="18" t="s">
        <v>3</v>
      </c>
      <c r="D50" s="18"/>
      <c r="E50" s="348">
        <v>31236.09</v>
      </c>
      <c r="F50" s="17">
        <v>103257</v>
      </c>
      <c r="G50" s="16">
        <v>132837</v>
      </c>
      <c r="H50" s="16">
        <f>E50+F50-G50</f>
        <v>1656.0899999999965</v>
      </c>
      <c r="I50" s="15">
        <v>1508.15</v>
      </c>
    </row>
    <row r="51" spans="1:9" x14ac:dyDescent="0.2">
      <c r="A51" s="19"/>
      <c r="B51" s="18"/>
      <c r="C51" s="18" t="s">
        <v>2</v>
      </c>
      <c r="D51" s="18"/>
      <c r="E51" s="348">
        <v>355692.06</v>
      </c>
      <c r="F51" s="17">
        <v>479565.01</v>
      </c>
      <c r="G51" s="16">
        <v>147812.06</v>
      </c>
      <c r="H51" s="16">
        <f>E51+F51-G51</f>
        <v>687445.01</v>
      </c>
      <c r="I51" s="15">
        <v>687445.01</v>
      </c>
    </row>
    <row r="52" spans="1:9" x14ac:dyDescent="0.2">
      <c r="A52" s="19"/>
      <c r="B52" s="18"/>
      <c r="C52" s="18" t="s">
        <v>1</v>
      </c>
      <c r="D52" s="18"/>
      <c r="E52" s="348">
        <v>13060.29</v>
      </c>
      <c r="F52" s="17">
        <v>1486948</v>
      </c>
      <c r="G52" s="16">
        <v>1335953</v>
      </c>
      <c r="H52" s="16">
        <f>E52+F52-G52</f>
        <v>164055.29000000004</v>
      </c>
      <c r="I52" s="15">
        <v>164386.23000000001</v>
      </c>
    </row>
    <row r="53" spans="1:9" ht="18.75" thickBot="1" x14ac:dyDescent="0.4">
      <c r="A53" s="14" t="s">
        <v>0</v>
      </c>
      <c r="B53" s="13"/>
      <c r="C53" s="13"/>
      <c r="D53" s="13"/>
      <c r="E53" s="349">
        <f>SUM(E49:E52)</f>
        <v>525435.44000000006</v>
      </c>
      <c r="F53" s="12">
        <f>SUM(F49:F52)</f>
        <v>2069770.01</v>
      </c>
      <c r="G53" s="12">
        <f>SUM(G49:G52)</f>
        <v>1616602.06</v>
      </c>
      <c r="H53" s="12">
        <f>SUM(H49:H52)</f>
        <v>978603.39</v>
      </c>
      <c r="I53" s="11">
        <f>SUM(I49:I52)</f>
        <v>978786.39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hidden="1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2">
    <mergeCell ref="A2:D2"/>
    <mergeCell ref="E3:I3"/>
    <mergeCell ref="E2:I2"/>
    <mergeCell ref="E5:I5"/>
    <mergeCell ref="F46:F47"/>
    <mergeCell ref="E6:G6"/>
    <mergeCell ref="A32:I33"/>
    <mergeCell ref="E7:I7"/>
    <mergeCell ref="H13:I13"/>
    <mergeCell ref="E4:I4"/>
    <mergeCell ref="H44:I44"/>
    <mergeCell ref="B43:I43"/>
  </mergeCells>
  <conditionalFormatting sqref="H24">
    <cfRule type="cellIs" dxfId="76" priority="8" stopIfTrue="1" operator="notEqual">
      <formula>$H$18-$H$16-$H$22</formula>
    </cfRule>
  </conditionalFormatting>
  <conditionalFormatting sqref="G28">
    <cfRule type="cellIs" dxfId="75" priority="9" stopIfTrue="1" operator="notEqual">
      <formula>$G$29+$G$30+$G$31</formula>
    </cfRule>
  </conditionalFormatting>
  <conditionalFormatting sqref="H49:H52">
    <cfRule type="cellIs" dxfId="74" priority="10" stopIfTrue="1" operator="notEqual">
      <formula>E49+F49-G49</formula>
    </cfRule>
  </conditionalFormatting>
  <conditionalFormatting sqref="I53">
    <cfRule type="cellIs" dxfId="73" priority="11" stopIfTrue="1" operator="notEqual">
      <formula>$I$49+$I$50+$I$51+$I$52</formula>
    </cfRule>
  </conditionalFormatting>
  <conditionalFormatting sqref="H53">
    <cfRule type="cellIs" dxfId="72" priority="12" stopIfTrue="1" operator="notEqual">
      <formula>E53+F53-G53</formula>
    </cfRule>
    <cfRule type="cellIs" dxfId="71" priority="13" stopIfTrue="1" operator="notEqual">
      <formula>SUM($H$49:$H$52)</formula>
    </cfRule>
  </conditionalFormatting>
  <conditionalFormatting sqref="G18 G16">
    <cfRule type="cellIs" dxfId="70" priority="14" stopIfTrue="1" operator="notEqual">
      <formula>H16+I16</formula>
    </cfRule>
  </conditionalFormatting>
  <conditionalFormatting sqref="I24">
    <cfRule type="cellIs" dxfId="69" priority="15" stopIfTrue="1" operator="notEqual">
      <formula>I18-I16-I22</formula>
    </cfRule>
  </conditionalFormatting>
  <conditionalFormatting sqref="G24">
    <cfRule type="cellIs" dxfId="68" priority="16" stopIfTrue="1" operator="notEqual">
      <formula>ROUND(H24+I24,2)</formula>
    </cfRule>
  </conditionalFormatting>
  <conditionalFormatting sqref="K38">
    <cfRule type="cellIs" dxfId="67" priority="3" operator="lessThan">
      <formula>0</formula>
    </cfRule>
  </conditionalFormatting>
  <conditionalFormatting sqref="K37">
    <cfRule type="cellIs" dxfId="66" priority="2" operator="lessThan">
      <formula>0</formula>
    </cfRule>
  </conditionalFormatting>
  <conditionalFormatting sqref="I42">
    <cfRule type="cellIs" dxfId="65" priority="1" stopIfTrue="1" operator="greaterThan">
      <formula>1</formula>
    </cfRule>
  </conditionalFormatting>
  <pageMargins left="0.78740157480314965" right="0.39370078740157483" top="0.59055118110236227" bottom="0.59055118110236227" header="0.51181102362204722" footer="0.51181102362204722"/>
  <pageSetup paperSize="9" scale="85" firstPageNumber="460" orientation="portrait" r:id="rId1"/>
  <headerFooter alignWithMargins="0">
    <oddFooter>&amp;L&amp;"Arial,Kurzíva"Zastupitelstvo Olomouckého kraje 29.6.2012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zoomScaleNormal="100" workbookViewId="0">
      <selection activeCell="N12" sqref="N1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117" t="s">
        <v>48</v>
      </c>
      <c r="B1" s="116"/>
      <c r="C1" s="116"/>
      <c r="D1" s="116"/>
    </row>
    <row r="2" spans="1:11" ht="19.5" x14ac:dyDescent="0.4">
      <c r="A2" s="368" t="s">
        <v>47</v>
      </c>
      <c r="B2" s="368"/>
      <c r="C2" s="368"/>
      <c r="D2" s="368"/>
      <c r="E2" s="370" t="s">
        <v>118</v>
      </c>
      <c r="F2" s="371"/>
      <c r="G2" s="371"/>
      <c r="H2" s="371"/>
      <c r="I2" s="371"/>
      <c r="J2" s="115"/>
      <c r="K2" s="115"/>
    </row>
    <row r="3" spans="1:11" ht="12" customHeight="1" x14ac:dyDescent="0.4">
      <c r="A3" s="339"/>
      <c r="B3" s="339"/>
      <c r="C3" s="339"/>
      <c r="D3" s="339"/>
      <c r="E3" s="369" t="s">
        <v>45</v>
      </c>
      <c r="F3" s="369"/>
      <c r="G3" s="369"/>
      <c r="H3" s="369"/>
      <c r="I3" s="369"/>
    </row>
    <row r="4" spans="1:11" ht="15.75" x14ac:dyDescent="0.25">
      <c r="A4" s="113" t="s">
        <v>46</v>
      </c>
      <c r="E4" s="377" t="s">
        <v>119</v>
      </c>
      <c r="F4" s="377"/>
      <c r="G4" s="377"/>
      <c r="H4" s="377"/>
      <c r="I4" s="377"/>
    </row>
    <row r="5" spans="1:11" ht="9" customHeight="1" x14ac:dyDescent="0.25">
      <c r="A5" s="113"/>
      <c r="E5" s="369" t="s">
        <v>45</v>
      </c>
      <c r="F5" s="369"/>
      <c r="G5" s="369"/>
      <c r="H5" s="369"/>
      <c r="I5" s="369"/>
    </row>
    <row r="6" spans="1:11" ht="19.5" x14ac:dyDescent="0.4">
      <c r="A6" s="111" t="s">
        <v>44</v>
      </c>
      <c r="E6" s="371" t="s">
        <v>120</v>
      </c>
      <c r="F6" s="371"/>
      <c r="G6" s="371"/>
      <c r="H6" s="111" t="s">
        <v>43</v>
      </c>
      <c r="I6" s="109" t="s">
        <v>121</v>
      </c>
    </row>
    <row r="7" spans="1:11" ht="9.75" customHeight="1" x14ac:dyDescent="0.4">
      <c r="A7" s="111"/>
      <c r="E7" s="369" t="s">
        <v>42</v>
      </c>
      <c r="F7" s="369"/>
      <c r="G7" s="369"/>
      <c r="H7" s="369"/>
      <c r="I7" s="369"/>
    </row>
    <row r="8" spans="1:11" ht="19.5" x14ac:dyDescent="0.4">
      <c r="A8" s="111"/>
      <c r="E8" s="109"/>
      <c r="F8" s="109"/>
      <c r="G8" s="109"/>
      <c r="H8" s="110"/>
      <c r="I8" s="109"/>
    </row>
    <row r="9" spans="1:11" ht="19.5" x14ac:dyDescent="0.4">
      <c r="A9" s="111"/>
      <c r="E9" s="109"/>
      <c r="F9" s="109"/>
      <c r="G9" s="109"/>
      <c r="H9" s="110"/>
      <c r="I9" s="109"/>
    </row>
    <row r="11" spans="1:11" ht="18.75" x14ac:dyDescent="0.4">
      <c r="A11" s="108"/>
      <c r="B11" s="94"/>
      <c r="C11" s="94"/>
      <c r="D11" s="94"/>
      <c r="E11" s="102" t="s">
        <v>41</v>
      </c>
      <c r="F11" s="102" t="s">
        <v>40</v>
      </c>
      <c r="G11" s="105" t="s">
        <v>20</v>
      </c>
      <c r="H11" s="107" t="s">
        <v>39</v>
      </c>
      <c r="I11" s="106"/>
    </row>
    <row r="12" spans="1:11" ht="18.75" x14ac:dyDescent="0.4">
      <c r="A12" s="66"/>
      <c r="B12" s="66"/>
      <c r="C12" s="66"/>
      <c r="D12" s="66"/>
      <c r="E12" s="102" t="s">
        <v>38</v>
      </c>
      <c r="F12" s="102" t="s">
        <v>38</v>
      </c>
      <c r="G12" s="105" t="s">
        <v>37</v>
      </c>
      <c r="H12" s="104" t="s">
        <v>36</v>
      </c>
      <c r="I12" s="103" t="s">
        <v>35</v>
      </c>
    </row>
    <row r="13" spans="1:11" ht="15" x14ac:dyDescent="0.2">
      <c r="A13" s="66"/>
      <c r="B13" s="66"/>
      <c r="C13" s="66"/>
      <c r="D13" s="66"/>
      <c r="E13" s="102" t="s">
        <v>0</v>
      </c>
      <c r="F13" s="102" t="s">
        <v>0</v>
      </c>
      <c r="G13" s="101"/>
      <c r="H13" s="375" t="s">
        <v>9</v>
      </c>
      <c r="I13" s="376"/>
    </row>
    <row r="14" spans="1:11" ht="15" x14ac:dyDescent="0.2">
      <c r="A14" s="66"/>
      <c r="B14" s="66"/>
      <c r="C14" s="66"/>
      <c r="D14" s="66"/>
      <c r="E14" s="102"/>
      <c r="F14" s="102"/>
      <c r="G14" s="101"/>
      <c r="H14" s="340"/>
      <c r="I14" s="341"/>
    </row>
    <row r="15" spans="1:11" ht="18.75" x14ac:dyDescent="0.4">
      <c r="A15" s="72" t="s">
        <v>34</v>
      </c>
      <c r="B15" s="72"/>
      <c r="C15" s="96"/>
      <c r="D15" s="95"/>
      <c r="E15" s="98"/>
      <c r="F15" s="98"/>
      <c r="G15" s="97"/>
      <c r="H15" s="66"/>
      <c r="I15" s="66"/>
    </row>
    <row r="16" spans="1:11" ht="19.5" x14ac:dyDescent="0.4">
      <c r="A16" s="85" t="s">
        <v>33</v>
      </c>
      <c r="B16" s="72"/>
      <c r="C16" s="96"/>
      <c r="D16" s="95"/>
      <c r="E16" s="89">
        <v>22449000</v>
      </c>
      <c r="F16" s="118">
        <v>23417000</v>
      </c>
      <c r="G16" s="83">
        <f>H16+I16</f>
        <v>23588511.84</v>
      </c>
      <c r="H16" s="89">
        <v>23139163.789999999</v>
      </c>
      <c r="I16" s="89">
        <v>449348.05000000005</v>
      </c>
    </row>
    <row r="17" spans="1:9" ht="16.5" x14ac:dyDescent="0.35">
      <c r="A17" s="91"/>
      <c r="B17" s="94"/>
      <c r="C17" s="94"/>
      <c r="D17" s="94"/>
      <c r="E17" s="92"/>
      <c r="F17" s="92"/>
      <c r="G17" s="93"/>
      <c r="H17" s="92"/>
      <c r="I17" s="92"/>
    </row>
    <row r="18" spans="1:9" ht="19.5" x14ac:dyDescent="0.4">
      <c r="A18" s="85" t="s">
        <v>32</v>
      </c>
      <c r="B18" s="81"/>
      <c r="C18" s="81"/>
      <c r="D18" s="81"/>
      <c r="E18" s="89">
        <v>22449000</v>
      </c>
      <c r="F18" s="118">
        <v>23417000</v>
      </c>
      <c r="G18" s="83">
        <f>H18+I18</f>
        <v>24103643.449999999</v>
      </c>
      <c r="H18" s="89">
        <v>23473579.899999999</v>
      </c>
      <c r="I18" s="89">
        <v>630063.55000000005</v>
      </c>
    </row>
    <row r="19" spans="1:9" ht="18" x14ac:dyDescent="0.35">
      <c r="A19" s="91"/>
      <c r="B19" s="81"/>
      <c r="C19" s="81"/>
      <c r="D19" s="81"/>
      <c r="E19" s="83"/>
      <c r="F19" s="90"/>
      <c r="G19" s="83"/>
      <c r="H19" s="89"/>
      <c r="I19" s="89"/>
    </row>
    <row r="20" spans="1:9" ht="18" hidden="1" x14ac:dyDescent="0.35">
      <c r="A20" s="88"/>
      <c r="B20" s="87"/>
      <c r="C20" s="87"/>
      <c r="D20" s="87"/>
      <c r="E20" s="81"/>
      <c r="F20" s="81"/>
      <c r="G20" s="81"/>
      <c r="H20" s="86"/>
      <c r="I20" s="86"/>
    </row>
    <row r="21" spans="1:9" ht="19.5" x14ac:dyDescent="0.4">
      <c r="A21" s="85" t="s">
        <v>31</v>
      </c>
      <c r="B21" s="81"/>
      <c r="C21" s="81"/>
      <c r="D21" s="81"/>
      <c r="E21" s="81"/>
      <c r="F21" s="81"/>
      <c r="G21" s="84"/>
      <c r="H21" s="81"/>
      <c r="I21" s="81"/>
    </row>
    <row r="22" spans="1:9" ht="18" x14ac:dyDescent="0.35">
      <c r="A22" s="81"/>
      <c r="B22" s="81"/>
      <c r="C22" s="82" t="s">
        <v>30</v>
      </c>
      <c r="D22" s="81"/>
      <c r="E22" s="81"/>
      <c r="F22" s="81"/>
      <c r="G22" s="83">
        <f>H22+I22</f>
        <v>0</v>
      </c>
      <c r="H22" s="73">
        <v>0</v>
      </c>
      <c r="I22" s="73">
        <v>0</v>
      </c>
    </row>
    <row r="23" spans="1:9" ht="18" x14ac:dyDescent="0.35">
      <c r="A23" s="81"/>
      <c r="B23" s="81"/>
      <c r="C23" s="82"/>
      <c r="D23" s="81"/>
      <c r="E23" s="81"/>
      <c r="F23" s="81"/>
      <c r="G23" s="80"/>
      <c r="H23" s="73"/>
      <c r="I23" s="73"/>
    </row>
    <row r="24" spans="1:9" ht="22.5" x14ac:dyDescent="0.45">
      <c r="A24" s="78" t="s">
        <v>29</v>
      </c>
      <c r="B24" s="78"/>
      <c r="C24" s="79"/>
      <c r="D24" s="78"/>
      <c r="E24" s="78"/>
      <c r="F24" s="78"/>
      <c r="G24" s="346">
        <f>ROUND(G18-G16-G22,2)</f>
        <v>515131.61</v>
      </c>
      <c r="H24" s="77">
        <f>H18-H16-H22</f>
        <v>334416.1099999994</v>
      </c>
      <c r="I24" s="77">
        <f>I18-I16-I22</f>
        <v>180715.5</v>
      </c>
    </row>
    <row r="26" spans="1:9" x14ac:dyDescent="0.2">
      <c r="H26" s="66"/>
    </row>
    <row r="28" spans="1:9" ht="19.5" x14ac:dyDescent="0.4">
      <c r="A28" s="43" t="s">
        <v>28</v>
      </c>
      <c r="B28" s="43" t="s">
        <v>27</v>
      </c>
      <c r="C28" s="43"/>
      <c r="D28" s="65"/>
      <c r="E28" s="65"/>
      <c r="F28" s="4"/>
      <c r="G28" s="76">
        <v>515131.61</v>
      </c>
      <c r="H28" s="67"/>
      <c r="I28" s="4"/>
    </row>
    <row r="29" spans="1:9" ht="18.75" x14ac:dyDescent="0.4">
      <c r="A29" s="72"/>
      <c r="B29" s="72"/>
      <c r="C29" s="71" t="s">
        <v>26</v>
      </c>
      <c r="D29" s="70"/>
      <c r="E29" s="69"/>
      <c r="F29" s="66" t="s">
        <v>4</v>
      </c>
      <c r="G29" s="75">
        <v>0</v>
      </c>
      <c r="H29" s="67"/>
      <c r="I29" s="66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515131.61</v>
      </c>
      <c r="H30" s="67"/>
      <c r="I30" s="66"/>
    </row>
    <row r="31" spans="1:9" ht="18.75" x14ac:dyDescent="0.4">
      <c r="A31" s="72"/>
      <c r="B31" s="72"/>
      <c r="C31" s="71" t="s">
        <v>25</v>
      </c>
      <c r="D31" s="70"/>
      <c r="E31" s="69"/>
      <c r="F31" s="66" t="s">
        <v>24</v>
      </c>
      <c r="G31" s="68">
        <v>0</v>
      </c>
      <c r="H31" s="67"/>
      <c r="I31" s="66"/>
    </row>
    <row r="32" spans="1:9" x14ac:dyDescent="0.2">
      <c r="A32" s="373"/>
      <c r="B32" s="374"/>
      <c r="C32" s="374"/>
      <c r="D32" s="374"/>
      <c r="E32" s="374"/>
      <c r="F32" s="374"/>
      <c r="G32" s="374"/>
      <c r="H32" s="374"/>
      <c r="I32" s="374"/>
    </row>
    <row r="33" spans="1:11" x14ac:dyDescent="0.2">
      <c r="A33" s="374"/>
      <c r="B33" s="374"/>
      <c r="C33" s="374"/>
      <c r="D33" s="374"/>
      <c r="E33" s="374"/>
      <c r="F33" s="374"/>
      <c r="G33" s="374"/>
      <c r="H33" s="374"/>
      <c r="I33" s="374"/>
    </row>
    <row r="34" spans="1:11" x14ac:dyDescent="0.2">
      <c r="A34" s="374"/>
      <c r="B34" s="374"/>
      <c r="C34" s="374"/>
      <c r="D34" s="374"/>
      <c r="E34" s="374"/>
      <c r="F34" s="374"/>
      <c r="G34" s="374"/>
      <c r="H34" s="374"/>
      <c r="I34" s="374"/>
    </row>
    <row r="35" spans="1:11" ht="19.5" x14ac:dyDescent="0.4">
      <c r="A35" s="43" t="s">
        <v>23</v>
      </c>
      <c r="B35" s="43" t="s">
        <v>22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21</v>
      </c>
      <c r="G36" s="62" t="s">
        <v>20</v>
      </c>
      <c r="H36" s="4"/>
      <c r="I36" s="61" t="s">
        <v>19</v>
      </c>
    </row>
    <row r="37" spans="1:11" ht="16.5" x14ac:dyDescent="0.35">
      <c r="A37" s="59" t="s">
        <v>18</v>
      </c>
      <c r="B37" s="58"/>
      <c r="C37" s="57"/>
      <c r="D37" s="58"/>
      <c r="E37" s="5"/>
      <c r="F37" s="56">
        <v>10666000</v>
      </c>
      <c r="G37" s="56">
        <v>10807926</v>
      </c>
      <c r="H37" s="55" t="s">
        <v>13</v>
      </c>
      <c r="I37" s="54">
        <f>IF(F37=0,"nerozp.",G37/F37)</f>
        <v>1.0133063941496343</v>
      </c>
      <c r="K37" s="124"/>
    </row>
    <row r="38" spans="1:11" ht="16.5" x14ac:dyDescent="0.35">
      <c r="A38" s="59" t="s">
        <v>17</v>
      </c>
      <c r="B38" s="58"/>
      <c r="C38" s="57"/>
      <c r="D38" s="60"/>
      <c r="E38" s="60"/>
      <c r="F38" s="56">
        <v>654000</v>
      </c>
      <c r="G38" s="56">
        <v>650311.11</v>
      </c>
      <c r="H38" s="55" t="s">
        <v>13</v>
      </c>
      <c r="I38" s="54">
        <f>IF(F38=0,"nerozp.",G38/F38)</f>
        <v>0.99435949541284396</v>
      </c>
      <c r="K38" s="124"/>
    </row>
    <row r="39" spans="1:11" ht="16.5" x14ac:dyDescent="0.35">
      <c r="A39" s="59" t="s">
        <v>16</v>
      </c>
      <c r="B39" s="58"/>
      <c r="C39" s="57"/>
      <c r="D39" s="60"/>
      <c r="E39" s="60"/>
      <c r="F39" s="56">
        <v>0</v>
      </c>
      <c r="G39" s="56">
        <v>0</v>
      </c>
      <c r="H39" s="55" t="s">
        <v>13</v>
      </c>
      <c r="I39" s="54" t="str">
        <f>IF(F39=0,"nerozp.",G39/F39)</f>
        <v>nerozp.</v>
      </c>
    </row>
    <row r="40" spans="1:11" ht="16.5" x14ac:dyDescent="0.35">
      <c r="A40" s="59" t="s">
        <v>15</v>
      </c>
      <c r="B40" s="58"/>
      <c r="C40" s="57"/>
      <c r="D40" s="5"/>
      <c r="E40" s="5"/>
      <c r="F40" s="56">
        <v>491000</v>
      </c>
      <c r="G40" s="56">
        <v>491000</v>
      </c>
      <c r="H40" s="55" t="s">
        <v>13</v>
      </c>
      <c r="I40" s="54">
        <f>IF(F40=0,"nerozp.",G40/F40)</f>
        <v>1</v>
      </c>
    </row>
    <row r="41" spans="1:11" ht="16.5" x14ac:dyDescent="0.35">
      <c r="A41" s="59" t="s">
        <v>14</v>
      </c>
      <c r="B41" s="58"/>
      <c r="C41" s="57"/>
      <c r="D41" s="5"/>
      <c r="E41" s="5"/>
      <c r="F41" s="56">
        <v>0</v>
      </c>
      <c r="G41" s="56">
        <v>0</v>
      </c>
      <c r="H41" s="55" t="s">
        <v>13</v>
      </c>
      <c r="I41" s="54" t="str">
        <f>IF(F41=0,"nerozp.",G41/F41)</f>
        <v>nerozp.</v>
      </c>
    </row>
    <row r="42" spans="1:11" ht="14.25" x14ac:dyDescent="0.2">
      <c r="A42" s="53" t="s">
        <v>12</v>
      </c>
      <c r="B42" s="327" t="s">
        <v>127</v>
      </c>
      <c r="C42" s="322"/>
      <c r="D42" s="323"/>
      <c r="E42" s="323"/>
      <c r="F42" s="324"/>
      <c r="G42" s="46"/>
      <c r="H42" s="45"/>
      <c r="I42" s="44"/>
    </row>
    <row r="43" spans="1:11" ht="49.5" customHeight="1" x14ac:dyDescent="0.2">
      <c r="A43" s="50"/>
      <c r="B43" s="387" t="s">
        <v>129</v>
      </c>
      <c r="C43" s="388"/>
      <c r="D43" s="388"/>
      <c r="E43" s="388"/>
      <c r="F43" s="388"/>
      <c r="G43" s="388"/>
      <c r="H43" s="388"/>
      <c r="I43" s="388"/>
    </row>
    <row r="44" spans="1:11" ht="19.5" thickBot="1" x14ac:dyDescent="0.45">
      <c r="A44" s="43" t="s">
        <v>11</v>
      </c>
      <c r="B44" s="43" t="s">
        <v>10</v>
      </c>
      <c r="C44" s="42"/>
      <c r="D44" s="5"/>
      <c r="E44" s="5"/>
      <c r="F44" s="4"/>
      <c r="G44" s="10"/>
      <c r="H44" s="378" t="s">
        <v>9</v>
      </c>
      <c r="I44" s="379"/>
    </row>
    <row r="45" spans="1:11" ht="18.75" thickTop="1" x14ac:dyDescent="0.35">
      <c r="A45" s="41"/>
      <c r="B45" s="39"/>
      <c r="C45" s="40"/>
      <c r="D45" s="39"/>
      <c r="E45" s="38" t="s">
        <v>134</v>
      </c>
      <c r="F45" s="37" t="s">
        <v>8</v>
      </c>
      <c r="G45" s="37" t="s">
        <v>7</v>
      </c>
      <c r="H45" s="36" t="s">
        <v>6</v>
      </c>
      <c r="I45" s="35" t="s">
        <v>5</v>
      </c>
    </row>
    <row r="46" spans="1:11" x14ac:dyDescent="0.2">
      <c r="A46" s="31"/>
      <c r="B46" s="4"/>
      <c r="C46" s="4"/>
      <c r="D46" s="4"/>
      <c r="E46" s="31"/>
      <c r="F46" s="372"/>
      <c r="G46" s="34"/>
      <c r="H46" s="33">
        <v>40908</v>
      </c>
      <c r="I46" s="32">
        <v>40908</v>
      </c>
    </row>
    <row r="47" spans="1:11" x14ac:dyDescent="0.2">
      <c r="A47" s="31"/>
      <c r="B47" s="4"/>
      <c r="C47" s="4"/>
      <c r="D47" s="4"/>
      <c r="E47" s="31"/>
      <c r="F47" s="372"/>
      <c r="G47" s="30"/>
      <c r="H47" s="30"/>
      <c r="I47" s="29"/>
    </row>
    <row r="48" spans="1:11" ht="13.5" thickBot="1" x14ac:dyDescent="0.25">
      <c r="A48" s="27"/>
      <c r="B48" s="28"/>
      <c r="C48" s="28"/>
      <c r="D48" s="28"/>
      <c r="E48" s="27"/>
      <c r="F48" s="26"/>
      <c r="G48" s="26"/>
      <c r="H48" s="26"/>
      <c r="I48" s="25"/>
    </row>
    <row r="49" spans="1:9" ht="13.5" thickTop="1" x14ac:dyDescent="0.2">
      <c r="A49" s="24"/>
      <c r="B49" s="23"/>
      <c r="C49" s="23" t="s">
        <v>4</v>
      </c>
      <c r="D49" s="23"/>
      <c r="E49" s="347">
        <v>442470.32</v>
      </c>
      <c r="F49" s="22">
        <v>0</v>
      </c>
      <c r="G49" s="21">
        <v>0</v>
      </c>
      <c r="H49" s="21">
        <f>E49+F49-G49</f>
        <v>442470.32</v>
      </c>
      <c r="I49" s="20">
        <v>442470.32</v>
      </c>
    </row>
    <row r="50" spans="1:9" x14ac:dyDescent="0.2">
      <c r="A50" s="19"/>
      <c r="B50" s="18"/>
      <c r="C50" s="18" t="s">
        <v>3</v>
      </c>
      <c r="D50" s="18"/>
      <c r="E50" s="348">
        <v>43880.34</v>
      </c>
      <c r="F50" s="17">
        <v>108860</v>
      </c>
      <c r="G50" s="16">
        <v>80361</v>
      </c>
      <c r="H50" s="16">
        <f>E50+F50-G50</f>
        <v>72379.34</v>
      </c>
      <c r="I50" s="15">
        <v>71464.34</v>
      </c>
    </row>
    <row r="51" spans="1:9" x14ac:dyDescent="0.2">
      <c r="A51" s="19"/>
      <c r="B51" s="18"/>
      <c r="C51" s="18" t="s">
        <v>2</v>
      </c>
      <c r="D51" s="18"/>
      <c r="E51" s="348">
        <v>570242.80000000005</v>
      </c>
      <c r="F51" s="17">
        <v>752740.26</v>
      </c>
      <c r="G51" s="16">
        <v>810000</v>
      </c>
      <c r="H51" s="16">
        <f>E51+F51-G51</f>
        <v>512983.06000000006</v>
      </c>
      <c r="I51" s="15">
        <v>512983.06</v>
      </c>
    </row>
    <row r="52" spans="1:9" x14ac:dyDescent="0.2">
      <c r="A52" s="19"/>
      <c r="B52" s="18"/>
      <c r="C52" s="18" t="s">
        <v>1</v>
      </c>
      <c r="D52" s="18"/>
      <c r="E52" s="348">
        <v>157107.35</v>
      </c>
      <c r="F52" s="17">
        <v>1641811.1099999999</v>
      </c>
      <c r="G52" s="16">
        <v>1714156.8</v>
      </c>
      <c r="H52" s="16">
        <f>E52+F52-G52</f>
        <v>84761.659999999916</v>
      </c>
      <c r="I52" s="15">
        <v>84761.66</v>
      </c>
    </row>
    <row r="53" spans="1:9" ht="18.75" thickBot="1" x14ac:dyDescent="0.4">
      <c r="A53" s="14" t="s">
        <v>0</v>
      </c>
      <c r="B53" s="13"/>
      <c r="C53" s="13"/>
      <c r="D53" s="13"/>
      <c r="E53" s="349">
        <f>SUM(E49:E52)</f>
        <v>1213700.81</v>
      </c>
      <c r="F53" s="12">
        <f>SUM(F49:F52)</f>
        <v>2503411.37</v>
      </c>
      <c r="G53" s="12">
        <f>SUM(G49:G52)</f>
        <v>2604517.7999999998</v>
      </c>
      <c r="H53" s="12">
        <f>SUM(H49:H52)</f>
        <v>1112594.3799999999</v>
      </c>
      <c r="I53" s="11">
        <f>SUM(I49:I52)</f>
        <v>1111679.3799999999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2">
    <mergeCell ref="F46:F47"/>
    <mergeCell ref="E6:G6"/>
    <mergeCell ref="A32:I34"/>
    <mergeCell ref="E7:I7"/>
    <mergeCell ref="H13:I13"/>
    <mergeCell ref="H44:I44"/>
    <mergeCell ref="B43:I43"/>
    <mergeCell ref="A2:D2"/>
    <mergeCell ref="E3:I3"/>
    <mergeCell ref="E2:I2"/>
    <mergeCell ref="E5:I5"/>
    <mergeCell ref="E4:I4"/>
  </mergeCells>
  <conditionalFormatting sqref="I42">
    <cfRule type="cellIs" dxfId="64" priority="4" stopIfTrue="1" operator="greaterThan">
      <formula>1</formula>
    </cfRule>
  </conditionalFormatting>
  <conditionalFormatting sqref="H24">
    <cfRule type="cellIs" dxfId="63" priority="7" stopIfTrue="1" operator="notEqual">
      <formula>$H$18-$H$16-$H$22</formula>
    </cfRule>
  </conditionalFormatting>
  <conditionalFormatting sqref="G28">
    <cfRule type="cellIs" dxfId="62" priority="8" stopIfTrue="1" operator="notEqual">
      <formula>$G$29+$G$30+$G$31</formula>
    </cfRule>
  </conditionalFormatting>
  <conditionalFormatting sqref="H49:H52">
    <cfRule type="cellIs" dxfId="61" priority="9" stopIfTrue="1" operator="notEqual">
      <formula>E49+F49-G49</formula>
    </cfRule>
  </conditionalFormatting>
  <conditionalFormatting sqref="I53">
    <cfRule type="cellIs" dxfId="60" priority="10" stopIfTrue="1" operator="notEqual">
      <formula>$I$49+$I$50+$I$51+$I$52</formula>
    </cfRule>
  </conditionalFormatting>
  <conditionalFormatting sqref="H53">
    <cfRule type="cellIs" dxfId="59" priority="11" stopIfTrue="1" operator="notEqual">
      <formula>E53+F53-G53</formula>
    </cfRule>
    <cfRule type="cellIs" dxfId="58" priority="12" stopIfTrue="1" operator="notEqual">
      <formula>SUM($H$49:$H$52)</formula>
    </cfRule>
  </conditionalFormatting>
  <conditionalFormatting sqref="G18 G16">
    <cfRule type="cellIs" dxfId="57" priority="13" stopIfTrue="1" operator="notEqual">
      <formula>H16+I16</formula>
    </cfRule>
  </conditionalFormatting>
  <conditionalFormatting sqref="I24">
    <cfRule type="cellIs" dxfId="56" priority="14" stopIfTrue="1" operator="notEqual">
      <formula>I18-I16-I22</formula>
    </cfRule>
  </conditionalFormatting>
  <conditionalFormatting sqref="G24">
    <cfRule type="cellIs" dxfId="55" priority="15" stopIfTrue="1" operator="notEqual">
      <formula>ROUND(H24+I24,2)</formula>
    </cfRule>
  </conditionalFormatting>
  <conditionalFormatting sqref="K38">
    <cfRule type="cellIs" dxfId="54" priority="2" operator="lessThan">
      <formula>0</formula>
    </cfRule>
  </conditionalFormatting>
  <conditionalFormatting sqref="K37">
    <cfRule type="cellIs" dxfId="53" priority="1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29.6.2012
5.- Rozpočet Olomouckého kraje 2011-závěrečný účet 
Příloha č.14: Financování hospodaření příspěvkových organizací Olomouckého kraje&amp;R&amp;"Arial,Kurzíva"Strana &amp;P (celkem 470)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7"/>
  <sheetViews>
    <sheetView workbookViewId="0">
      <selection activeCell="N12" sqref="N1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0.42578125" style="1" customWidth="1"/>
    <col min="12" max="16384" width="9.140625" style="1"/>
  </cols>
  <sheetData>
    <row r="1" spans="1:11" ht="19.5" x14ac:dyDescent="0.4">
      <c r="A1" s="117" t="s">
        <v>48</v>
      </c>
      <c r="B1" s="116"/>
      <c r="C1" s="116"/>
      <c r="D1" s="116"/>
    </row>
    <row r="2" spans="1:11" ht="19.5" x14ac:dyDescent="0.4">
      <c r="A2" s="368" t="s">
        <v>47</v>
      </c>
      <c r="B2" s="368"/>
      <c r="C2" s="368"/>
      <c r="D2" s="368"/>
      <c r="E2" s="370" t="s">
        <v>143</v>
      </c>
      <c r="F2" s="371"/>
      <c r="G2" s="371"/>
      <c r="H2" s="371"/>
      <c r="I2" s="371"/>
      <c r="J2" s="115"/>
      <c r="K2" s="115"/>
    </row>
    <row r="3" spans="1:11" ht="12" customHeight="1" x14ac:dyDescent="0.4">
      <c r="A3" s="339"/>
      <c r="B3" s="339"/>
      <c r="C3" s="339"/>
      <c r="D3" s="339"/>
      <c r="E3" s="369" t="s">
        <v>45</v>
      </c>
      <c r="F3" s="369"/>
      <c r="G3" s="369"/>
      <c r="H3" s="369"/>
      <c r="I3" s="369"/>
    </row>
    <row r="4" spans="1:11" ht="15.75" x14ac:dyDescent="0.25">
      <c r="A4" s="113" t="s">
        <v>46</v>
      </c>
      <c r="E4" s="377" t="s">
        <v>122</v>
      </c>
      <c r="F4" s="377"/>
      <c r="G4" s="377"/>
      <c r="H4" s="377"/>
      <c r="I4" s="377"/>
    </row>
    <row r="5" spans="1:11" ht="9" customHeight="1" x14ac:dyDescent="0.25">
      <c r="A5" s="113"/>
      <c r="E5" s="369" t="s">
        <v>45</v>
      </c>
      <c r="F5" s="369"/>
      <c r="G5" s="369"/>
      <c r="H5" s="369"/>
      <c r="I5" s="369"/>
    </row>
    <row r="6" spans="1:11" ht="19.5" x14ac:dyDescent="0.4">
      <c r="A6" s="111" t="s">
        <v>44</v>
      </c>
      <c r="E6" s="371" t="s">
        <v>123</v>
      </c>
      <c r="F6" s="371"/>
      <c r="G6" s="371"/>
      <c r="H6" s="111" t="s">
        <v>43</v>
      </c>
      <c r="I6" s="109" t="s">
        <v>124</v>
      </c>
    </row>
    <row r="7" spans="1:11" ht="9.75" customHeight="1" x14ac:dyDescent="0.4">
      <c r="A7" s="111"/>
      <c r="E7" s="369" t="s">
        <v>42</v>
      </c>
      <c r="F7" s="369"/>
      <c r="G7" s="369"/>
      <c r="H7" s="369"/>
      <c r="I7" s="369"/>
    </row>
    <row r="8" spans="1:11" ht="19.5" x14ac:dyDescent="0.4">
      <c r="A8" s="111"/>
      <c r="E8" s="109"/>
      <c r="F8" s="109"/>
      <c r="G8" s="109"/>
      <c r="H8" s="110"/>
      <c r="I8" s="109"/>
    </row>
    <row r="9" spans="1:11" ht="19.5" x14ac:dyDescent="0.4">
      <c r="A9" s="111"/>
      <c r="E9" s="109"/>
      <c r="F9" s="109"/>
      <c r="G9" s="109"/>
      <c r="H9" s="110"/>
      <c r="I9" s="109"/>
    </row>
    <row r="11" spans="1:11" ht="18.75" x14ac:dyDescent="0.4">
      <c r="A11" s="108"/>
      <c r="B11" s="94"/>
      <c r="C11" s="94"/>
      <c r="D11" s="94"/>
      <c r="E11" s="102" t="s">
        <v>41</v>
      </c>
      <c r="F11" s="102" t="s">
        <v>40</v>
      </c>
      <c r="G11" s="105" t="s">
        <v>20</v>
      </c>
      <c r="H11" s="107" t="s">
        <v>39</v>
      </c>
      <c r="I11" s="106"/>
    </row>
    <row r="12" spans="1:11" ht="18.75" x14ac:dyDescent="0.4">
      <c r="A12" s="66"/>
      <c r="B12" s="66"/>
      <c r="C12" s="66"/>
      <c r="D12" s="66"/>
      <c r="E12" s="102" t="s">
        <v>38</v>
      </c>
      <c r="F12" s="102" t="s">
        <v>38</v>
      </c>
      <c r="G12" s="105" t="s">
        <v>37</v>
      </c>
      <c r="H12" s="104" t="s">
        <v>36</v>
      </c>
      <c r="I12" s="103" t="s">
        <v>35</v>
      </c>
    </row>
    <row r="13" spans="1:11" ht="15" x14ac:dyDescent="0.2">
      <c r="A13" s="66"/>
      <c r="B13" s="66"/>
      <c r="C13" s="66"/>
      <c r="D13" s="66"/>
      <c r="E13" s="102" t="s">
        <v>0</v>
      </c>
      <c r="F13" s="102" t="s">
        <v>0</v>
      </c>
      <c r="G13" s="101"/>
      <c r="H13" s="375" t="s">
        <v>9</v>
      </c>
      <c r="I13" s="376"/>
    </row>
    <row r="14" spans="1:11" ht="15" x14ac:dyDescent="0.2">
      <c r="A14" s="66"/>
      <c r="B14" s="66"/>
      <c r="C14" s="66"/>
      <c r="D14" s="66"/>
      <c r="E14" s="102"/>
      <c r="F14" s="102"/>
      <c r="G14" s="101"/>
      <c r="H14" s="340"/>
      <c r="I14" s="341"/>
    </row>
    <row r="15" spans="1:11" ht="18.75" x14ac:dyDescent="0.4">
      <c r="A15" s="72" t="s">
        <v>34</v>
      </c>
      <c r="B15" s="72"/>
      <c r="C15" s="96"/>
      <c r="D15" s="95"/>
      <c r="E15" s="98"/>
      <c r="F15" s="98"/>
      <c r="G15" s="97"/>
      <c r="H15" s="66"/>
      <c r="I15" s="66"/>
    </row>
    <row r="16" spans="1:11" ht="19.5" x14ac:dyDescent="0.4">
      <c r="A16" s="85" t="s">
        <v>33</v>
      </c>
      <c r="B16" s="72"/>
      <c r="C16" s="96"/>
      <c r="D16" s="95"/>
      <c r="E16" s="89">
        <v>11577000</v>
      </c>
      <c r="F16" s="118">
        <v>11827942</v>
      </c>
      <c r="G16" s="83">
        <f>H16+I16</f>
        <v>12791678.540000001</v>
      </c>
      <c r="H16" s="89">
        <v>12791678.540000001</v>
      </c>
      <c r="I16" s="89">
        <v>0</v>
      </c>
    </row>
    <row r="17" spans="1:9" ht="16.5" x14ac:dyDescent="0.35">
      <c r="A17" s="91"/>
      <c r="B17" s="94"/>
      <c r="C17" s="94"/>
      <c r="D17" s="94"/>
      <c r="E17" s="92"/>
      <c r="F17" s="92"/>
      <c r="G17" s="93"/>
      <c r="H17" s="92"/>
      <c r="I17" s="92"/>
    </row>
    <row r="18" spans="1:9" ht="19.5" x14ac:dyDescent="0.4">
      <c r="A18" s="85" t="s">
        <v>32</v>
      </c>
      <c r="B18" s="81"/>
      <c r="C18" s="81"/>
      <c r="D18" s="81"/>
      <c r="E18" s="89">
        <v>11577000</v>
      </c>
      <c r="F18" s="118">
        <v>11827942</v>
      </c>
      <c r="G18" s="83">
        <f>H18+I18</f>
        <v>12792931.23</v>
      </c>
      <c r="H18" s="89">
        <v>12792931.23</v>
      </c>
      <c r="I18" s="89">
        <v>0</v>
      </c>
    </row>
    <row r="19" spans="1:9" ht="18" x14ac:dyDescent="0.35">
      <c r="A19" s="91"/>
      <c r="B19" s="81"/>
      <c r="C19" s="81"/>
      <c r="D19" s="81"/>
      <c r="E19" s="83"/>
      <c r="F19" s="90"/>
      <c r="G19" s="83"/>
      <c r="H19" s="89"/>
      <c r="I19" s="89"/>
    </row>
    <row r="20" spans="1:9" ht="18" x14ac:dyDescent="0.35">
      <c r="A20" s="88"/>
      <c r="B20" s="87"/>
      <c r="C20" s="87"/>
      <c r="D20" s="87"/>
      <c r="E20" s="81"/>
      <c r="F20" s="81"/>
      <c r="G20" s="81"/>
      <c r="H20" s="86"/>
      <c r="I20" s="86"/>
    </row>
    <row r="21" spans="1:9" ht="19.5" x14ac:dyDescent="0.4">
      <c r="A21" s="85" t="s">
        <v>31</v>
      </c>
      <c r="B21" s="81"/>
      <c r="C21" s="81"/>
      <c r="D21" s="81"/>
      <c r="E21" s="81"/>
      <c r="F21" s="81"/>
      <c r="G21" s="84"/>
      <c r="H21" s="81"/>
      <c r="I21" s="81"/>
    </row>
    <row r="22" spans="1:9" ht="18" x14ac:dyDescent="0.35">
      <c r="A22" s="81"/>
      <c r="B22" s="81"/>
      <c r="C22" s="82" t="s">
        <v>30</v>
      </c>
      <c r="D22" s="81"/>
      <c r="E22" s="81"/>
      <c r="F22" s="81"/>
      <c r="G22" s="83">
        <f>H22+I22</f>
        <v>0</v>
      </c>
      <c r="H22" s="73">
        <v>0</v>
      </c>
      <c r="I22" s="73">
        <v>0</v>
      </c>
    </row>
    <row r="23" spans="1:9" ht="18" x14ac:dyDescent="0.35">
      <c r="A23" s="81"/>
      <c r="B23" s="81"/>
      <c r="C23" s="82"/>
      <c r="D23" s="81"/>
      <c r="E23" s="81"/>
      <c r="F23" s="81"/>
      <c r="G23" s="80"/>
      <c r="H23" s="73"/>
      <c r="I23" s="73"/>
    </row>
    <row r="24" spans="1:9" ht="22.5" x14ac:dyDescent="0.45">
      <c r="A24" s="78" t="s">
        <v>29</v>
      </c>
      <c r="B24" s="78"/>
      <c r="C24" s="79"/>
      <c r="D24" s="78"/>
      <c r="E24" s="78"/>
      <c r="F24" s="78"/>
      <c r="G24" s="346">
        <f>ROUND(G18-G16-G22,2)</f>
        <v>1252.69</v>
      </c>
      <c r="H24" s="77">
        <f>H18-H16-H22</f>
        <v>1252.6899999994785</v>
      </c>
      <c r="I24" s="77">
        <f>I18-I16-I22</f>
        <v>0</v>
      </c>
    </row>
    <row r="26" spans="1:9" x14ac:dyDescent="0.2">
      <c r="H26" s="66"/>
    </row>
    <row r="28" spans="1:9" ht="19.5" x14ac:dyDescent="0.4">
      <c r="A28" s="43" t="s">
        <v>28</v>
      </c>
      <c r="B28" s="43" t="s">
        <v>27</v>
      </c>
      <c r="C28" s="43"/>
      <c r="D28" s="65"/>
      <c r="E28" s="65"/>
      <c r="F28" s="4"/>
      <c r="G28" s="76">
        <v>1252.69</v>
      </c>
      <c r="H28" s="67"/>
      <c r="I28" s="4"/>
    </row>
    <row r="29" spans="1:9" ht="18.75" x14ac:dyDescent="0.4">
      <c r="A29" s="72"/>
      <c r="B29" s="72"/>
      <c r="C29" s="71" t="s">
        <v>26</v>
      </c>
      <c r="D29" s="70"/>
      <c r="E29" s="69"/>
      <c r="F29" s="66" t="s">
        <v>4</v>
      </c>
      <c r="G29" s="75">
        <v>0</v>
      </c>
      <c r="H29" s="67"/>
      <c r="I29" s="66"/>
    </row>
    <row r="30" spans="1:9" ht="18.75" x14ac:dyDescent="0.4">
      <c r="A30" s="72"/>
      <c r="B30" s="72"/>
      <c r="C30" s="71"/>
      <c r="D30" s="70"/>
      <c r="E30" s="69"/>
      <c r="F30" s="74" t="s">
        <v>2</v>
      </c>
      <c r="G30" s="73">
        <v>1252.69</v>
      </c>
      <c r="H30" s="67"/>
      <c r="I30" s="66"/>
    </row>
    <row r="31" spans="1:9" ht="18.75" x14ac:dyDescent="0.4">
      <c r="A31" s="72"/>
      <c r="B31" s="72"/>
      <c r="C31" s="71" t="s">
        <v>25</v>
      </c>
      <c r="D31" s="70"/>
      <c r="E31" s="69"/>
      <c r="F31" s="66" t="s">
        <v>24</v>
      </c>
      <c r="G31" s="68">
        <v>0</v>
      </c>
      <c r="H31" s="67"/>
      <c r="I31" s="66"/>
    </row>
    <row r="32" spans="1:9" x14ac:dyDescent="0.2">
      <c r="A32" s="373"/>
      <c r="B32" s="374"/>
      <c r="C32" s="374"/>
      <c r="D32" s="374"/>
      <c r="E32" s="374"/>
      <c r="F32" s="374"/>
      <c r="G32" s="374"/>
      <c r="H32" s="374"/>
      <c r="I32" s="374"/>
    </row>
    <row r="33" spans="1:11" x14ac:dyDescent="0.2">
      <c r="A33" s="374"/>
      <c r="B33" s="374"/>
      <c r="C33" s="374"/>
      <c r="D33" s="374"/>
      <c r="E33" s="374"/>
      <c r="F33" s="374"/>
      <c r="G33" s="374"/>
      <c r="H33" s="374"/>
      <c r="I33" s="374"/>
    </row>
    <row r="34" spans="1:11" x14ac:dyDescent="0.2">
      <c r="A34" s="374"/>
      <c r="B34" s="374"/>
      <c r="C34" s="374"/>
      <c r="D34" s="374"/>
      <c r="E34" s="374"/>
      <c r="F34" s="374"/>
      <c r="G34" s="374"/>
      <c r="H34" s="374"/>
      <c r="I34" s="374"/>
    </row>
    <row r="35" spans="1:11" ht="19.5" x14ac:dyDescent="0.4">
      <c r="A35" s="43" t="s">
        <v>23</v>
      </c>
      <c r="B35" s="43" t="s">
        <v>22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21</v>
      </c>
      <c r="G36" s="62" t="s">
        <v>20</v>
      </c>
      <c r="H36" s="4"/>
      <c r="I36" s="61" t="s">
        <v>19</v>
      </c>
    </row>
    <row r="37" spans="1:11" ht="16.5" x14ac:dyDescent="0.35">
      <c r="A37" s="59" t="s">
        <v>18</v>
      </c>
      <c r="B37" s="58"/>
      <c r="C37" s="57"/>
      <c r="D37" s="58"/>
      <c r="E37" s="5"/>
      <c r="F37" s="56">
        <v>5363000</v>
      </c>
      <c r="G37" s="56">
        <v>5056375</v>
      </c>
      <c r="H37" s="55" t="s">
        <v>13</v>
      </c>
      <c r="I37" s="54">
        <f>IF(F37=0,"nerozp.",G37/F37)</f>
        <v>0.942825843744173</v>
      </c>
      <c r="K37" s="309"/>
    </row>
    <row r="38" spans="1:11" ht="16.5" x14ac:dyDescent="0.35">
      <c r="A38" s="59" t="s">
        <v>17</v>
      </c>
      <c r="B38" s="58"/>
      <c r="C38" s="57"/>
      <c r="D38" s="60"/>
      <c r="E38" s="60"/>
      <c r="F38" s="56">
        <v>1591441</v>
      </c>
      <c r="G38" s="56">
        <v>1591441</v>
      </c>
      <c r="H38" s="55" t="s">
        <v>13</v>
      </c>
      <c r="I38" s="54">
        <f>IF(F38=0,"nerozp.",G38/F38)</f>
        <v>1</v>
      </c>
      <c r="K38" s="309"/>
    </row>
    <row r="39" spans="1:11" ht="16.5" x14ac:dyDescent="0.35">
      <c r="A39" s="59" t="s">
        <v>16</v>
      </c>
      <c r="B39" s="58"/>
      <c r="C39" s="57"/>
      <c r="D39" s="60"/>
      <c r="E39" s="60"/>
      <c r="F39" s="56">
        <v>0</v>
      </c>
      <c r="G39" s="56">
        <v>0</v>
      </c>
      <c r="H39" s="55" t="s">
        <v>13</v>
      </c>
      <c r="I39" s="54" t="str">
        <f>IF(F39=0,"nerozp.",G39/F39)</f>
        <v>nerozp.</v>
      </c>
    </row>
    <row r="40" spans="1:11" ht="16.5" x14ac:dyDescent="0.35">
      <c r="A40" s="59" t="s">
        <v>15</v>
      </c>
      <c r="B40" s="58"/>
      <c r="C40" s="57"/>
      <c r="D40" s="5"/>
      <c r="E40" s="5"/>
      <c r="F40" s="56">
        <v>1201441</v>
      </c>
      <c r="G40" s="56">
        <v>1201441</v>
      </c>
      <c r="H40" s="55" t="s">
        <v>13</v>
      </c>
      <c r="I40" s="54">
        <f>IF(F40=0,"nerozp.",G40/F40)</f>
        <v>1</v>
      </c>
    </row>
    <row r="41" spans="1:11" ht="16.5" x14ac:dyDescent="0.35">
      <c r="A41" s="59" t="s">
        <v>14</v>
      </c>
      <c r="B41" s="58"/>
      <c r="C41" s="57"/>
      <c r="D41" s="5"/>
      <c r="E41" s="5"/>
      <c r="F41" s="56">
        <v>0</v>
      </c>
      <c r="G41" s="56">
        <v>0</v>
      </c>
      <c r="H41" s="55" t="s">
        <v>13</v>
      </c>
      <c r="I41" s="54" t="str">
        <f>IF(F41=0,"nerozp.",G41/F41)</f>
        <v>nerozp.</v>
      </c>
    </row>
    <row r="42" spans="1:11" ht="14.25" x14ac:dyDescent="0.2">
      <c r="A42" s="53" t="s">
        <v>12</v>
      </c>
      <c r="B42" s="52"/>
      <c r="C42" s="51"/>
      <c r="D42" s="47"/>
      <c r="E42" s="47"/>
      <c r="F42" s="46"/>
      <c r="G42" s="46"/>
      <c r="H42" s="45"/>
      <c r="I42" s="44"/>
    </row>
    <row r="43" spans="1:11" ht="16.5" x14ac:dyDescent="0.35">
      <c r="A43" s="50"/>
      <c r="B43" s="49"/>
      <c r="C43" s="48"/>
      <c r="D43" s="47"/>
      <c r="E43" s="47"/>
      <c r="F43" s="46"/>
      <c r="G43" s="46"/>
      <c r="H43" s="45"/>
      <c r="I43" s="44"/>
    </row>
    <row r="44" spans="1:11" ht="19.5" thickBot="1" x14ac:dyDescent="0.45">
      <c r="A44" s="43" t="s">
        <v>11</v>
      </c>
      <c r="B44" s="43" t="s">
        <v>10</v>
      </c>
      <c r="C44" s="42"/>
      <c r="D44" s="5"/>
      <c r="E44" s="5"/>
      <c r="F44" s="4"/>
      <c r="G44" s="10"/>
      <c r="H44" s="378" t="s">
        <v>9</v>
      </c>
      <c r="I44" s="379"/>
    </row>
    <row r="45" spans="1:11" ht="18.75" thickTop="1" x14ac:dyDescent="0.35">
      <c r="A45" s="41"/>
      <c r="B45" s="39"/>
      <c r="C45" s="40"/>
      <c r="D45" s="39"/>
      <c r="E45" s="38" t="s">
        <v>134</v>
      </c>
      <c r="F45" s="37" t="s">
        <v>8</v>
      </c>
      <c r="G45" s="37" t="s">
        <v>7</v>
      </c>
      <c r="H45" s="36" t="s">
        <v>6</v>
      </c>
      <c r="I45" s="35" t="s">
        <v>5</v>
      </c>
    </row>
    <row r="46" spans="1:11" x14ac:dyDescent="0.2">
      <c r="A46" s="31"/>
      <c r="B46" s="4"/>
      <c r="C46" s="4"/>
      <c r="D46" s="4"/>
      <c r="E46" s="31"/>
      <c r="F46" s="372"/>
      <c r="G46" s="34"/>
      <c r="H46" s="33">
        <v>40908</v>
      </c>
      <c r="I46" s="32">
        <v>40908</v>
      </c>
    </row>
    <row r="47" spans="1:11" x14ac:dyDescent="0.2">
      <c r="A47" s="31"/>
      <c r="B47" s="4"/>
      <c r="C47" s="4"/>
      <c r="D47" s="4"/>
      <c r="E47" s="31"/>
      <c r="F47" s="372"/>
      <c r="G47" s="30"/>
      <c r="H47" s="30"/>
      <c r="I47" s="29"/>
    </row>
    <row r="48" spans="1:11" ht="13.5" thickBot="1" x14ac:dyDescent="0.25">
      <c r="A48" s="27"/>
      <c r="B48" s="28"/>
      <c r="C48" s="28"/>
      <c r="D48" s="28"/>
      <c r="E48" s="27"/>
      <c r="F48" s="26"/>
      <c r="G48" s="26"/>
      <c r="H48" s="26"/>
      <c r="I48" s="25"/>
    </row>
    <row r="49" spans="1:9" ht="13.5" thickTop="1" x14ac:dyDescent="0.2">
      <c r="A49" s="24"/>
      <c r="B49" s="23"/>
      <c r="C49" s="23" t="s">
        <v>4</v>
      </c>
      <c r="D49" s="23"/>
      <c r="E49" s="347">
        <v>102208</v>
      </c>
      <c r="F49" s="22">
        <v>0</v>
      </c>
      <c r="G49" s="21">
        <v>0</v>
      </c>
      <c r="H49" s="21">
        <f>E49+F49-G49</f>
        <v>102208</v>
      </c>
      <c r="I49" s="20">
        <v>102208</v>
      </c>
    </row>
    <row r="50" spans="1:9" x14ac:dyDescent="0.2">
      <c r="A50" s="19"/>
      <c r="B50" s="18"/>
      <c r="C50" s="18" t="s">
        <v>3</v>
      </c>
      <c r="D50" s="18"/>
      <c r="E50" s="348">
        <v>221038.16</v>
      </c>
      <c r="F50" s="17">
        <v>44834.079999999987</v>
      </c>
      <c r="G50" s="16">
        <v>65601</v>
      </c>
      <c r="H50" s="16">
        <f>E50+F50-G50</f>
        <v>200271.24</v>
      </c>
      <c r="I50" s="15">
        <v>209825.6</v>
      </c>
    </row>
    <row r="51" spans="1:9" x14ac:dyDescent="0.2">
      <c r="A51" s="19"/>
      <c r="B51" s="18"/>
      <c r="C51" s="18" t="s">
        <v>2</v>
      </c>
      <c r="D51" s="18"/>
      <c r="E51" s="348">
        <v>250432.36</v>
      </c>
      <c r="F51" s="17">
        <v>1227364.1299999999</v>
      </c>
      <c r="G51" s="16">
        <v>500000</v>
      </c>
      <c r="H51" s="16">
        <f>E51+F51-G51</f>
        <v>977796.48999999976</v>
      </c>
      <c r="I51" s="15">
        <v>977796.49</v>
      </c>
    </row>
    <row r="52" spans="1:9" x14ac:dyDescent="0.2">
      <c r="A52" s="19"/>
      <c r="B52" s="18"/>
      <c r="C52" s="18" t="s">
        <v>1</v>
      </c>
      <c r="D52" s="18"/>
      <c r="E52" s="348">
        <v>453502.84</v>
      </c>
      <c r="F52" s="17">
        <v>2591441</v>
      </c>
      <c r="G52" s="16">
        <v>2201571</v>
      </c>
      <c r="H52" s="16">
        <f>E52+F52-G52</f>
        <v>843372.83999999985</v>
      </c>
      <c r="I52" s="15">
        <v>843372.84</v>
      </c>
    </row>
    <row r="53" spans="1:9" ht="18.75" thickBot="1" x14ac:dyDescent="0.4">
      <c r="A53" s="14" t="s">
        <v>0</v>
      </c>
      <c r="B53" s="13"/>
      <c r="C53" s="13"/>
      <c r="D53" s="13"/>
      <c r="E53" s="349">
        <f>SUM(E49:E52)</f>
        <v>1027181.3600000001</v>
      </c>
      <c r="F53" s="12">
        <f>SUM(F49:F52)</f>
        <v>3863639.21</v>
      </c>
      <c r="G53" s="12">
        <f>SUM(G49:G52)</f>
        <v>2767172</v>
      </c>
      <c r="H53" s="12">
        <f>SUM(H49:H52)</f>
        <v>2123648.5699999994</v>
      </c>
      <c r="I53" s="11">
        <f>SUM(I49:I52)</f>
        <v>2133202.9299999997</v>
      </c>
    </row>
    <row r="54" spans="1:9" ht="18.75" thickTop="1" x14ac:dyDescent="0.35">
      <c r="A54" s="7"/>
      <c r="B54" s="6"/>
      <c r="C54" s="6"/>
      <c r="D54" s="5"/>
      <c r="E54" s="5"/>
      <c r="F54" s="4"/>
      <c r="G54" s="10"/>
      <c r="H54" s="9"/>
      <c r="I54" s="9"/>
    </row>
    <row r="55" spans="1:9" ht="18" x14ac:dyDescent="0.35">
      <c r="A55" s="7"/>
      <c r="B55" s="6"/>
      <c r="C55" s="6"/>
      <c r="D55" s="5"/>
      <c r="E55" s="5"/>
      <c r="F55" s="4"/>
      <c r="G55" s="8"/>
      <c r="H55" s="4"/>
      <c r="I55" s="4"/>
    </row>
    <row r="56" spans="1:9" ht="18" x14ac:dyDescent="0.35">
      <c r="A56" s="7"/>
      <c r="B56" s="6"/>
      <c r="C56" s="6"/>
      <c r="D56" s="5"/>
      <c r="E56" s="5"/>
      <c r="F56" s="4"/>
      <c r="G56" s="4"/>
      <c r="H56" s="4"/>
      <c r="I56" s="4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</sheetData>
  <sheetProtection selectLockedCells="1"/>
  <mergeCells count="11">
    <mergeCell ref="E4:I4"/>
    <mergeCell ref="H44:I44"/>
    <mergeCell ref="A2:D2"/>
    <mergeCell ref="E3:I3"/>
    <mergeCell ref="E2:I2"/>
    <mergeCell ref="E5:I5"/>
    <mergeCell ref="F46:F47"/>
    <mergeCell ref="E6:G6"/>
    <mergeCell ref="A32:I34"/>
    <mergeCell ref="E7:I7"/>
    <mergeCell ref="H13:I13"/>
  </mergeCells>
  <conditionalFormatting sqref="I42:I43">
    <cfRule type="cellIs" dxfId="52" priority="4" stopIfTrue="1" operator="greaterThan">
      <formula>1</formula>
    </cfRule>
  </conditionalFormatting>
  <conditionalFormatting sqref="H24">
    <cfRule type="cellIs" dxfId="51" priority="7" stopIfTrue="1" operator="notEqual">
      <formula>$H$18-$H$16-$H$22</formula>
    </cfRule>
  </conditionalFormatting>
  <conditionalFormatting sqref="G28">
    <cfRule type="cellIs" dxfId="50" priority="8" stopIfTrue="1" operator="notEqual">
      <formula>$G$29+$G$30+$G$31</formula>
    </cfRule>
  </conditionalFormatting>
  <conditionalFormatting sqref="H49:H52">
    <cfRule type="cellIs" dxfId="49" priority="9" stopIfTrue="1" operator="notEqual">
      <formula>E49+F49-G49</formula>
    </cfRule>
  </conditionalFormatting>
  <conditionalFormatting sqref="I53">
    <cfRule type="cellIs" dxfId="48" priority="10" stopIfTrue="1" operator="notEqual">
      <formula>$I$49+$I$50+$I$51+$I$52</formula>
    </cfRule>
  </conditionalFormatting>
  <conditionalFormatting sqref="H53">
    <cfRule type="cellIs" dxfId="47" priority="11" stopIfTrue="1" operator="notEqual">
      <formula>E53+F53-G53</formula>
    </cfRule>
    <cfRule type="cellIs" dxfId="46" priority="12" stopIfTrue="1" operator="notEqual">
      <formula>SUM($H$49:$H$52)</formula>
    </cfRule>
  </conditionalFormatting>
  <conditionalFormatting sqref="G18 G16">
    <cfRule type="cellIs" dxfId="45" priority="13" stopIfTrue="1" operator="notEqual">
      <formula>H16+I16</formula>
    </cfRule>
  </conditionalFormatting>
  <conditionalFormatting sqref="I24">
    <cfRule type="cellIs" dxfId="44" priority="14" stopIfTrue="1" operator="notEqual">
      <formula>I18-I16-I22</formula>
    </cfRule>
  </conditionalFormatting>
  <conditionalFormatting sqref="G24">
    <cfRule type="cellIs" dxfId="43" priority="15" stopIfTrue="1" operator="notEqual">
      <formula>ROUND(H24+I24,2)</formula>
    </cfRule>
  </conditionalFormatting>
  <conditionalFormatting sqref="K38">
    <cfRule type="cellIs" dxfId="42" priority="2" operator="lessThan">
      <formula>0</formula>
    </cfRule>
  </conditionalFormatting>
  <conditionalFormatting sqref="K37">
    <cfRule type="cellIs" dxfId="41" priority="1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29.6.2012
5.- Rozpočet Olomouckého kraje 2011-závěrečný účet 
Příloha č.14: Financování hospodaření příspěvkových organizací Olomouckého kraje&amp;R&amp;"Arial,Kurzíva"Strana &amp;P (celkem 470)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Kultura</vt:lpstr>
      <vt:lpstr>1. Vědecká knihovna</vt:lpstr>
      <vt:lpstr>2. Vlastivědné muzeum</vt:lpstr>
      <vt:lpstr>3. Vlast. muzeum Jesenicka</vt:lpstr>
      <vt:lpstr>4. Muzeum Prostějovska</vt:lpstr>
      <vt:lpstr>5. Lidová hvězdárna</vt:lpstr>
      <vt:lpstr>6. Muzeum  Přerov</vt:lpstr>
      <vt:lpstr>7. Vlast. muzeum Šumperk</vt:lpstr>
      <vt:lpstr>8. Archeolog. centrum</vt:lpstr>
      <vt:lpstr>celkem</vt:lpstr>
      <vt:lpstr>'1. Vědecká knihovna'!Oblast_tisku</vt:lpstr>
      <vt:lpstr>'2. Vlastivědné muzeum'!Oblast_tisku</vt:lpstr>
      <vt:lpstr>'3. Vlast. muzeum Jesenicka'!Oblast_tisku</vt:lpstr>
      <vt:lpstr>'4. Muzeum Prostějovska'!Oblast_tisku</vt:lpstr>
      <vt:lpstr>'5. Lidová hvězdárna'!Oblast_tisku</vt:lpstr>
      <vt:lpstr>'6. Muzeum  Přerov'!Oblast_tisku</vt:lpstr>
      <vt:lpstr>'7. Vlast. muzeum Šumperk'!Oblast_tisku</vt:lpstr>
      <vt:lpstr>'8. Archeolog. centrum'!Oblast_tisku</vt:lpstr>
      <vt:lpstr>celkem!Oblast_tisku</vt:lpstr>
      <vt:lpstr>Kultura!Oblast_tisku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Dostálová Anna</cp:lastModifiedBy>
  <cp:lastPrinted>2012-05-30T11:02:28Z</cp:lastPrinted>
  <dcterms:created xsi:type="dcterms:W3CDTF">2012-02-27T13:24:32Z</dcterms:created>
  <dcterms:modified xsi:type="dcterms:W3CDTF">2012-06-04T11:34:02Z</dcterms:modified>
</cp:coreProperties>
</file>