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9A" lockStructure="1"/>
  <bookViews>
    <workbookView xWindow="-15" yWindow="5235" windowWidth="15480" windowHeight="6630" tabRatio="837" firstSheet="1" activeTab="14"/>
  </bookViews>
  <sheets>
    <sheet name="Souhrn (2)" sheetId="46" state="hidden" r:id="rId1"/>
    <sheet name="Souhrn" sheetId="25" r:id="rId2"/>
    <sheet name="Š-PD" sheetId="39" r:id="rId3"/>
    <sheet name="Š-INV" sheetId="40" r:id="rId4"/>
    <sheet name="Š-opr." sheetId="22" r:id="rId5"/>
    <sheet name="Sociální-PD" sheetId="36" r:id="rId6"/>
    <sheet name="Sociální-Stavební" sheetId="32" r:id="rId7"/>
    <sheet name="Sociální-nestavební" sheetId="34" r:id="rId8"/>
    <sheet name="Sociální-opravy" sheetId="45" r:id="rId9"/>
    <sheet name="Kultura-PD" sheetId="37" r:id="rId10"/>
    <sheet name="Kultura-stavební" sheetId="28" r:id="rId11"/>
    <sheet name="Kultura nestavební" sheetId="29" r:id="rId12"/>
    <sheet name="Doprava-PD" sheetId="42" r:id="rId13"/>
    <sheet name="Doprava" sheetId="13" r:id="rId14"/>
    <sheet name="Doprava SSOK" sheetId="44" r:id="rId15"/>
    <sheet name="ZDR.-PD" sheetId="38" r:id="rId16"/>
    <sheet name="Zdr.-INV" sheetId="18" r:id="rId17"/>
    <sheet name="Zdr.-nákup" sheetId="19" r:id="rId18"/>
    <sheet name="Zdrav.-nájem" sheetId="16" r:id="rId19"/>
    <sheet name="KH" sheetId="43" r:id="rId20"/>
    <sheet name="OIT" sheetId="31" r:id="rId21"/>
    <sheet name="KŘ" sheetId="30" r:id="rId22"/>
  </sheets>
  <definedNames>
    <definedName name="_xlnm._FilterDatabase" localSheetId="13" hidden="1">Doprava!#REF!</definedName>
    <definedName name="_xlnm.Print_Titles" localSheetId="11">'Kultura nestavební'!$1:$8</definedName>
    <definedName name="_xlnm.Print_Titles" localSheetId="9">'Kultura-PD'!$1:$3</definedName>
    <definedName name="_xlnm.Print_Titles" localSheetId="10">'Kultura-stavební'!$1:$10</definedName>
    <definedName name="_xlnm.Print_Titles" localSheetId="7">'Sociální-nestavební'!$1:$8</definedName>
    <definedName name="_xlnm.Print_Titles" localSheetId="5">'Sociální-PD'!$1:$8</definedName>
    <definedName name="_xlnm.Print_Titles" localSheetId="6">'Sociální-Stavební'!$1:$7</definedName>
    <definedName name="_xlnm.Print_Titles" localSheetId="3">'Š-INV'!$5:$7</definedName>
    <definedName name="_xlnm.Print_Titles" localSheetId="4">'Š-opr.'!$1:$8</definedName>
    <definedName name="_xlnm.Print_Titles" localSheetId="2">'Š-PD'!$1:$8</definedName>
    <definedName name="_xlnm.Print_Titles" localSheetId="16">'Zdr.-INV'!$1:$9</definedName>
    <definedName name="_xlnm.Print_Titles" localSheetId="17">'Zdr.-nákup'!$1:$9</definedName>
    <definedName name="_xlnm.Print_Titles" localSheetId="15">'ZDR.-PD'!$1:$8</definedName>
    <definedName name="_xlnm.Print_Area" localSheetId="13">Doprava!$A$1:$S$12</definedName>
    <definedName name="_xlnm.Print_Area" localSheetId="14">'Doprava SSOK'!$A$1:$S$27</definedName>
    <definedName name="_xlnm.Print_Area" localSheetId="12">'Doprava-PD'!$A$1:$U$8</definedName>
    <definedName name="_xlnm.Print_Area" localSheetId="19">KH!$A$1:$R$11</definedName>
    <definedName name="_xlnm.Print_Area" localSheetId="21">KŘ!$A$1:$P$14</definedName>
    <definedName name="_xlnm.Print_Area" localSheetId="11">'Kultura nestavební'!$A$1:$M$21</definedName>
    <definedName name="_xlnm.Print_Area" localSheetId="9">'Kultura-PD'!$A$1:$R$12</definedName>
    <definedName name="_xlnm.Print_Area" localSheetId="10">'Kultura-stavební'!$A$1:$R$22</definedName>
    <definedName name="_xlnm.Print_Area" localSheetId="20">OIT!$A$1:$P$13</definedName>
    <definedName name="_xlnm.Print_Area" localSheetId="7">'Sociální-nestavební'!$A$1:$L$70</definedName>
    <definedName name="_xlnm.Print_Area" localSheetId="5">'Sociální-PD'!$A$1:$R$16</definedName>
    <definedName name="_xlnm.Print_Area" localSheetId="6">'Sociální-Stavební'!$A$1:$R$28</definedName>
    <definedName name="_xlnm.Print_Area" localSheetId="1">Souhrn!$A$1:$H$36</definedName>
    <definedName name="_xlnm.Print_Area" localSheetId="0">'Souhrn (2)'!$A$1:$H$43</definedName>
    <definedName name="_xlnm.Print_Area" localSheetId="3">'Š-INV'!$A$1:$R$41</definedName>
    <definedName name="_xlnm.Print_Area" localSheetId="4">'Š-opr.'!$A$1:$R$36</definedName>
    <definedName name="_xlnm.Print_Area" localSheetId="2">'Š-PD'!$A$1:$R$21</definedName>
    <definedName name="_xlnm.Print_Area" localSheetId="16">'Zdr.-INV'!$A$1:$R$15</definedName>
    <definedName name="_xlnm.Print_Area" localSheetId="17">'Zdr.-nákup'!$A$1:$M$19</definedName>
    <definedName name="_xlnm.Print_Area" localSheetId="15">'ZDR.-PD'!$A$1:$R$10</definedName>
    <definedName name="_xlnm.Print_Area" localSheetId="18">'Zdrav.-nájem'!$A$1:$P$14</definedName>
  </definedNames>
  <calcPr calcId="145621"/>
</workbook>
</file>

<file path=xl/calcChain.xml><?xml version="1.0" encoding="utf-8"?>
<calcChain xmlns="http://schemas.openxmlformats.org/spreadsheetml/2006/main">
  <c r="P27" i="44" l="1"/>
  <c r="F20" i="25" l="1"/>
  <c r="G20" i="25"/>
  <c r="E20" i="25"/>
  <c r="S27" i="44"/>
  <c r="R27" i="44"/>
  <c r="Q27" i="44"/>
  <c r="O27" i="44"/>
  <c r="N27" i="44"/>
  <c r="L27" i="44"/>
  <c r="K27" i="44"/>
  <c r="R26" i="44"/>
  <c r="Q26" i="44"/>
  <c r="P26" i="44"/>
  <c r="O26" i="44"/>
  <c r="K26" i="44"/>
  <c r="N25" i="44"/>
  <c r="S25" i="44" s="1"/>
  <c r="N17" i="44"/>
  <c r="S17" i="44" s="1"/>
  <c r="S18" i="44" s="1"/>
  <c r="K18" i="44"/>
  <c r="N18" i="44"/>
  <c r="O18" i="44"/>
  <c r="P18" i="44"/>
  <c r="Q18" i="44"/>
  <c r="R18" i="44"/>
  <c r="S26" i="44" l="1"/>
  <c r="N26" i="44"/>
  <c r="E24" i="25"/>
  <c r="F19" i="25" l="1"/>
  <c r="G19" i="25"/>
  <c r="E19" i="25"/>
  <c r="O12" i="13"/>
  <c r="P12" i="13"/>
  <c r="Q12" i="13"/>
  <c r="R12" i="13"/>
  <c r="S12" i="13"/>
  <c r="L12" i="13"/>
  <c r="M12" i="13"/>
  <c r="N12" i="13"/>
  <c r="K12" i="13"/>
  <c r="F15" i="25" l="1"/>
  <c r="F15" i="46" s="1"/>
  <c r="G15" i="25"/>
  <c r="E15" i="25"/>
  <c r="Q15" i="18"/>
  <c r="P15" i="18"/>
  <c r="O15" i="18"/>
  <c r="E23" i="25" s="1"/>
  <c r="N15" i="18"/>
  <c r="J15" i="18"/>
  <c r="L15" i="18"/>
  <c r="N22" i="28"/>
  <c r="O22" i="28"/>
  <c r="P22" i="28"/>
  <c r="Q22" i="28"/>
  <c r="R22" i="28"/>
  <c r="M22" i="28"/>
  <c r="L22" i="28"/>
  <c r="J22" i="28"/>
  <c r="E29" i="25"/>
  <c r="E28" i="25"/>
  <c r="E27" i="25"/>
  <c r="E22" i="25"/>
  <c r="G18" i="25"/>
  <c r="F18" i="25"/>
  <c r="E18" i="25"/>
  <c r="E16" i="25"/>
  <c r="E14" i="25"/>
  <c r="E12" i="25"/>
  <c r="E11" i="25"/>
  <c r="O28" i="32"/>
  <c r="P28" i="32"/>
  <c r="E10" i="25"/>
  <c r="O16" i="36"/>
  <c r="P16" i="36"/>
  <c r="R16" i="36"/>
  <c r="E9" i="25"/>
  <c r="E7" i="25"/>
  <c r="E5" i="25"/>
  <c r="D5" i="25" l="1"/>
  <c r="L14" i="30"/>
  <c r="M14" i="30"/>
  <c r="N14" i="30"/>
  <c r="O14" i="30"/>
  <c r="K11" i="30"/>
  <c r="K12" i="30"/>
  <c r="K13" i="30"/>
  <c r="K10" i="30"/>
  <c r="K12" i="31"/>
  <c r="K11" i="31"/>
  <c r="L13" i="31"/>
  <c r="M13" i="31"/>
  <c r="N13" i="31"/>
  <c r="O13" i="31"/>
  <c r="M10" i="43"/>
  <c r="M9" i="43"/>
  <c r="N11" i="43"/>
  <c r="O11" i="43"/>
  <c r="P11" i="43"/>
  <c r="Q11" i="43"/>
  <c r="I11" i="19"/>
  <c r="I12" i="19"/>
  <c r="I13" i="19"/>
  <c r="I14" i="19"/>
  <c r="I15" i="19"/>
  <c r="I16" i="19"/>
  <c r="I17" i="19"/>
  <c r="I18" i="19"/>
  <c r="I10" i="19"/>
  <c r="K19" i="19"/>
  <c r="L19" i="19"/>
  <c r="M19" i="19"/>
  <c r="M12" i="18"/>
  <c r="M13" i="18"/>
  <c r="M14" i="18"/>
  <c r="M11" i="18"/>
  <c r="N10" i="38"/>
  <c r="O10" i="38"/>
  <c r="P10" i="38"/>
  <c r="Q10" i="38"/>
  <c r="R10" i="38"/>
  <c r="M9" i="38"/>
  <c r="Q8" i="42"/>
  <c r="R8" i="42"/>
  <c r="S8" i="42"/>
  <c r="T8" i="42"/>
  <c r="J21" i="29"/>
  <c r="K21" i="29"/>
  <c r="L21" i="29"/>
  <c r="M21" i="29"/>
  <c r="I10" i="29"/>
  <c r="I11" i="29"/>
  <c r="I12" i="29"/>
  <c r="I13" i="29"/>
  <c r="I14" i="29"/>
  <c r="I15" i="29"/>
  <c r="I16" i="29"/>
  <c r="I17" i="29"/>
  <c r="I18" i="29"/>
  <c r="I19" i="29"/>
  <c r="I20" i="29"/>
  <c r="I9" i="29"/>
  <c r="M12" i="28"/>
  <c r="M13" i="28"/>
  <c r="M14" i="28"/>
  <c r="M15" i="28"/>
  <c r="M16" i="28"/>
  <c r="M17" i="28"/>
  <c r="M18" i="28"/>
  <c r="M19" i="28"/>
  <c r="M20" i="28"/>
  <c r="M21" i="28"/>
  <c r="M11" i="28"/>
  <c r="N12" i="37"/>
  <c r="O12" i="37"/>
  <c r="P12" i="37"/>
  <c r="Q12" i="37"/>
  <c r="M10" i="37"/>
  <c r="M11" i="37"/>
  <c r="M9" i="37"/>
  <c r="N15" i="45"/>
  <c r="O15" i="45"/>
  <c r="P15" i="45"/>
  <c r="Q15" i="45"/>
  <c r="R15" i="45"/>
  <c r="M14" i="45"/>
  <c r="M13" i="45"/>
  <c r="M12" i="45"/>
  <c r="M11" i="45"/>
  <c r="M10" i="45"/>
  <c r="M9" i="45"/>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I70" i="34"/>
  <c r="J70" i="34"/>
  <c r="K70" i="34"/>
  <c r="L70" i="34"/>
  <c r="O35" i="40"/>
  <c r="P35" i="40"/>
  <c r="P41" i="40" s="1"/>
  <c r="Q35" i="40"/>
  <c r="Q23" i="32"/>
  <c r="R23" i="32"/>
  <c r="N23" i="32"/>
  <c r="O23" i="32"/>
  <c r="P23" i="32"/>
  <c r="M14" i="32"/>
  <c r="M15" i="32"/>
  <c r="M16" i="32"/>
  <c r="M17" i="32"/>
  <c r="M18" i="32"/>
  <c r="M19" i="32"/>
  <c r="M20" i="32"/>
  <c r="M21" i="32"/>
  <c r="M22" i="32"/>
  <c r="M13" i="32"/>
  <c r="P12" i="36"/>
  <c r="O12" i="36"/>
  <c r="M10" i="36"/>
  <c r="M11" i="36"/>
  <c r="M9" i="36"/>
  <c r="M36"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9" i="22"/>
  <c r="O36" i="22"/>
  <c r="M14" i="40"/>
  <c r="M15" i="40"/>
  <c r="M16" i="40"/>
  <c r="M17" i="40"/>
  <c r="M18" i="40"/>
  <c r="M19" i="40"/>
  <c r="M20" i="40"/>
  <c r="M21" i="40"/>
  <c r="M22" i="40"/>
  <c r="M23" i="40"/>
  <c r="M24" i="40"/>
  <c r="M25" i="40"/>
  <c r="M26" i="40"/>
  <c r="M27" i="40"/>
  <c r="M28" i="40"/>
  <c r="M29" i="40"/>
  <c r="M30" i="40"/>
  <c r="M31" i="40"/>
  <c r="M32" i="40"/>
  <c r="M33" i="40"/>
  <c r="M34" i="40"/>
  <c r="M13" i="40"/>
  <c r="M35" i="40"/>
  <c r="M11" i="39"/>
  <c r="M12" i="39"/>
  <c r="M13" i="39"/>
  <c r="M14" i="39"/>
  <c r="M15" i="39"/>
  <c r="M16" i="39"/>
  <c r="M17" i="39"/>
  <c r="M18" i="39"/>
  <c r="M19" i="39"/>
  <c r="M20" i="39"/>
  <c r="M10" i="39"/>
  <c r="R10" i="39" s="1"/>
  <c r="M9" i="39"/>
  <c r="R9" i="39" s="1"/>
  <c r="O21" i="39"/>
  <c r="P21" i="39"/>
  <c r="M15" i="18" l="1"/>
  <c r="O41" i="40"/>
  <c r="E6" i="25"/>
  <c r="N11" i="13"/>
  <c r="N10" i="13"/>
  <c r="D41" i="46"/>
  <c r="H40" i="46"/>
  <c r="H39" i="46"/>
  <c r="H38" i="46"/>
  <c r="H37" i="46"/>
  <c r="G36" i="46"/>
  <c r="G41" i="46" s="1"/>
  <c r="F36" i="46"/>
  <c r="F41" i="46" s="1"/>
  <c r="E36" i="46"/>
  <c r="E41" i="46" s="1"/>
  <c r="H35" i="46"/>
  <c r="H34" i="46"/>
  <c r="H33" i="46"/>
  <c r="F26" i="46"/>
  <c r="E26" i="46"/>
  <c r="G25" i="46"/>
  <c r="D25" i="46"/>
  <c r="H25" i="46" s="1"/>
  <c r="D24" i="46"/>
  <c r="F21" i="46"/>
  <c r="H20" i="46"/>
  <c r="F17" i="46"/>
  <c r="D16" i="46"/>
  <c r="D14" i="46"/>
  <c r="D12" i="46"/>
  <c r="D11" i="46"/>
  <c r="D7" i="46"/>
  <c r="E6" i="46"/>
  <c r="E8" i="46" s="1"/>
  <c r="D5" i="46"/>
  <c r="H18" i="46" l="1"/>
  <c r="H36" i="46"/>
  <c r="H41" i="46" s="1"/>
  <c r="N9" i="13"/>
  <c r="P15" i="44"/>
  <c r="Q15" i="44"/>
  <c r="O15" i="44"/>
  <c r="N11" i="44"/>
  <c r="N12" i="44"/>
  <c r="N14" i="44"/>
  <c r="N13" i="44"/>
  <c r="N10" i="44"/>
  <c r="Q19" i="44" l="1"/>
  <c r="P19" i="44"/>
  <c r="J12" i="37"/>
  <c r="H14" i="46" l="1"/>
  <c r="R18" i="40"/>
  <c r="R34" i="40" l="1"/>
  <c r="R33" i="40"/>
  <c r="R31" i="40"/>
  <c r="R30" i="40"/>
  <c r="R29" i="40"/>
  <c r="R28" i="40"/>
  <c r="R27" i="40"/>
  <c r="R26" i="40"/>
  <c r="R25" i="40"/>
  <c r="R24" i="40"/>
  <c r="R23" i="40"/>
  <c r="R21" i="40"/>
  <c r="R20" i="40"/>
  <c r="R19" i="40"/>
  <c r="R17" i="40"/>
  <c r="R16" i="40"/>
  <c r="R15" i="40"/>
  <c r="R14" i="40"/>
  <c r="R35" i="40" s="1"/>
  <c r="R20" i="39" l="1"/>
  <c r="R19" i="39"/>
  <c r="R18" i="39"/>
  <c r="R17" i="39"/>
  <c r="R16" i="39"/>
  <c r="R15" i="39"/>
  <c r="R14" i="39"/>
  <c r="R12" i="39"/>
  <c r="R11" i="39"/>
  <c r="R14" i="18" l="1"/>
  <c r="R13" i="18"/>
  <c r="R12" i="18"/>
  <c r="R11" i="18"/>
  <c r="R21" i="28"/>
  <c r="R19" i="28"/>
  <c r="R18" i="28"/>
  <c r="R17" i="28"/>
  <c r="R16" i="28"/>
  <c r="R15" i="28"/>
  <c r="R14" i="28"/>
  <c r="R13" i="28"/>
  <c r="R12" i="28"/>
  <c r="R11" i="28"/>
  <c r="R15" i="18" l="1"/>
  <c r="R9" i="37"/>
  <c r="R9" i="36" l="1"/>
  <c r="R10" i="36"/>
  <c r="R11" i="36"/>
  <c r="R11" i="37" l="1"/>
  <c r="M12" i="37"/>
  <c r="M11" i="16" l="1"/>
  <c r="P11" i="16" s="1"/>
  <c r="P11" i="30" l="1"/>
  <c r="P12" i="30"/>
  <c r="R10" i="43" l="1"/>
  <c r="R9" i="43"/>
  <c r="R13" i="32" l="1"/>
  <c r="R14" i="32"/>
  <c r="R15" i="32"/>
  <c r="R16" i="32"/>
  <c r="R17" i="32"/>
  <c r="R18" i="32"/>
  <c r="R19" i="32"/>
  <c r="R20" i="32"/>
  <c r="R21" i="32"/>
  <c r="R22" i="32"/>
  <c r="D12" i="25" l="1"/>
  <c r="L15" i="45"/>
  <c r="J15" i="45"/>
  <c r="R14" i="45"/>
  <c r="R13" i="45"/>
  <c r="R12" i="45"/>
  <c r="R11" i="45"/>
  <c r="R10" i="45"/>
  <c r="G12" i="25" l="1"/>
  <c r="H12" i="46"/>
  <c r="M15" i="45"/>
  <c r="R9" i="45"/>
  <c r="S9" i="13" l="1"/>
  <c r="S10" i="13"/>
  <c r="S11" i="13"/>
  <c r="S13" i="44" l="1"/>
  <c r="S14" i="44"/>
  <c r="O19" i="44"/>
  <c r="L19" i="44"/>
  <c r="R15" i="44"/>
  <c r="M15" i="44"/>
  <c r="K15" i="44"/>
  <c r="S12" i="44"/>
  <c r="S11" i="44"/>
  <c r="S10" i="44"/>
  <c r="N10" i="32"/>
  <c r="M9" i="32"/>
  <c r="R9" i="32" s="1"/>
  <c r="M14" i="36"/>
  <c r="R14" i="36" s="1"/>
  <c r="L10" i="40"/>
  <c r="N28" i="32" l="1"/>
  <c r="D10" i="46" s="1"/>
  <c r="D13" i="46" s="1"/>
  <c r="R19" i="44"/>
  <c r="K19" i="44"/>
  <c r="S15" i="44"/>
  <c r="N15" i="44"/>
  <c r="U7" i="42"/>
  <c r="U8" i="42" s="1"/>
  <c r="P8" i="42"/>
  <c r="M10" i="32"/>
  <c r="L31" i="32" s="1"/>
  <c r="R10" i="32"/>
  <c r="Q27" i="32"/>
  <c r="E10" i="46" s="1"/>
  <c r="Q10" i="32"/>
  <c r="M26" i="32"/>
  <c r="R26" i="32" s="1"/>
  <c r="L23" i="32"/>
  <c r="L27" i="32"/>
  <c r="J23" i="32"/>
  <c r="J27" i="32"/>
  <c r="L10" i="32"/>
  <c r="Q15" i="36"/>
  <c r="Q12" i="36"/>
  <c r="N12" i="36"/>
  <c r="N15" i="36" s="1"/>
  <c r="N16" i="36" s="1"/>
  <c r="M15" i="36"/>
  <c r="R12" i="36"/>
  <c r="L12" i="36"/>
  <c r="L15" i="36" s="1"/>
  <c r="L16" i="36" s="1"/>
  <c r="J15" i="36"/>
  <c r="J12" i="36"/>
  <c r="Q10" i="40"/>
  <c r="M37" i="40"/>
  <c r="R37" i="40" s="1"/>
  <c r="M38" i="40"/>
  <c r="R38" i="40" s="1"/>
  <c r="M39" i="40"/>
  <c r="R39" i="40" s="1"/>
  <c r="M9" i="40"/>
  <c r="R9" i="40" s="1"/>
  <c r="R10" i="40" s="1"/>
  <c r="E8" i="25"/>
  <c r="N35" i="40"/>
  <c r="N10" i="40"/>
  <c r="L40" i="40"/>
  <c r="L35" i="40"/>
  <c r="J40" i="40"/>
  <c r="J35" i="40"/>
  <c r="K40" i="40"/>
  <c r="N36" i="22"/>
  <c r="D7" i="25" s="1"/>
  <c r="Q36" i="22"/>
  <c r="F17" i="25"/>
  <c r="F26" i="25"/>
  <c r="E26" i="25"/>
  <c r="D11" i="25"/>
  <c r="Q21" i="39"/>
  <c r="N21" i="39"/>
  <c r="L21" i="39"/>
  <c r="J21" i="39"/>
  <c r="G14" i="25"/>
  <c r="D14" i="25"/>
  <c r="R10" i="37"/>
  <c r="L12" i="37"/>
  <c r="L11" i="43"/>
  <c r="J11" i="43"/>
  <c r="P11" i="31"/>
  <c r="P12" i="31"/>
  <c r="P13" i="30"/>
  <c r="P10" i="30"/>
  <c r="M13" i="16"/>
  <c r="P13" i="16" s="1"/>
  <c r="O14" i="16"/>
  <c r="G25" i="25" s="1"/>
  <c r="D16" i="25"/>
  <c r="J19" i="19"/>
  <c r="D24" i="25" s="1"/>
  <c r="N14" i="16"/>
  <c r="D25" i="25" s="1"/>
  <c r="L36" i="22"/>
  <c r="J36" i="22"/>
  <c r="G70" i="34"/>
  <c r="J10" i="38"/>
  <c r="L10" i="38"/>
  <c r="J14" i="30"/>
  <c r="H14" i="30"/>
  <c r="H13" i="31"/>
  <c r="J13" i="31"/>
  <c r="J14" i="16"/>
  <c r="H21" i="29"/>
  <c r="Q16" i="36" l="1"/>
  <c r="E9" i="46"/>
  <c r="E13" i="46"/>
  <c r="F6" i="25"/>
  <c r="F8" i="25" s="1"/>
  <c r="Q41" i="40"/>
  <c r="F6" i="46"/>
  <c r="F8" i="46" s="1"/>
  <c r="F10" i="25"/>
  <c r="F13" i="25" s="1"/>
  <c r="F10" i="46"/>
  <c r="F13" i="46" s="1"/>
  <c r="F30" i="46" s="1"/>
  <c r="F43" i="46" s="1"/>
  <c r="G29" i="25"/>
  <c r="H29" i="25" s="1"/>
  <c r="H29" i="46"/>
  <c r="P13" i="31"/>
  <c r="G28" i="25"/>
  <c r="H28" i="25" s="1"/>
  <c r="H28" i="46"/>
  <c r="G27" i="25"/>
  <c r="H27" i="25" s="1"/>
  <c r="H27" i="46"/>
  <c r="G24" i="25"/>
  <c r="H24" i="46"/>
  <c r="G22" i="25"/>
  <c r="H22" i="25" s="1"/>
  <c r="G16" i="25"/>
  <c r="H16" i="46"/>
  <c r="G17" i="46"/>
  <c r="E17" i="25"/>
  <c r="E17" i="46"/>
  <c r="D15" i="25"/>
  <c r="D15" i="46"/>
  <c r="G11" i="25"/>
  <c r="H11" i="25" s="1"/>
  <c r="H11" i="46"/>
  <c r="G9" i="25"/>
  <c r="H9" i="25" s="1"/>
  <c r="G7" i="25"/>
  <c r="H7" i="46"/>
  <c r="G5" i="25"/>
  <c r="G21" i="46"/>
  <c r="E19" i="46"/>
  <c r="E21" i="46" s="1"/>
  <c r="E30" i="46" s="1"/>
  <c r="E43" i="46" s="1"/>
  <c r="D19" i="25"/>
  <c r="D21" i="25" s="1"/>
  <c r="D19" i="46"/>
  <c r="N19" i="44"/>
  <c r="M10" i="40"/>
  <c r="J28" i="32"/>
  <c r="S19" i="44"/>
  <c r="H24" i="25"/>
  <c r="L41" i="40"/>
  <c r="J16" i="36"/>
  <c r="J41" i="40"/>
  <c r="H25" i="25"/>
  <c r="I21" i="29"/>
  <c r="E13" i="25"/>
  <c r="Q28" i="32"/>
  <c r="L28" i="32"/>
  <c r="H16" i="25"/>
  <c r="K13" i="31"/>
  <c r="R11" i="43"/>
  <c r="H14" i="25"/>
  <c r="H5" i="25"/>
  <c r="M21" i="39"/>
  <c r="H15" i="25"/>
  <c r="H18" i="25"/>
  <c r="M14" i="16"/>
  <c r="R12" i="37"/>
  <c r="H12" i="25"/>
  <c r="H7" i="25"/>
  <c r="P14" i="30"/>
  <c r="K14" i="30"/>
  <c r="I19" i="19"/>
  <c r="M10" i="38"/>
  <c r="R9" i="38"/>
  <c r="H19" i="25"/>
  <c r="E21" i="25"/>
  <c r="D17" i="25"/>
  <c r="G17" i="25"/>
  <c r="H70" i="34"/>
  <c r="M25" i="32"/>
  <c r="R25" i="32" s="1"/>
  <c r="R27" i="32" s="1"/>
  <c r="R28" i="32" s="1"/>
  <c r="M23" i="32"/>
  <c r="M12" i="36"/>
  <c r="M16" i="36" s="1"/>
  <c r="N41" i="40"/>
  <c r="M11" i="43"/>
  <c r="G6" i="25"/>
  <c r="G8" i="25" s="1"/>
  <c r="M40" i="40"/>
  <c r="R40" i="40"/>
  <c r="R41" i="40" s="1"/>
  <c r="N31" i="32"/>
  <c r="D6" i="25" l="1"/>
  <c r="D6" i="46"/>
  <c r="G10" i="25"/>
  <c r="G13" i="25" s="1"/>
  <c r="H10" i="46"/>
  <c r="G23" i="25"/>
  <c r="G26" i="25" s="1"/>
  <c r="D23" i="25"/>
  <c r="D26" i="25" s="1"/>
  <c r="D23" i="46"/>
  <c r="H22" i="46"/>
  <c r="G26" i="46"/>
  <c r="H15" i="46"/>
  <c r="D17" i="46"/>
  <c r="H17" i="46" s="1"/>
  <c r="G13" i="46"/>
  <c r="H13" i="46" s="1"/>
  <c r="H9" i="46"/>
  <c r="G8" i="46"/>
  <c r="H5" i="46"/>
  <c r="D21" i="46"/>
  <c r="H19" i="46"/>
  <c r="M27" i="32"/>
  <c r="M28" i="32" s="1"/>
  <c r="M41" i="40"/>
  <c r="D8" i="25"/>
  <c r="H6" i="25"/>
  <c r="H17" i="25"/>
  <c r="E30" i="25"/>
  <c r="D8" i="46" l="1"/>
  <c r="H6" i="46"/>
  <c r="H8" i="46"/>
  <c r="H26" i="25"/>
  <c r="D26" i="46"/>
  <c r="H26" i="46" s="1"/>
  <c r="H23" i="46"/>
  <c r="H23" i="25"/>
  <c r="G30" i="46"/>
  <c r="G43" i="46" s="1"/>
  <c r="D30" i="46"/>
  <c r="D43" i="46" s="1"/>
  <c r="H21" i="46"/>
  <c r="H8" i="25"/>
  <c r="G21" i="25"/>
  <c r="G30" i="25" s="1"/>
  <c r="F21" i="25"/>
  <c r="F30" i="25" s="1"/>
  <c r="H30" i="46" l="1"/>
  <c r="H43" i="46" s="1"/>
  <c r="H20" i="25"/>
  <c r="H21" i="25"/>
  <c r="D10" i="25"/>
  <c r="D13" i="25" l="1"/>
  <c r="H10" i="25"/>
  <c r="H13" i="25" l="1"/>
  <c r="H30" i="25" s="1"/>
  <c r="D30" i="25"/>
  <c r="M18" i="44" l="1"/>
  <c r="M26" i="44"/>
</calcChain>
</file>

<file path=xl/sharedStrings.xml><?xml version="1.0" encoding="utf-8"?>
<sst xmlns="http://schemas.openxmlformats.org/spreadsheetml/2006/main" count="1526" uniqueCount="649">
  <si>
    <t>Poř.číslo.</t>
  </si>
  <si>
    <t>z toho spolufinan. PO z IF:</t>
  </si>
  <si>
    <t>z toho rozpočet OK:</t>
  </si>
  <si>
    <t>ORJ - 17</t>
  </si>
  <si>
    <t>ÚZ</t>
  </si>
  <si>
    <t>§</t>
  </si>
  <si>
    <t>oblast</t>
  </si>
  <si>
    <t>ORG</t>
  </si>
  <si>
    <t>pol.</t>
  </si>
  <si>
    <t>Číslo silnice</t>
  </si>
  <si>
    <t>Název investiční akce</t>
  </si>
  <si>
    <t>Popis akce</t>
  </si>
  <si>
    <t xml:space="preserve">Správce: </t>
  </si>
  <si>
    <t>Ing. Miroslav Kubín</t>
  </si>
  <si>
    <t>ORJ -  17</t>
  </si>
  <si>
    <t xml:space="preserve">vedoucí odboru </t>
  </si>
  <si>
    <t>v tis. Kč</t>
  </si>
  <si>
    <t>Nové investice</t>
  </si>
  <si>
    <t>Oblast:</t>
  </si>
  <si>
    <t>Název akce:</t>
  </si>
  <si>
    <t>Popis:</t>
  </si>
  <si>
    <t>Stávající dokumentace</t>
  </si>
  <si>
    <t>K zajištění</t>
  </si>
  <si>
    <t xml:space="preserve">Celkové náklady s DPH            </t>
  </si>
  <si>
    <t>Termín realizace</t>
  </si>
  <si>
    <t xml:space="preserve">Celkem:     </t>
  </si>
  <si>
    <t>realizace</t>
  </si>
  <si>
    <t>ŠTERNBERK</t>
  </si>
  <si>
    <t>Nová projektová dokumentace</t>
  </si>
  <si>
    <t>Oblast zdravotnictví</t>
  </si>
  <si>
    <t>Poř. číslo.</t>
  </si>
  <si>
    <t>Nové investice - stavební</t>
  </si>
  <si>
    <t>PD</t>
  </si>
  <si>
    <t>Obor zdravotnictví</t>
  </si>
  <si>
    <t>MUDr. Eva Štefková</t>
  </si>
  <si>
    <t>ORJ - 14</t>
  </si>
  <si>
    <t>Nové investice - nestavební</t>
  </si>
  <si>
    <t>Oblast školství</t>
  </si>
  <si>
    <t>v tis.Kč</t>
  </si>
  <si>
    <t xml:space="preserve">Celkem     </t>
  </si>
  <si>
    <t>Návrh na úvěrový rámec KB</t>
  </si>
  <si>
    <t>Návrh na úvěrový rámec EIB</t>
  </si>
  <si>
    <t>Nové investice - stavební KB</t>
  </si>
  <si>
    <t>Nová projektová dokumentace KB celkem</t>
  </si>
  <si>
    <t>Nové investice KB celkem</t>
  </si>
  <si>
    <t xml:space="preserve">Celkem    </t>
  </si>
  <si>
    <t>Poř. Číslo</t>
  </si>
  <si>
    <t>Poř.číslo</t>
  </si>
  <si>
    <t>Název přílohy</t>
  </si>
  <si>
    <t>Nové investice - stavební EIB</t>
  </si>
  <si>
    <t>Nové investice - stavební OK</t>
  </si>
  <si>
    <t>Nové investice - stavební - OK</t>
  </si>
  <si>
    <t xml:space="preserve">Nové investice - stavební KB </t>
  </si>
  <si>
    <t>Nová projektová dokumentace OK</t>
  </si>
  <si>
    <t>Oblast školství - součet</t>
  </si>
  <si>
    <t>Oblast sociální - součet</t>
  </si>
  <si>
    <t>Oblast kultury - součet</t>
  </si>
  <si>
    <t>Oblast zdravotnictví - součet</t>
  </si>
  <si>
    <t>Oblast dopravy - součet</t>
  </si>
  <si>
    <t>ORJ 12</t>
  </si>
  <si>
    <t>Návrh na rozpočet OK</t>
  </si>
  <si>
    <t xml:space="preserve">Odbor dopravy a silničního hospodářství </t>
  </si>
  <si>
    <t>Ing. Zdeněk Kocourek</t>
  </si>
  <si>
    <t>ORJ - 12</t>
  </si>
  <si>
    <t>č.silnice</t>
  </si>
  <si>
    <t>Odbor kultury a památkové péče</t>
  </si>
  <si>
    <t>RNDr. Jindřich Garčic</t>
  </si>
  <si>
    <t>Oblast zdrav. - nájemné SMN a.s.</t>
  </si>
  <si>
    <t>Oblast sociální</t>
  </si>
  <si>
    <t>Poř. číslo</t>
  </si>
  <si>
    <t>Odbor sociálních věcí</t>
  </si>
  <si>
    <t>ORJ -  11</t>
  </si>
  <si>
    <t>ORJ - 0003</t>
  </si>
  <si>
    <t>Správce:</t>
  </si>
  <si>
    <t>Mgr. Lenka Doleželová</t>
  </si>
  <si>
    <t>Odbor  informačních technologií</t>
  </si>
  <si>
    <t>ORJ - 06</t>
  </si>
  <si>
    <t>vedoucí odboru</t>
  </si>
  <si>
    <t>Mgr. Jiří Šafránek</t>
  </si>
  <si>
    <t>KŘ</t>
  </si>
  <si>
    <t>OIT</t>
  </si>
  <si>
    <t>Oblast kultury</t>
  </si>
  <si>
    <t>Oblast dopravy</t>
  </si>
  <si>
    <t>z toho spolufinan. PO z IF</t>
  </si>
  <si>
    <t>z toho rozpočet OK</t>
  </si>
  <si>
    <t>Oblast</t>
  </si>
  <si>
    <t>Nové opravy</t>
  </si>
  <si>
    <t>Popis</t>
  </si>
  <si>
    <t>Akce zajišťované SSOK</t>
  </si>
  <si>
    <t>Název akce</t>
  </si>
  <si>
    <t>CELKEM</t>
  </si>
  <si>
    <t>OL</t>
  </si>
  <si>
    <t>Odbor investic a evropských programů</t>
  </si>
  <si>
    <t>Popis akce:</t>
  </si>
  <si>
    <t>položka</t>
  </si>
  <si>
    <t>Položka</t>
  </si>
  <si>
    <t>PhDr. Markéta Čožíková</t>
  </si>
  <si>
    <t xml:space="preserve">Oblast sociální </t>
  </si>
  <si>
    <t xml:space="preserve">Oblast kultury  </t>
  </si>
  <si>
    <t xml:space="preserve">Odbor zdravotnictví </t>
  </si>
  <si>
    <t>Celkem</t>
  </si>
  <si>
    <t>Nové investice OIEP</t>
  </si>
  <si>
    <t>Nové investice SSOK</t>
  </si>
  <si>
    <t xml:space="preserve">Nové investice </t>
  </si>
  <si>
    <t>KH - cestovní ruch</t>
  </si>
  <si>
    <t>Oblast školství  - nová projektová dokumentace celkem</t>
  </si>
  <si>
    <t>ORJ - 13</t>
  </si>
  <si>
    <t>Oblast školství  - nové investice celkem</t>
  </si>
  <si>
    <t>Nové  investice EIB</t>
  </si>
  <si>
    <t>Nové investice EIB celkem</t>
  </si>
  <si>
    <t>Nové investice - OK</t>
  </si>
  <si>
    <t>Nové investice OK celkem</t>
  </si>
  <si>
    <t xml:space="preserve">Nové  investice KB </t>
  </si>
  <si>
    <t>pomocné buňky</t>
  </si>
  <si>
    <t>Oblast školství  - nové opravy celkem</t>
  </si>
  <si>
    <t>Oblast sociální - nová projektová dokumentace celkem</t>
  </si>
  <si>
    <t>Oblast sociální - nové investice stavební celkem</t>
  </si>
  <si>
    <t>Oblast sociální - nové investice nestavební celkem</t>
  </si>
  <si>
    <t>Oblast kultury - nová projektová dokumentace celkem</t>
  </si>
  <si>
    <t>Oblast kultury - nové investice nestavební celkem</t>
  </si>
  <si>
    <t>Oblast dopravy  - nové investice zajišťované OIEP celkem</t>
  </si>
  <si>
    <t>Oblast dopravy  - nové investice zajišťované SSOK celkem</t>
  </si>
  <si>
    <t>Oblast zdravotnictví - nová projektová dokumentace celkem</t>
  </si>
  <si>
    <t xml:space="preserve">Spolufinancování PO z ivestičních fondů (IF) je zapojeno do rozpočtu příjmů Olomouckého kraje ve výši 8 046 tis.Kč (oblast školství ve výši 5 146 tis.Kč a oblast zdravotnictví ve výši 2 900 tis.Kč. Zbývající výše 4 089 tis.Kč (oblast kultury ve výši 39 tis.Kč a oblast zdravotnictví ve výši 4 050 tis.Kč) budou realizovat přímo příspěvkové organizace. V těchto případech se jedná o nové investice - nestavební, kdy bude příspěvkovým organizacím poskytnut příspěvek z rozpočtu Olomouckého kraje a akci budou příspěvkové organizace realizovat se zapojením svých investičních fondů. </t>
  </si>
  <si>
    <t>Oblast zdravotnictví - nové stavební investice celkem</t>
  </si>
  <si>
    <t>Oblast zdravotnictví - nové nestavební investice  celkem</t>
  </si>
  <si>
    <t xml:space="preserve">Oblast zdravotnictví - investice hrazené z nájemného SMN a.s.             </t>
  </si>
  <si>
    <t xml:space="preserve">Oblast zdravotnictví - nové investice z nájemného celkem              </t>
  </si>
  <si>
    <t xml:space="preserve">Kancelář hejtmana - cestovní ruch </t>
  </si>
  <si>
    <t>Kancelář hejtmana  - nové investice celkem</t>
  </si>
  <si>
    <t>OIT - nové investice celkem</t>
  </si>
  <si>
    <t>Kancelář ředitele - nové investice celkem</t>
  </si>
  <si>
    <t>OK</t>
  </si>
  <si>
    <t>Kancelář hejtmana</t>
  </si>
  <si>
    <t>ORJ- 02</t>
  </si>
  <si>
    <t>Odbor Kancelář ředitele</t>
  </si>
  <si>
    <t>Kancelář ředitele</t>
  </si>
  <si>
    <t>Správce</t>
  </si>
  <si>
    <t>Ing. Luděk Niče</t>
  </si>
  <si>
    <t>Vynaloženo k 31. 12. 2011</t>
  </si>
  <si>
    <t>Návrh na rok 2012</t>
  </si>
  <si>
    <t>Pokračování v roce 2013 a dalších</t>
  </si>
  <si>
    <t xml:space="preserve">Financování investičních akcí </t>
  </si>
  <si>
    <t>b) Návrh nových investičních akcí v roce 2012</t>
  </si>
  <si>
    <t>Nové  opravy</t>
  </si>
  <si>
    <t xml:space="preserve">Nová projektová dokumentace </t>
  </si>
  <si>
    <t xml:space="preserve">Nová projektová dokumentace KB </t>
  </si>
  <si>
    <t xml:space="preserve">Nové investice - nestavební </t>
  </si>
  <si>
    <t>Oblast kultury - nové investice - stavební celkem</t>
  </si>
  <si>
    <t xml:space="preserve">Nová projektová dokumentace OK </t>
  </si>
  <si>
    <t>Pokračování 
v roce 2013 a dalších</t>
  </si>
  <si>
    <t>Vynaloženo do 31. 12. 2011</t>
  </si>
  <si>
    <t>Předpoklad financování na rok  2013 a další</t>
  </si>
  <si>
    <t>Oblast dopravy - akce zajišťované SSOK</t>
  </si>
  <si>
    <t>Oblast dopravy - akce zajišťované OIEP</t>
  </si>
  <si>
    <t>Vynaloženo k 31.12.2011</t>
  </si>
  <si>
    <t>2012</t>
  </si>
  <si>
    <t>Odborný léčebný ústav Paseka, přísp. org. - Polohovací postele s later.náklonem</t>
  </si>
  <si>
    <t>Odborný léčebný ústav Paseka, přísp. org. - Analyzátor moči</t>
  </si>
  <si>
    <t>Odborný léčebný ústav neurologicko-geriatrický Moravský Beroun, přísp. org. - Pořízení 2 ks rehabilitačních van</t>
  </si>
  <si>
    <t>Odborný léčebný ústav neurologicko-geriatrický Moravský Beroun, přísp. org. - Nákup lůžek a vybavení pro pacienty s nadměrnou hmotností</t>
  </si>
  <si>
    <t>Odborný léčebný ústav neurologicko-geriatrický Moravský Beroun, přísp. org. - Obnova serveru a prvků počítačové sítě</t>
  </si>
  <si>
    <t>Odborný léčebný ústav neurologicko-geriatrický Moravský Beroun, přísp. org. - Resuscitační vozík</t>
  </si>
  <si>
    <t>Odborný léčebný ústav neurologicko-geriatrický Moravský Beroun, přísp. org. - Centrifuga pro biochemickou laboratoř</t>
  </si>
  <si>
    <t>Zdravotnická záchranná služba OK, přísp. org. - Sanitní vozidla 3 ks</t>
  </si>
  <si>
    <t>Nákup osobních vozidel</t>
  </si>
  <si>
    <t>Nová úřední deska</t>
  </si>
  <si>
    <t>II/446</t>
  </si>
  <si>
    <t>DSP, DZS</t>
  </si>
  <si>
    <t>SP, realizace</t>
  </si>
  <si>
    <t>Šumperk - okružní křižovatka</t>
  </si>
  <si>
    <t>studie</t>
  </si>
  <si>
    <t>DSP, DZS, SP, realizace</t>
  </si>
  <si>
    <t>2012/2013</t>
  </si>
  <si>
    <t>III/37745 III/37731</t>
  </si>
  <si>
    <t>Brodek u Prostějova - okružní křižovatka</t>
  </si>
  <si>
    <t>III/4537</t>
  </si>
  <si>
    <t>III/37356</t>
  </si>
  <si>
    <t>Brodek u Konice</t>
  </si>
  <si>
    <t>II/457</t>
  </si>
  <si>
    <t>Velké Kunětice - Mikulovice</t>
  </si>
  <si>
    <t>III/44016</t>
  </si>
  <si>
    <t>Olšovec - Střítež</t>
  </si>
  <si>
    <t>III/3696</t>
  </si>
  <si>
    <t>Loučná - Přemyslov</t>
  </si>
  <si>
    <t>III/43327</t>
  </si>
  <si>
    <t>Most ev. č. 43327-3, Popůvky</t>
  </si>
  <si>
    <t>Programové vybavení</t>
  </si>
  <si>
    <t>Visual studio 2010 profesional - aplikace slouží k úpravám intranetu - celkem 50 000,00 Kč. GORDIC - VFP - implementace modulů Veřejná finanční podpora (dotace Olomouckého kraje)propojení s ekonomickými moduly GINIS - celkem 800 000,00 Kč. Nákup SW nad 60 tis od stávajících i nových firem - celkem 700 000,00 Kč.  Licence pro backup2disk 10TB - licence pro rozšíření kapacity zálohovacího software Backu2disk z 2 TB na 4 TB - celkem 330 000,00 Kč.</t>
  </si>
  <si>
    <t>Výpočetní technika</t>
  </si>
  <si>
    <t>PV</t>
  </si>
  <si>
    <t>SU</t>
  </si>
  <si>
    <t>JE</t>
  </si>
  <si>
    <t>PR</t>
  </si>
  <si>
    <t xml:space="preserve">Z výše uvedeného vyplývá, že v návrhu rozpočtu výdajů Olomouckého kraje jsou nové investice v celkové výši 838 571 tis.Kč (celková výše nových investic 842 660 tis.Kč mínus 4 089 tis.Kč, což je podíl investičních fondů příspěvkových organizací  u akcí, které si  budou příspěvkové organizace realizovat přímo). </t>
  </si>
  <si>
    <t>Oblast sociální  - nové opravy celkem</t>
  </si>
  <si>
    <t>Letos probíhá I.etapa. Plíseň, drolení zdiva. Opakovaně vytýkano při kontrolách hygieny a BOZP - ohrožování zdraví zaměstnanců.</t>
  </si>
  <si>
    <t>Vlastivědné muzeum v Olomouci - Vybudování expozice Lapidária</t>
  </si>
  <si>
    <t>Vlastivědné muzeum v Olomouci - Nákup osobního motorového vozidla</t>
  </si>
  <si>
    <t>Vlastivědné muzeum Jesenicka - Nákladní přívěs</t>
  </si>
  <si>
    <t>Vlastivědné muzeum Jesenicka - Výstavní inventář</t>
  </si>
  <si>
    <t>Vlastivědné muzeum Jesenicka - Počítačová sestava</t>
  </si>
  <si>
    <t>Muzeum Prostějovska v Prostějově - Stálá historická a archeologická expozice</t>
  </si>
  <si>
    <t>Muzeum Prostějovska v Prostějově - Hardware a software pro úložiště a zálohu dat</t>
  </si>
  <si>
    <t>Jedná se o doplnění vozového parku v souvislosti se zajišťováním provozu odloučeného pracoviště v zámku v Čechách pod Kosířem, kde začne 2. etapa rekonstrukce zámku. Je požadováno osobní vozidlo terénního typu.</t>
  </si>
  <si>
    <t>Jedná se o demontáž, čištění, restaurování reliéfů (z důvodu častečného poničení) a jejich nového usazení. Jsou to vzácné sbírkové kusy z podsbírky Lapidárium, které jsou umístěny na venkovní stěně ve dvoře hlavní budovy VMO, kde jsou vystaveny nepříznivým vlivům počasí.</t>
  </si>
  <si>
    <t xml:space="preserve">Jedná  se o pořízení celoskleněných vitrín z bezpečnostního skla do prostor pro krátkodobé výstavy. </t>
  </si>
  <si>
    <t xml:space="preserve">Jedná se o pořízení nové počítačové sestavy (PC včetně operačního systému a multifunkčního zařízení : tiskárna-scaner-kopírka) s určením pro recepci s pokladnou. </t>
  </si>
  <si>
    <t xml:space="preserve">Jedná se o pořízení HW a SW pro uložení centrálních databází jednotlivých podsbírek včetně jejich digitalizované elektronické evidence. Zařízení bude využíváno také pro data ekonomického a personálního charakteru. </t>
  </si>
  <si>
    <t>Jedná se o opravy mostních konstrukcí včetně pochozí trámové plochy na hradě Helfštýn.</t>
  </si>
  <si>
    <t>Muzeum Komenského v Přerově - Stavební úpravy depozitáře knihovny v budově Horní nám. 35, Přerov</t>
  </si>
  <si>
    <t xml:space="preserve">Jedná se o zhotovení projektu na zastřešení hradního paláce za účelem zaištění lepší ochrany obvodového zdiva paláce  proti povětrnostním vlivům a stálého zachování vzácné architektury stavby. </t>
  </si>
  <si>
    <t>Muzeum Komenského v Přerově - Užitkové vozidlo</t>
  </si>
  <si>
    <t>Muzeum Komenského v Přerově - Fotoaparát s příslušenstvím</t>
  </si>
  <si>
    <t>Muzeum Komenského v Přerově - Sušárna s přirozenou regulací vzduchu</t>
  </si>
  <si>
    <t>Muzeum Komenského v Přerově - Pořízení bezpečnostní vitríny pro vystavování exkluzivních sbírkových předmětů</t>
  </si>
  <si>
    <t>Muzeum Komenského v Přerově - Pořízení knihovního systému pro knihovny Muzea Komenského v Přerově</t>
  </si>
  <si>
    <t>Jedná se o pořízení nového užitkového vozidla k přepravě sbírkových předmětů, instalačních prostředků a k převozu zapůjčených výstav. Stávající je již ve špatném technickém stavu a jsou neekonomické jeho další opravy.</t>
  </si>
  <si>
    <t>Sušárna s termoregulací se nepostradatelnou součástí vybavení při konzervaci sbírkových předmětů. Přístroj je využíván pro sušení, vysoušení a vytvrzování konzervačních látek.</t>
  </si>
  <si>
    <t>Požadované vitríny budou využívány pro vystavování exkluzivních sbírkových předmětů nejen z vlastnictví muzea, ale i zapůjčených z jiných institucí pro zabezpečení významných sbírkových předmětů mimořádné kulturní hodnoty.</t>
  </si>
  <si>
    <t xml:space="preserve">Předmětem investice je pořízení knihovního systému pro knihovny muzea, které spravuje rozsáhlý knižní fond. Aby bylo možno jej zpřístupnit veřejnosti, je nutno převést celý knižní fond do elektronického knihovního systému. </t>
  </si>
  <si>
    <t>Domov Sněženka Jeseník - Odvlhčení zdiva suterén budovy- II.etapa</t>
  </si>
  <si>
    <t>Domov Sněženka Jeseník - Oprava chodbové dlažby</t>
  </si>
  <si>
    <t>Domov důchodců Hrubá Voda - Oprava elektroinstalace</t>
  </si>
  <si>
    <t xml:space="preserve">Sociální služby Prostějov - Výměna oken </t>
  </si>
  <si>
    <t xml:space="preserve">Domov pro seniory Javorník - Elektrické sprchové křeslo  </t>
  </si>
  <si>
    <t xml:space="preserve">Nastavitelné elektrické křeslo je nutné pořídit vzhledem ke zkvalitnění péče a zajištění konfortu uživatelům závislých na pomoci druhé osoby.  </t>
  </si>
  <si>
    <t>Domov důchodců Kobylá nad Vidnavkou - Osobní automobil</t>
  </si>
  <si>
    <t>Domov Sněženka Jeseník - 2 ks sušiče prádla</t>
  </si>
  <si>
    <t>Domov Sněženka Jeseník - 2 ks kuchyňský plynový sporák</t>
  </si>
  <si>
    <t>Domov Sněženka Jeseník - Mixer</t>
  </si>
  <si>
    <t>Domov Sněženka Jeseník - Elektrický zvedák</t>
  </si>
  <si>
    <t>Domov Sněženka Jeseník - Elektrická zvedací vana</t>
  </si>
  <si>
    <t>Domov důchodců Červenka - Nákup osobního automobilu</t>
  </si>
  <si>
    <t>Domov důchodců Červenka - Nákup sedací vany</t>
  </si>
  <si>
    <t>Zajištění nezávislého koupání pro mobilní i imobilní uživatele s asistencí. Tato služba v domově chybí a je o ní zájem.</t>
  </si>
  <si>
    <t>Domov důchodců Červenka - Desinfikátor podložních mís</t>
  </si>
  <si>
    <t>Domov seniorů FRANTIŠEK Náměšť na Hané - Nákup konvektomatu v rámci modernizace zařízení kuchyně</t>
  </si>
  <si>
    <t>Domov důchodců Hrubá Voda - Konvektomat</t>
  </si>
  <si>
    <t>Domov důchodců Hrubá Voda - Automobil</t>
  </si>
  <si>
    <t xml:space="preserve">Domov seniorů POHODA Chválkovice - 2 X Automobil  Transit prodloužená verze </t>
  </si>
  <si>
    <t>Domov seniorů POHODA Chválkovice - 4 X zvedák</t>
  </si>
  <si>
    <t>Domov seniorů POHODA Chválkovice - 1 X zvedák pro objemné klienty</t>
  </si>
  <si>
    <t>Domov seniorů POHODA Chválkovice - Malotraktor</t>
  </si>
  <si>
    <t>Domov seniorů POHODA Chválkovice - Rehabilitační přístroj</t>
  </si>
  <si>
    <t>Sociální služby pro seniory Olomouc - Elektrická pec 3 nad sebou  -  2 kusy á 95 000,-  Kč</t>
  </si>
  <si>
    <t>Sociální služby pro seniory Olomouc - Kuchyňská linka s vestavěnými spotřebiči v bytech  CHB</t>
  </si>
  <si>
    <t>Sociální služby pro seniory Olomouc - Šikmá schodišťová sedačka - modul 260 STANNAH</t>
  </si>
  <si>
    <t>Sociální služby pro seniory Olomouc - Varný kotel elektrický 150 litrů s automatickým dopouštěním vody  -  2 kusy á 130 000,-Kč</t>
  </si>
  <si>
    <t>Vincentinum - poskytovatel sociálních služem Šternberk - Konvektomat</t>
  </si>
  <si>
    <t>Nové zámky - poskytovatel sociálních služeb - 2 x zvedák pro imobilní osoby</t>
  </si>
  <si>
    <t>Zvedák je určen pro bezpečný přesun klientů v pohodlné pololežící poloze.</t>
  </si>
  <si>
    <t>Nové zámky - poskytovatel sociálních služeb - 5 x myčka a dezinfikátor podložních mís</t>
  </si>
  <si>
    <t>Myčka vyprazdňuje, čistí a dezinfikuje podložní mísy, močové lahve a kbelíky toaletních židlí.</t>
  </si>
  <si>
    <t>Domov důchodců Šumperk - Konvektomat</t>
  </si>
  <si>
    <t>Domov důchodců Šumperk - Koupací lůžko pro imobilní uživatele</t>
  </si>
  <si>
    <t>Domov důchodců Šumperk - Myčky podložních mís</t>
  </si>
  <si>
    <t>Domov důchodců Šumperk - Transportní plošina pro vozíčkáře pro vstup do zahrady DD</t>
  </si>
  <si>
    <t>Domov důchodců Šumperk - Náhrada interního rozhlasového a varovného vysílání</t>
  </si>
  <si>
    <t>Domov důchodců Šumperk - Malotraktor - systém VARI</t>
  </si>
  <si>
    <t>Domov důchodců Šumperk - Vozíky včetně jídelních tabletů (60 ks)</t>
  </si>
  <si>
    <t>Domov důchodců Libina - Konvektomat</t>
  </si>
  <si>
    <t>Domov Paprsek Olšany - Stropní zvedák</t>
  </si>
  <si>
    <t>Domov Paprsek Olšany - Konvektomat</t>
  </si>
  <si>
    <t>Domov Paprsek Olšany - Myčka malá</t>
  </si>
  <si>
    <t>Domov Paprsek Olšany - Zvedací vana</t>
  </si>
  <si>
    <t>Domov důchodců Prostějov - Chladící stavebnicový box (3,1x2,3x2,2m) včetně přísl.</t>
  </si>
  <si>
    <t>Domov důchodců Prostějov - Bubnový elektrický sušič - Electrolux - T5550</t>
  </si>
  <si>
    <t>Domov důchodců Jesenec - Smažící pánev do kuchyně</t>
  </si>
  <si>
    <t>Domov "Na Zámku" Nezamyslice - Elektrické zdvihací zařízení "CURATOR"</t>
  </si>
  <si>
    <t xml:space="preserve">Domov "Na Zámku" Nezamyslice - Vysokootáčková pračka do prádelny </t>
  </si>
  <si>
    <t>Sociální služby Prostějov - Obnova voového parku</t>
  </si>
  <si>
    <t>Centrum sociálních služeb Prostějov - Konvektomat B 122 1b</t>
  </si>
  <si>
    <t>Domov pro seniory Radkova Lhota - Lis na prádlo</t>
  </si>
  <si>
    <t>Domov pro seniory Radkova Lhota - 2 stropní zvedací systémy</t>
  </si>
  <si>
    <t>Domov pro seniory Radkova Lhota - Vlečka za malotraktor</t>
  </si>
  <si>
    <t xml:space="preserve">Domov pro seniory Tovačov - Multifunkční  pánev FRIMA 100 l </t>
  </si>
  <si>
    <t>Domov pro seniory Tovačov - Konvektomat elektrický 10 G</t>
  </si>
  <si>
    <t>Domov větrný mlýn Skalička - Sekačka</t>
  </si>
  <si>
    <t>Domov větrný mlýn Skalička - Myčka na nádobí</t>
  </si>
  <si>
    <t>Centrum Dominika Kokory - Pračka</t>
  </si>
  <si>
    <t>Domov ADAM Dřevohostice - Kuchyňský plynový kotel</t>
  </si>
  <si>
    <t xml:space="preserve">Domov ADAM Dřevohostice - Ohřívač TUV </t>
  </si>
  <si>
    <t>Výměna stávajícího ohřívače TUV pro kuchyni a prádelnu, který je z roku 2001</t>
  </si>
  <si>
    <t>Domov ADAM Dřevohostice - Pračka</t>
  </si>
  <si>
    <t>Domov Na zámečku Rokytnice - Nákup minibusu s úpravou pro převoz vozíčkářů</t>
  </si>
  <si>
    <t>Domov Na zámečku Rokytnice - Nákup průmyslové pračky</t>
  </si>
  <si>
    <t>Domov Na zámečku Rokytnice - Nákup elektrického kotle do stravovacího provozu</t>
  </si>
  <si>
    <t>Domov Na zámečku Rokytnice - Nákup zvedacího zařízení pro imobilní klienty</t>
  </si>
  <si>
    <t>Domov důchodců Hrubá Voda - Přístavba lůžkového výtahu v budově žen</t>
  </si>
  <si>
    <t>Domov důchodců Štíty - Výměna střechy</t>
  </si>
  <si>
    <t>Penzion pro důchodce Loštice - Rekonstrukce a modernizace vytápění</t>
  </si>
  <si>
    <t>Vybudování rezervačního systému</t>
  </si>
  <si>
    <t>Cíl projektu - zvýšit incoming do turistických regionů OK a zlepšit tak využití turistického potenciálu OK. Toho bude docíleno pomocí vytvoření rezervačního systému, který umožní přímou rezervaci ubytování a případně prodej dalších služeb a produktů cest. ruchu. V roce 2011 byl vybrán realizátor, firma Winternet, a 60 % z nákladů projektu bude uhrazeno v roce 2011. Zbylých 40 % nákladů bude uhrazeno po dokončení projektu v 2. polovině ledna 2012.</t>
  </si>
  <si>
    <t>-</t>
  </si>
  <si>
    <t>2011 - 2012</t>
  </si>
  <si>
    <t>Digitalizace Olomouc region Card</t>
  </si>
  <si>
    <t>PD, realizace</t>
  </si>
  <si>
    <t>Rekonstrukce a dostavba provozní základny LZZS je nutná pro splnění požadavků ÚCL, které vychází z nařízení Komise ES č. 2042/2003</t>
  </si>
  <si>
    <t>Vybudování samostatných plynových kotelen včetně ohřevu TUV pro jednotlivé objekty ústavu a rozvodů plynu. Zrušení stávajících rozvodů tepla v areálu, které je zajišťováno od firmy Granitol a.s. a přiváděno do pavilonu 1, odsud rozváděno do pavilonu 2 a do budovy výměníkové stanice a do budov dílen, bytovky a svobodárny potrubím o velké dimenzi, které je tepelně nedostatečně zaizolované. K tepelným ztrátám dochází nejen v zimních měsících, ale i v létě při rozvodu TUV z pavilonu 1, kde je TUV vyráběna.</t>
  </si>
  <si>
    <t xml:space="preserve">Nákupy </t>
  </si>
  <si>
    <t>Nákupy celkem</t>
  </si>
  <si>
    <t>osobní auto, PC, tiskárna, plotr, server</t>
  </si>
  <si>
    <t>Dataprojektor (3 ks)</t>
  </si>
  <si>
    <t>Řízení klimatizace</t>
  </si>
  <si>
    <t>Vědecká knihovna v Olomouci - Telefonní ústředna</t>
  </si>
  <si>
    <t>Vědecká knihovna v Olomouci - Server pro provoz knihovního systému Aleph</t>
  </si>
  <si>
    <t>Jedná se o pořízení nové telefonní ústředny pro Vědeckou knihovnu v Olomouci jako náhrada za stávající, technicky zastaralou.</t>
  </si>
  <si>
    <t>Vědecká knihovna plánuje v roce 2012 přechod na vyšší verzi knihovního systému Aleph. Nová verze již nepodporuje Linux RHEL 4, který je instalován na současném serveru. Bude tedy nutný přechod na verzi systému Linux RHEL 5, což není možné za provozu stávajícího serveru z organizačních ani kapacitních důvodů.</t>
  </si>
  <si>
    <t>SMN a.s. - o.z. Nemocnice Prostějov            Rekonstrukce oddělení dialýzy</t>
  </si>
  <si>
    <t>ano</t>
  </si>
  <si>
    <t>PROSTĚJOV</t>
  </si>
  <si>
    <t>SMN a.s. - o.z. Nemocnice Šternberk            Rekonstrukce porodnice</t>
  </si>
  <si>
    <t>ne</t>
  </si>
  <si>
    <t>červen</t>
  </si>
  <si>
    <t>Kompletní rekonstrukce porodnice s vybudováním sociálního zázemí pro matky na pokojích.</t>
  </si>
  <si>
    <t>Nová projektová dokumentace OK celkem</t>
  </si>
  <si>
    <t>IZ</t>
  </si>
  <si>
    <t xml:space="preserve">Výměna stupaček odpadů, rozvodů vody, zařizovacích předmětů, obkladů, dlažby, topení, dispoziční úpravy. </t>
  </si>
  <si>
    <t>Střední zdravotnická škola a Vyšší odborná škola zdravotnická Emanuela Pöttinga, Olomouc, Pöttingova 2 - Sanace krovu školní budovy</t>
  </si>
  <si>
    <t>2012-2013</t>
  </si>
  <si>
    <t>DPS</t>
  </si>
  <si>
    <t>S</t>
  </si>
  <si>
    <t>CN</t>
  </si>
  <si>
    <t xml:space="preserve">Odborné učiliště Křenovice - Zateplení budovy, nová fasáda </t>
  </si>
  <si>
    <t>EA</t>
  </si>
  <si>
    <t>Střední průmyslová škola stavební, Lipník nad Bečvou, Komenského sady 257  - Stavební a dispoziční úpravy internátu  školy</t>
  </si>
  <si>
    <t>Jedná se o tzv."druhou etapu" uvedené akce. V této etapě jde zejména o rekonstrukci elektroinstalace a dílčí dispoziční úpravy.</t>
  </si>
  <si>
    <t>DZP</t>
  </si>
  <si>
    <t>SP</t>
  </si>
  <si>
    <t>SCHOLA SERVIS - zařízení pro další vzdělávání pedagogických pracovníků a středisko služeb školám, Prostějov, příspěvková organizace - Zateplení bočních zdí na ubytovacím zařízení Marie Pujmanové 754, Prostějov-Vrahovice</t>
  </si>
  <si>
    <t>Střední škola sociální péče a služeb, Zábřeh, nám. 8. května 2 - Odkup pozemku</t>
  </si>
  <si>
    <t xml:space="preserve">Je třeba vyměnit zastaralé kotle za nové a s tím i veškeré rozvody v kotelně. </t>
  </si>
  <si>
    <t>Střední odborná škola a Střední odborné učiliště zemědělské, Horní Heřmanice 47 - Úpravna a čistírny vod</t>
  </si>
  <si>
    <t>Základní škola, Dětský domov a Školní jídelna, Litovel - Výměna oken na DD Litovel, Husova 651</t>
  </si>
  <si>
    <t>Jedná se o výměnu stávajících dřevěných oken na nová okna. Do zahrady budou plastová okna, do ulice dřevěná eurookna.</t>
  </si>
  <si>
    <t>Střední škola polytechnická, Olomouc, Rooseveltova 79 - Výměna oken budovy OV 1</t>
  </si>
  <si>
    <t>Základní umělecká škola Miloslava Stibora - výtvarný obor, Olomouc, Pionýrská 4 - Nátěr fasády školy a výměna povrchu vstupního prostoru</t>
  </si>
  <si>
    <t xml:space="preserve">Gymnázium, Olomouc - Hejčín, Tomkova 45 - Výměna podlahových krytin v učebnách  </t>
  </si>
  <si>
    <t>Pedagogicko - psychologická poradna Olomouckého kraje, Olomouc, U Sportovní haly 1a - Výměna oken, odloučené pracoviště Husitská 2, Šumperk</t>
  </si>
  <si>
    <t>Střední zdravotnická škola, Hranice - Výměna střešní krytiny</t>
  </si>
  <si>
    <t xml:space="preserve">Střední průmyslová škola stavební, Lipník nad Bečvou, Komenského sady 257 - Sanace krovu školy </t>
  </si>
  <si>
    <t>Sanace všech napadených dřevěných částí krovu dřevomorkou a odstranění lokálního zatékání, tj. oprava střešní krytiny.</t>
  </si>
  <si>
    <t>DZS</t>
  </si>
  <si>
    <t>Střední škola řezbářská, Tovačov, Nádražní 146 - Výměna střešní krytiny u skladu a šatny dívek</t>
  </si>
  <si>
    <t>Obchodní akademie, prostějov, Palackého 18 - Výměna oken</t>
  </si>
  <si>
    <t>SCHOLA SERVIS - zařízení pro další vzdělávání pedagogických pracovníků a středisko služeb školám, Prostějov, příspěvková organizace - Výměna oken</t>
  </si>
  <si>
    <t>Střední škola technická, Mohelnice, 1.máje2 - Výměna střešní krytiny na budově školy</t>
  </si>
  <si>
    <t>Střední  odborná  škola, Šumperk, Zemědělská 3 - Výměna kotelny na budově školy</t>
  </si>
  <si>
    <t>Střední odborné učiliště zemědělské, Loštice, Palackého 338 - Výměna střešní krytiny - dílny OV v Žádlovicích</t>
  </si>
  <si>
    <t>Střední škola sociální péče a služeb, Zábřeh, nám. 8. května 2 - Výměna krytiny střechy budovy školy na Bezručově ul.</t>
  </si>
  <si>
    <t>Základní škola Jeseník, Fučíkova 312 - Vymálování celé školy Vlčice 3</t>
  </si>
  <si>
    <t>Hotelová škola Vincenze Priessnitze, Jeseník, Dukelská 680 - Výměna oken</t>
  </si>
  <si>
    <t>provést výměnu</t>
  </si>
  <si>
    <t>6121</t>
  </si>
  <si>
    <t>DSP, DPS, SP</t>
  </si>
  <si>
    <t>Domov důchodců Štíty - Rekonstrukce a modernizace plynové kotelny</t>
  </si>
  <si>
    <t>Střední zdravotnická škola a Vyšší odborná škola zdravotnická Emanuela Pöttinga, Olomouc, Pöttingova 2 - WC v budově školy II. etapa</t>
  </si>
  <si>
    <t>Střední zdravotnická škola a Vyšší odborná škola zdravotnická Emanuela Pöttinga, Olomouc, Pöttingova 2 - Balkony a zateplení budovy DM</t>
  </si>
  <si>
    <t xml:space="preserve">Gymnázium, Šternberk, Horní náměstí 5 - Osvětlení </t>
  </si>
  <si>
    <t>Střední průmyslová škola a Obchodní akademie, Uničov, Školní 164 - Školní kuchyň a jídelna</t>
  </si>
  <si>
    <t>Střední zdravotnická škola a Vyšší odborná škola zdravotnická Emanuela Pöttinga, Olomouc, Pöttingova 2 -  WC v budově školy I. etapa</t>
  </si>
  <si>
    <t>Gymnázium, Olomouc, Čajkovského 9 - Střecha pavilonu B a F</t>
  </si>
  <si>
    <t>Obchodní akademie a Jazyková škola s právem státní jazykové zkoušky, Přerov, Bartošova 24 -Sprchy a šatny u tělocvičny</t>
  </si>
  <si>
    <t>Střední škola elektrotechnická, Lipník nad Bečvou, Tyršova 781 - Vybudování učeben a střecha</t>
  </si>
  <si>
    <t>Vyšší odborná škola a Střední průmyslová škola, Šumperk, Gen. Krátkého 1 - Tělovýchovné zařízení školy nám. Jana Zajíce 2, Šumperk</t>
  </si>
  <si>
    <t>Střední škola železniční a stavební, Šumperk, Bulharská 8 - Elektroinstalace na administrativní budově SŠ železniční a stavební Šumperk</t>
  </si>
  <si>
    <t>Gymnázium, Jeseník, Komenského 281 - Kotelna nižššího gymnázia</t>
  </si>
  <si>
    <t>Základní škola Jeseník, Fučíkova 312 - Kotelna</t>
  </si>
  <si>
    <t>Základní škola Jeseník, Fučíkova 312 - Sociální zařízení</t>
  </si>
  <si>
    <t xml:space="preserve">Střední škola zemědělská, Olomouc, U Hradiska 4 - Výměna elektroinstalace </t>
  </si>
  <si>
    <t>Muzeum Komenského v Přerově - Zastřešení paláce na hradě Helfštýn</t>
  </si>
  <si>
    <t>Studie</t>
  </si>
  <si>
    <t>Vlastivědné muzeum v Olomouci - Expozice etnografie a osobností kraje</t>
  </si>
  <si>
    <t>Jedná se o dokončení stálých expozic v budově muzea vybudováním expozice etnografie a expozice osobností kraje na chodbách VMO a ve výstavním sále.</t>
  </si>
  <si>
    <t>Vlastivědné muzeum v Olomouci - Informační systém muzea</t>
  </si>
  <si>
    <t>Vlastivědné muzeum v Olomouci - Restaurování renesančních reliéfů</t>
  </si>
  <si>
    <t>Archeologická expozice bude čerpat z bohatých sbírek mohelnického muzea, které vznikly při archeologických výzkumech v okolí Mohelnice a Loštic. Bude navazovat na otevřenou expozici "Z dějin Mohelnicka".  V roce 2011 byly provedeny nezbytné stavební a jiné úpravy. V další etapě je plánováno pořízení výstavního fundusu včetně audiovizuálního vybavení a následné provedení vlastní instalace expozice. Snahou bude využití vlastních kapacit muzea (práce vlastních zaměstnanců).</t>
  </si>
  <si>
    <t>Vlastivědné muzeum v  Šumperku - Expozice archeologie v Mohelnickém muzeu</t>
  </si>
  <si>
    <t>PD,SP, realizace</t>
  </si>
  <si>
    <t>Domov důchodců Šumperk - Rekonstrukce kuchyně</t>
  </si>
  <si>
    <t>Penzion pro důchodce Loštice - Rekonstrukce bytových jader (sociální zařízení, kuchyňky)</t>
  </si>
  <si>
    <t>Střední průmyslová škola, Přerov, Havlíčkova 2 - Výměna elektrorozvodů</t>
  </si>
  <si>
    <t>Střední průmyslová škola elektrotechnická, Mohelnice, Gen. Svobody 2 - Rekonstrukce venkovní kanalizace SPŠE Mohelnice</t>
  </si>
  <si>
    <t>Oprava kamenné zdi držící svah a oplocení pozemku budovy dětského domova Štíty, který sousedí s veřejnou komunikací. Pod tlakem zeminy se kamenná zeď bortí a vychyluje směrem do cesty, v případě většího podmáčení hrozí sesunutí zdi a celého svahu na komunikaci.</t>
  </si>
  <si>
    <t>Střední odborná škola gastronomie a potravinářství, Jeseník, U Jatek 8 - Rekonstrukce umýváren nového domova mládeže</t>
  </si>
  <si>
    <t>Jedná se výstavbu nových objektů vnitřního nádvoří muzea za účelem vytvoření nového výstavního prostoru muzea, informačního centra, kavárny a zpřístupnění parkánů muzea.</t>
  </si>
  <si>
    <t>Střední škola, Základní škola a Mateřská škola Šumperk, Hanácká 3 - Sedlová střecha</t>
  </si>
  <si>
    <t>Střední škola, Olomouc - Svatý Kopeček, B. Dvorského 17 - Výměna oken a zateplení pavilonu</t>
  </si>
  <si>
    <t>Vyšší odborná škola a Střední průmyslová škola elektrotechnická, Olomouc, Božetěchova 3 - Podlaha výdejny stravy</t>
  </si>
  <si>
    <t>Střední odborná škola Litovel, Komenského 677 - Topení a regulace topení</t>
  </si>
  <si>
    <t>Gymnázium, Olomouc, Čajkovského 9 - Střecha nad tělocvičnou</t>
  </si>
  <si>
    <t>Střední škola polytechnická, Olomouc, Rooseveltova 79 - Střecha budovy OV 1</t>
  </si>
  <si>
    <t>Gymnázium Jana Blahoslava a Střední pedagogická škola, Přerov, Denisova 3 - Sprchy u tělocvičny a kanalizace</t>
  </si>
  <si>
    <t>Střední lesnická škola, Hranice, Jurikova 588 - Střecha historické budovy školy</t>
  </si>
  <si>
    <t>Švehlova střední škola, Prostějov, nám. Spojenců 17 - Střechy</t>
  </si>
  <si>
    <t>Dětský domov a Školní jídelna, Plumlov, Balkán 333 – Koupelna v DD</t>
  </si>
  <si>
    <t>Gymnázium, Zábřeh, náměstí osvobození 20 - Statika části přístavby kuchyně Gymnázia Zábřeh</t>
  </si>
  <si>
    <t>Střední odborná škola a Střední odborné učiliště, Šumperk,  Gen. Krátkého 30 - Střecha odloučeného pracoviště Uničovská 2, Šumperk</t>
  </si>
  <si>
    <t>II/44934</t>
  </si>
  <si>
    <t>Stavební úpravy křižovatky u žel. přejezdu na ul. Olomoucká, Prostějov</t>
  </si>
  <si>
    <t>Výstavba přejezdového zabezpečovacího zařízení světelného v km 1,424 trati Prostějov - Chornice.</t>
  </si>
  <si>
    <t>K zajištění v roce 2012</t>
  </si>
  <si>
    <t>DÚR, ÚR</t>
  </si>
  <si>
    <t>studie, DSP, DPS</t>
  </si>
  <si>
    <t>60001100587</t>
  </si>
  <si>
    <t>Střední odborná  škola, Šumperk, Zemědělská 3 - Odstranění vlhkosti</t>
  </si>
  <si>
    <t>Provedení vápenné omítky jižní fasády s ponecháním okenních a dveřních otvorů ve stávajícím stavu.</t>
  </si>
  <si>
    <t>60001100607</t>
  </si>
  <si>
    <t>Gymnázium, Jeseník, Komenského 281 - Výdejna stravy - vzduchotechnika</t>
  </si>
  <si>
    <t>3122</t>
  </si>
  <si>
    <t>Odborný léčebný ústav Paseka, přísp. org. - Pračka na 32 kg prádla</t>
  </si>
  <si>
    <t>Slovanské gymnázium, Olomouc, tř. Jiřího z Poděbrad 13 - Modernizace počítačové sítě</t>
  </si>
  <si>
    <t>Střední škola technická, Přerov, Kouřílkova 8 - Vybudování kotelny</t>
  </si>
  <si>
    <t>PD,realizace</t>
  </si>
  <si>
    <t>60001100583</t>
  </si>
  <si>
    <t>2 ks sypačů včetně pluhů a nástaveb</t>
  </si>
  <si>
    <t>Domov "Na Zámku" Nezamyslice - Pořízení osobního automobilu</t>
  </si>
  <si>
    <t>Sociální služby Prostějov - Obnova vozového parku</t>
  </si>
  <si>
    <t>Nutné strojní vybavení. Ploha pro obhospodaření 6 ha. Zařízení je včetně vlečky a bude sloužit pro převoz materiálu v areálu organizace, ošetřování travnatých ploch a odklízení sněhu. Nahradí stroj se stářím 20 let.</t>
  </si>
  <si>
    <t>pořízení osobního automobilu pro obslužnost domova důchodců</t>
  </si>
  <si>
    <t>Konvektomat pro kuchyň požadujeme z důvodu postupně končící životnosti původních konvektomatů, které byli instalovány při provedené rekonstrukci kuchyně v roce 1996.</t>
  </si>
  <si>
    <t>Nové Zámky - poskytovatel sociálních služeb - Přestavba kotelny</t>
  </si>
  <si>
    <t>Nové Zámky - poskytovatel sociálních služeb - Výměna oken a rekonstrukce venkovního omítkového pláště</t>
  </si>
  <si>
    <t xml:space="preserve">Investice v celkové výši  …….Kč jsou navrhovány financovat z úvěrového rámce EIB, ze kterého je možné financovat akce bez DPH, tj. ve výši …....Kč. Zbylá část ve výši …….Kč musí být hrazena z rozpočtu Olomouckého kraje. </t>
  </si>
  <si>
    <t>Nahradí zastaralý /12 let / desinfikátor.</t>
  </si>
  <si>
    <t>Domov pro seniory Tovačov - Oprava střechy a výměna oken</t>
  </si>
  <si>
    <t>Výměna střešní krytiny včetně okapů a oplechování a výměna atypických trojúhelníkových oken ve II. patře. Současná krytina propouští srážkovou vodu, klientů zatéká do pokojů, okapy jsou neopravitelné, okny zatéká a netěsní.</t>
  </si>
  <si>
    <t>Domov důchodců Kobylá nad Vidnávkou - Oprava podlah a vnitřního schodiště</t>
  </si>
  <si>
    <t>Oprava prohnilých podlah v budově zámku a oprava schodiště v hlavní budově.</t>
  </si>
  <si>
    <t xml:space="preserve">Nové investice OK </t>
  </si>
  <si>
    <t>Nové investice OK</t>
  </si>
  <si>
    <t>Vlastivědné muzeum v Olomouci - Vybudování šatny pro návštěvníky</t>
  </si>
  <si>
    <t>Gymnázium Jiřího Wolkera Prostějov - Střecha</t>
  </si>
  <si>
    <t>z toho KB</t>
  </si>
  <si>
    <t>z toho EIB</t>
  </si>
  <si>
    <t>z toho spolufin. PO z IF</t>
  </si>
  <si>
    <t>Vynalo- ženo k 31. 12. 2011</t>
  </si>
  <si>
    <t>změny:</t>
  </si>
  <si>
    <t>Spolufinan. PO z IF:</t>
  </si>
  <si>
    <t>oblast školství</t>
  </si>
  <si>
    <t>oblast sociální</t>
  </si>
  <si>
    <t>oblast kultury</t>
  </si>
  <si>
    <t>oblast dopravy</t>
  </si>
  <si>
    <t>oblast zdravotnictví</t>
  </si>
  <si>
    <t>Celkem po změnách financování</t>
  </si>
  <si>
    <t xml:space="preserve">Návrh z rozpočtu OK 2012 </t>
  </si>
  <si>
    <t>3114</t>
  </si>
  <si>
    <t>Střední průmyslová škola strojnická, Olomouc, tř. 17. listopadu 49 - Rekonstrukce osvětlení a elektroinstalace</t>
  </si>
  <si>
    <t>Jedná se o kompletní výměnu elektroinstalace a osvětlení včetně rekonstrukce rozvaděčů, dle platných norem a předpisů. V roce 2009 proběhla na škole kontrola ze strany KHS Olomouc, při které byly zjištěny nedostatky, týkající se osvětlení učeben a ostatních prostor školy. Elektroinstalace je provedena ještě ve dvouvodičové rozvodné soustavě. Svítidla jsou po době životnosti neopravitelná, kryty křehké, rozpadají se.</t>
  </si>
  <si>
    <t>3121</t>
  </si>
  <si>
    <t>3123</t>
  </si>
  <si>
    <t>3149</t>
  </si>
  <si>
    <t>5171</t>
  </si>
  <si>
    <t>3231</t>
  </si>
  <si>
    <t>3146</t>
  </si>
  <si>
    <t>4322</t>
  </si>
  <si>
    <t>60001100588</t>
  </si>
  <si>
    <t>60001100586</t>
  </si>
  <si>
    <t>60001100601</t>
  </si>
  <si>
    <t>4357</t>
  </si>
  <si>
    <t>4354</t>
  </si>
  <si>
    <t>4351</t>
  </si>
  <si>
    <t>60005001704</t>
  </si>
  <si>
    <t>60005001700</t>
  </si>
  <si>
    <t>60005001701</t>
  </si>
  <si>
    <t>Gymnázium Jana Blahoslava a Střední pedagogická škola, Přerov, Denisova 3 - Rekonstrukce plynové kotelny</t>
  </si>
  <si>
    <t>3124</t>
  </si>
  <si>
    <t>3145</t>
  </si>
  <si>
    <t>3142</t>
  </si>
  <si>
    <t>Jedná se o opravu propadlé podlahy ve výdejně stravy. V rámci opravy podlahy je potřeba provést kompletní výměnu staré kanalizace výdejny.</t>
  </si>
  <si>
    <t xml:space="preserve">4. Financování investičních akcí </t>
  </si>
  <si>
    <t xml:space="preserve">Spolufinancování PO z ivestičních fondů (IF) je zapojeno do rozpočtu příjmů Olomouckého kraje ve výši 4 665 tis.Kč (oblast školství). Zbývající výše 6 180 tis.Kč (oblast sociální ve výši   810 tis.Kč a oblast zdravotnictví ve výši 5 370 tis.Kč) budou realizovat přímo příspěvkové organizace. V těchto případech se jedná o nové investice - nestavební, kdy bude příspěvkovým organizacím poskytnut příspěvek z rozpočtu Olomouckého kraje a akci budou příspěvkové organizace realizovat se zapojením svých investičních fondů. </t>
  </si>
  <si>
    <t xml:space="preserve">Z výše uvedeného vyplývá, že v návrhu rozpočtu výdajů Olomouckého kraje jsou nové investice v celkové výši 304 665 tis.Kč (celková výše nových investic 310 845 tis.Kč mínus  6 180 tis.Kč, což je podíl investičních fondů příspěvkových organizací  u akcí, které si  budou příspěvkové organizace realizovat přímo). </t>
  </si>
  <si>
    <t>Slovanské gymnázium, Olomouc, tř. Jiřího z Poděbrad 13 - Elektroinstalace a modernizace  počítačové sítě</t>
  </si>
  <si>
    <t>Základní škola a Dětský domov Prostějov - Střecha a krovy ZŠ speciální</t>
  </si>
  <si>
    <t>Základní škola a Dětský domov Zábřeh - Oprava kamenné zdi DD Štíty</t>
  </si>
  <si>
    <t>Domov důchodců POHODA Chválkovice - Vybudování nového evakuačního výtahu v pavilonu B a v DS</t>
  </si>
  <si>
    <t xml:space="preserve">Vincentinum - poskytovatel sociálních služem Šternberk - Přestavba prádelny </t>
  </si>
  <si>
    <t>Nové Zámky - poskytovatel sociálních služeb  - komunikace a zpevněné plochy</t>
  </si>
  <si>
    <t>Nové Zámky - poskytovatel sociálních služeb - drobná architektura, inž. Sítě</t>
  </si>
  <si>
    <t>Domov důchodců Jesenec - Rekonstrukce budov</t>
  </si>
  <si>
    <t>Vlastivědné muzeum v Olomouci - Úprava vnitřních nádvoří  včetně parkánů</t>
  </si>
  <si>
    <t>Pro provedení modernizace je nezbytné zajistit projektovou dokumentaci -nutné dát do souladu s novou přístavbou budovy školy</t>
  </si>
  <si>
    <t>Poslední etapa zateplení budovy DM.</t>
  </si>
  <si>
    <t>Nutnost řešit havarijní stav krovů i střešní krytiny. Krov je na mnoha místech napaden dřevokaznými činiteli.</t>
  </si>
  <si>
    <t>Kompletní rekonstrukce školní kuchyně a technického zázemí (vzduchotechnika  a nákladní výtah).</t>
  </si>
  <si>
    <t>Rekonstrukce otopného systému včetně instalace meření a regulace.</t>
  </si>
  <si>
    <t>Celková výměna elektrorozvodů v budově školy.</t>
  </si>
  <si>
    <t>Rekonstrukce krovů a střechy, která je  v havarijním stavu, včetně vybudování půdní vestavby.</t>
  </si>
  <si>
    <t xml:space="preserve">Projekt nové oddílné kanalizace v areálu školy. Jedná se o vyvolanou investici v návaznosti na výstavbu nové oddílné kanalizace a ČOV města Mohelnice. </t>
  </si>
  <si>
    <t xml:space="preserve">Výměna poškozeného krovu, střešních oken a krytiny. Nové oplechování svodů, izolace podlahy, oprava schodiště na půdu (dřevěné je z r. 1948 a je v havarijním stavu). </t>
  </si>
  <si>
    <t>Projektová dokumentace na nové rozvody vodovodního řadu  a rozšíření kanalizace včetně stavebních úprav umýváren v buňkách  - doplnění sprchového koutu a WC.</t>
  </si>
  <si>
    <t>Komplexní výměna rozvodů, aktivních prvků, výměna serveru, stávající stav nelze napojit na novou dostavbu.</t>
  </si>
  <si>
    <t>Komplexní rekonstrukce osvětlení nahrazující nevyhovující stav(staré, málo účinné, v havarijním stavu). Stávající osvětlení hluboko pod hygienickými normami. Nutno splnit vyhl. 410/2005.</t>
  </si>
  <si>
    <t>Výměna dřevěných oken na pavilonu a zeteplení.</t>
  </si>
  <si>
    <t>Stávající hydroizolace bude vyspravena asfaltovým pásem, následně bude položena tepelná izolace a na tepelnou izolaci bude natavena hydroizolace z modifikovaných asfaltových pásů.</t>
  </si>
  <si>
    <t xml:space="preserve">Omítka na budově v havarijním stavu (padá na veřejný chodník - upozornění obce již z roku 1999), plášť budovy je z plných cihel tl. 45 cm (velmi špatné tepelně izolační vlastnosti). Na přelomu roku 2007-2008 byla na celé budově vyměněna stará dřevěná okna za plastová, vzhledem ke stávajícímu katastrofálnímu stavu nebyla omítka po výměně oken z vnější strany budovy nijak opravována. </t>
  </si>
  <si>
    <t>Rekonstrukce sprch a kapacitní rozšíření šaten.</t>
  </si>
  <si>
    <t xml:space="preserve">Na základě přerušení dodávky tepelné energie na detašované pracoviště školy v objektu 9. května Přerov je nutné vybudovat samostatnou plynovou kotelnu včetně přípojky plynu a pitné vody. Současně bude rekonstruována otopná soustave ve velké hale. </t>
  </si>
  <si>
    <t>Druhá etapa budování učeben rekonstrukcí přístavby Tyršova 781, Lipník nad Bečvou.</t>
  </si>
  <si>
    <t>Pokrytí bočních zdí na objektu ubytovacího zařízení Marie Pujmanové 754, Prostějov - Vrahovice polystyrénem, zapravení a finální nátěry.</t>
  </si>
  <si>
    <t>Osvětlení, zdravotechnika, vybudování zázemí učeben výtvarných oborů, tělovýchovné sály.</t>
  </si>
  <si>
    <t>Izolace  venkovní  stěny - budova  šaten a výměna  kanalizace.</t>
  </si>
  <si>
    <t>Elektroinstalace neodpovídá platným předpisům, nutnost rozšíření včetně rozvaděče.</t>
  </si>
  <si>
    <t>Rekonstrukce střechy budovy dílen odborného výcviku obráběč kovů. Bude provedena částečná výměna krovu  s chemickým ošetřením, vyměněna celá krytina a střecha bude zateplena.</t>
  </si>
  <si>
    <t>Jedná se odkup pozemku p.č. 451/1 v těsné blízkosti Domova mládeže č. p. 88 na Komenského ulici v Zábřehu. Celková výměra činí 460 m2.</t>
  </si>
  <si>
    <t>Dokončení  rekonstrukce kuchyně z důvodů splnění hygienických  požadavků. Doporučení hygieny.</t>
  </si>
  <si>
    <t>Rekonstrukce kotelny na LTO na uhelnou, Odloučené pracoviště Vlčice 3.</t>
  </si>
  <si>
    <t>Rekonstrukce sociálního zařízení, Vlčice 3.</t>
  </si>
  <si>
    <t>Výměna 30 let starých technologií úpravy a čištění vody.</t>
  </si>
  <si>
    <t>Oprava - výměny původních oken na 1. poschodí budovy OV 1.</t>
  </si>
  <si>
    <t>Výměna topného systému - radiátorů, ventilů a regulátorů topení.</t>
  </si>
  <si>
    <t>Výměna zastaralé elektroinstalace.</t>
  </si>
  <si>
    <t xml:space="preserve">Nátěr části fasády budovy školy na Pionýrské ulici a vydláždění prostoru před vstupem do budovy - odstranění asfaltu. Vlivem různých oprav inženýrských sítí došlo k záplatování a propadnutí povrchu. </t>
  </si>
  <si>
    <t>Podlahové krytiny z PVC jsou již cca 30 let staré a poškozené provozem žákovských lavic a židlí.</t>
  </si>
  <si>
    <t>Současná střecha je pokryta natřenou falcovanou plechovou krytinou. Vzhledem ke stáří střechy dochází k protékání vody přes falcované spoje. Je navrženo utěsnění falců a celkový nátěr střechy.</t>
  </si>
  <si>
    <t>Výměna oken, výměnu oken by bylo vhodné spojit se zateplením fasády, poněvadž fasáda zvětralá a na mnoha místech opadává.</t>
  </si>
  <si>
    <t>Oprava ploché střechy budovy OV 1.</t>
  </si>
  <si>
    <t>Výměna stávající střešní krytiny.</t>
  </si>
  <si>
    <t>Výměna staré eternitové střešní krytiny, která je poškozená a děravá, za novou plechovou krytinu.</t>
  </si>
  <si>
    <t>Celková oprava sprch u tělocvičny a výměna nevyhovující kanalizace vedoucí kolem přístavby školy.</t>
  </si>
  <si>
    <t>Výměna ztrouchnivělých krovů a latí a výměna krytiny, přes kterou do střechy zatéká.</t>
  </si>
  <si>
    <t>Výměna stávajících dřevěných oken za plastová.</t>
  </si>
  <si>
    <t>Oprava střechy budovy, ul.Kollárova a ul. Vrchlického.</t>
  </si>
  <si>
    <t>Dokončení výměny oken na objektu budovy bývalé školky ve druhém a třetím nadzemním podlaží, výměna vstupních dveří a dokončení výměny oken učeben v objektu dalšího vzdělávání, Olomoucká 25, Prostějov.</t>
  </si>
  <si>
    <t>Opravou poslední koupelny v DD by byly dokončeny opravy sociálních zařízení tak, aby odpovídaly zákonným a hygienickým požadavkům. Dojde jen k obnově stávajících prvků beze změny půdorysu či rozšířením (elektroinstalace).</t>
  </si>
  <si>
    <t>Oprava havarijního stavu střechy po ukončení zateplení objektu.</t>
  </si>
  <si>
    <t>Výměna stávající poškozené střešní krytiny. Stávající poškozená krytina bituminová vlnovka Onduline se odstraní a nahradí se novou střešní krytinou.</t>
  </si>
  <si>
    <t xml:space="preserve"> Reviznim technikem doporučena výměna. Ve vnitřních rozvodech kotlů dochází k úniku plynu! Dojde k výměně 2 kotlů a ohřívače TUV a vzduchotechniky.</t>
  </si>
  <si>
    <t>Obnovení dostatečné únosnosti základové půdy v oblasti poškozených stěnových konstrukcí a jejich základů.</t>
  </si>
  <si>
    <t>Výměna střešní krytiny a vazeb na budově dílen odborného výcviku (stará hala) na odloučeném pracovišti Žádlovice 18.</t>
  </si>
  <si>
    <t>Výměna dtřešní krytiny. V době prudkých dešťů do budovy zatéká na několika místech.</t>
  </si>
  <si>
    <t>Vymalování celé školy včetně stržení dřevěného obložení na chodbách a v učebnách.</t>
  </si>
  <si>
    <t>Dokončení výměny oken budovy Vila za plastová.</t>
  </si>
  <si>
    <t>Jedná se o výtahy , které by sloužily pro ošetřovatelská odd. kde jsou imobilní klienti. Důležitý bezpečnostní aspekt.</t>
  </si>
  <si>
    <t>Původní kapacita 120 obědů, požadovaná je 330. Zařízení je z roku 1985.</t>
  </si>
  <si>
    <t xml:space="preserve">Organizace v uplynulém období provedla výměnu a rekonstrukci stupaček zdravotechniky v návaznosti na rekonstrukci/modernizaci sociálního zařízení a kuchyňského koutu ve 40 betonových jednotkách uživatelů. Stávající stav je nezměněn ve své původní podobě a slouží od roku 1983. Jeho podoba neodpovídá potřebám uživatelům sociální služby a technické vybavení kuchyňských koutů je po stránce technické téměř neopravitelné (včetně energeticky náročných elektrospotřebičů, které slouží bezmála třicet let). </t>
  </si>
  <si>
    <t>Osobní výtah na budově žen.</t>
  </si>
  <si>
    <t>Přestavba prádelny dle hygienických předpisů s dodáním a zbudováním technologie prokladové pračky.</t>
  </si>
  <si>
    <t>Projekt navazuje na dokončenou realizaci garážových vrat a příjezdové komunikace a dále řeší změnu užívání objektu bývalé kotelny pro bezpečné garážové stání motorových vozidel a další navazující provoz údržby.</t>
  </si>
  <si>
    <t>Jedná se o rekonstrukci komunikace a zpevněných ploch a vybudování bezbariérového vstup.</t>
  </si>
  <si>
    <t>Jedná se o stavbu altánu, podstavců soch, mobiliář, pítko, osvětlení, trafo, inženýrské sítě.</t>
  </si>
  <si>
    <t>Jedná se o výměnu oken a o nové omítky objektu včetně nátěru a oprav pískovcových fasádních prvků.</t>
  </si>
  <si>
    <t xml:space="preserve">Havarijní stav kotelny. </t>
  </si>
  <si>
    <t>Výměna střešní krytiny související s rekonstrukcí kotelny a instalací solárních kolektorů (možnost financování z OPŽP), bude realizováno společně.</t>
  </si>
  <si>
    <t xml:space="preserve">Stávající plynofikovaná kotelna je v nepřetržitém provozu od roku 1983. Momentální technický stav zařízení je po 28 letech provozu fyzicky i morálně zastaralý. Dle zpracované odborné studie již minimálně pět let přesluhuje svoji životnost a havarijní zastavení provozu kotelny lze očekávat každým dnem. Investiční akce rekonstrukce a modernizace vytápění a přípravy teplé vody v sociální službě se jeví jako nezbytná a vyžaduje prioritu zřizovatele. Realizace uvedené akce přinese nejenom výraznou úsporu energií a sníží náklady na provoz plynofikované kotelny, ale především bude stabilně a dlouhodobě zajištěno vytápění bytových jednotek 45 uživatelů pobytové sociální služby a objektu organizace. </t>
  </si>
  <si>
    <t>I. Budova - změna okna, vestavba průchodu, bezbariérový přístup z pokojů klientů do jídelny, přepážky na pokojích. 
II. Budova - schodiště se zabudováním pohyblivé sedačky.
III. Budova - bezbariérový přístup do jídelny.</t>
  </si>
  <si>
    <t>Současné vozidlo není upraveno pro převoz imobilních, v provozu od r. 2001.</t>
  </si>
  <si>
    <t>Nahradí nevyhovující automobil Favorit.</t>
  </si>
  <si>
    <t>Zvyšuje se počet uživatelů odkázaných na toaletní křesla - usnadnění práce pro obsluhu.</t>
  </si>
  <si>
    <t>Nový víceúčelový konvektomat do kuchyně zařízení. Byl vybrán i z hlediska výše provozních a servisních nákladů.</t>
  </si>
  <si>
    <t>Užitkový automobil Škoda Roomster za vyřazené auto Škoda Favorit.</t>
  </si>
  <si>
    <t>Vybavení rehabilitace v novém pavilonu.</t>
  </si>
  <si>
    <t>Výměna stávajících varných kotlů z roku 1989 v centrální kuchyni.</t>
  </si>
  <si>
    <t>Náhrada stávajícího pořízeného v roce 1998.</t>
  </si>
  <si>
    <t>Rostoucí počet imobilních uživatelů.</t>
  </si>
  <si>
    <t>Odstranění další bariéry v pohybu vozíčkářů v prostorách areálu DD.</t>
  </si>
  <si>
    <t>Pro imobilní uživatele CHB ke schodišti do 1.poschodí budovy příslušenství.</t>
  </si>
  <si>
    <t>Variabilní nastavení podle potřeb, zpětný chod, tažný závěs, výklopný, brzděný.</t>
  </si>
  <si>
    <t>Výměna za starý nevyhovující konvektomat.</t>
  </si>
  <si>
    <t>Ulehčení přesunu méně pohyblivých uživatelů.</t>
  </si>
  <si>
    <t>Častá poruchovost stávajícího, náklady na opravy, pořízení v r. 2001.</t>
  </si>
  <si>
    <t>Častá poruchovost a nekvalitní mytí stávající z r.  2000.</t>
  </si>
  <si>
    <t>V případě pořízení stropního zvedánku, výměna za nevyhovující vanu z r.  1998.</t>
  </si>
  <si>
    <t>Zachování teploty podávaných jídel pro imobilní uživatele.</t>
  </si>
  <si>
    <t>Na uložení surovin s předepsanou skladovací teplotou od -5 do +10 stupňů.</t>
  </si>
  <si>
    <t>Na sušení velkého ložního prádla z pokojů uživatelů.</t>
  </si>
  <si>
    <t>Smažící pánev sklopná bude vybrána na základě výběrového řízení v r. 2012.</t>
  </si>
  <si>
    <t>Manipulace při osobní hygieně zdavotně postižených - domov č. 6.</t>
  </si>
  <si>
    <t>Náhrada za osobní automobil Škoda Fabia - přeprava osob (vysoké náklady na opravy).</t>
  </si>
  <si>
    <t>Stáří pračky 13 let.</t>
  </si>
  <si>
    <t>Nákup nového vozidla a vyřazení Fabie.</t>
  </si>
  <si>
    <t>Nákup nového dodávkového vozidla a vyřazení Suzuki Swift.</t>
  </si>
  <si>
    <t>Náhrada za zařízení, které je již poruchové. Nový konvektomat má kapacitu o dva plechy větší a jeho provoz je modernizován. V současné době, zajišťujeme 310 jídel. V roce 2012 se počet připravovaných jídel zvýši o 55 strávníků (rekonstruovaný pavilon).</t>
  </si>
  <si>
    <t>Efektivnost provozu.</t>
  </si>
  <si>
    <t>Zkvalitnění ošetřovatelské péče a snížení namáhavosti práce.</t>
  </si>
  <si>
    <t>Výměna z důvodu ukončení životnosti kotle.</t>
  </si>
  <si>
    <t>Nákup pomůcky pro zvedání imobilních, dosud žádnou nemáme.</t>
  </si>
  <si>
    <t>Průmyslová myčka nádobí do kuchyňského provozu.</t>
  </si>
  <si>
    <t>Velkokapacitní pračka do prádelny.</t>
  </si>
  <si>
    <t>Výměna odepsaného poruchového kotle z roku 2001 zn. Fagor .</t>
  </si>
  <si>
    <t>Pračka velkokapacitní.</t>
  </si>
  <si>
    <t>Výměna z důvodu ukončení životnosti praček.</t>
  </si>
  <si>
    <t>Zahradní traktor na sekání a mulčování travního porostu (velká rozloha parkových ploch).</t>
  </si>
  <si>
    <t>Náhrada za opotřebený el. konvektomat G 6 - vysoká poruchovost, odepsaný.</t>
  </si>
  <si>
    <t>Zařízení nahrazuje značně opotřebené, již odepsané, strojní vybavení kuchyně domova, které je nutno obnovit (smažící pánev, varný kotel, fritovací pánev, tlakový kotel).</t>
  </si>
  <si>
    <t>Stavající vlečka je zastaralá  a technicky nezpůsobilá k provozu.</t>
  </si>
  <si>
    <t>Havarijní stav.</t>
  </si>
  <si>
    <t>Výměna stávajích elektrických pecí z roku 1989 v centrální kuchyni.</t>
  </si>
  <si>
    <t xml:space="preserve">Nezbytná součást vybavení  na oddělení pro manipulaci s imobilními klienty. </t>
  </si>
  <si>
    <t xml:space="preserve">Současné sušiče (r.v. 1994, 2002) jsou opakovaně poruchové ( zvýšené náklady na opravy), jejich provoz (malá kapacita, dlouhý proces sušení - zvýšená spotřeba energie) již neodpovídá současným potřebám prádelny. </t>
  </si>
  <si>
    <t>Stávající plynové sporáky jsou starší 18 let. Náklady na jejich provoz se z důvodů častých oprav stále zvyšují - opakovaně nefunkční hořáky či trouby.</t>
  </si>
  <si>
    <t xml:space="preserve">Část uživatelů domova je schopno přijímat pouze stravu mixovanou. Strava je mixována několikrát denně, a to při teplotě  70°C a vyšší. Opakovaně jsme nakupovali mixéry nižší kvality za nižšší cenu, jejichž životnost byla velmi krátká.  Stravovací úsek vyžaduje mixér vyšší kvality, který dlouhodobě vydrží námi požadovanou větší zátěž. </t>
  </si>
  <si>
    <t>V domově je zvedák Ibis od firmy Audio Ostrava, pořízený v roce 1999, který je zastaralý a svým založením již nevyhovuje potřebám uživatel ani personálu. Manipulace s ním je složitá a v prostorách, kde je nedostatek místa,je jeho použití nemožné. Neobsahuje váhu.</t>
  </si>
  <si>
    <t xml:space="preserve">Zvedací koupací vana - zařízení tohoto typu dosud v domově chybí. Je výškově nastavitelná, takže přináší komfort ošetřujícímu personálu vzhledem k prevenci onemocnění pohybového aparátu z přetížení. Byla by určena pro koupání a relaxaci   (tj. perličkové koupele) uživatelů. </t>
  </si>
  <si>
    <t>Převoz stravy a ložního prádla pro klienty z nově vybudovaného pavilonu pro 100 klientů.</t>
  </si>
  <si>
    <t>Výměna stávajících linek z roku 1989/76 linek á 80 000,00/ v bytech CHB.</t>
  </si>
  <si>
    <t>Nutná modernizace - dosud příprava stravy v elektrických troubách (1990).</t>
  </si>
  <si>
    <t>Výměna elektroinstalace v kuchyni a budově žen.</t>
  </si>
  <si>
    <t>Výměna oken na budově Bezručovo nám. 9.</t>
  </si>
  <si>
    <t>Jedná se o projekt rekonstrukce budovy získané převodem od SŠE v Lipníku n/B pro účely depozitářů muzea. Je požadováno zpracování projektové dokumentace na pořízení a instalace mobilních a stacionárních regálových systémů a na stavební úpravy (přístavba nákladního výtahu, úpravy podlah, zesílení nosnosti stropů, úpravu vstupu do budovy, instalaci EZS a datové sítě). Je nutné také vyměnit okna a vstupní dveře.</t>
  </si>
  <si>
    <t>Muzeum Komenského v Přerově - Mosty na hradě Helfštýn</t>
  </si>
  <si>
    <t>Čechy pod Kosířem - Rekonstrukce a využití objektů a revitalizace parku, 2. etapa</t>
  </si>
  <si>
    <t>Jedná se o 2. etapu rekonstrukce zámku Čechy pod Kosířem - restaurování dřevěných prvků, dveří, podlah a výměnu oken v jižním křídle, zbudování podlahy, rekonstrukci přízemí jižního křídla budovy (topení, elektřina, sanace vlhkosti, podlahy včetně odvětrání), vybudování archeologického centra a výstavních prostor, dokončení opravy sociálního zařízení a zresturování výstavního mobiliáře, který byl původně na zámku v Čechách p.K., a který bude na zámku instalován v rámci vybudování nové zámecké expozice.</t>
  </si>
  <si>
    <t>Vlastivědné muzeum v Olomouci - Fasáda bývalého letního refektáře</t>
  </si>
  <si>
    <t>Vlastivědné muzeum v Olomouci - Vybudování expozice</t>
  </si>
  <si>
    <t xml:space="preserve">Projekt bude realizován ve spolupráci s Univerzitou Palackého  - vybudování stálé expozice mapující historii olomoucké univerzity. </t>
  </si>
  <si>
    <t>Vybudování informačního systému muzea.</t>
  </si>
  <si>
    <t>Jedná se o realizaci stálých expozic dle zpracovaného projektu v r. 2011. Náklady zahrnují stavební práce a elektroinstalace včetně osvětlení, instalace expozic, práce grafika, repliky, modely, vitríny a ostatní nábytek, audiovizuální techniku, konzervaci a reataurování sbírkových předmětů, které budou umístěny ve vitrínách.</t>
  </si>
  <si>
    <t>Akce navazuje na investici Rekonstrukce budovy depozitářů, která probíhala po etapách v letech 2005 - 2009. Už v té době se plánovala  možnost vybudování prostorů v suterénu budovy pro výstavy nebo expozice. Je požadováno financovat vybudování stálé expozice "Příběh kamene". Částka bude určena na restaurátorské práce, na přípravu a instalaci sbírkových předmětů z podsbírky Lapidárium. Projekt je ve fázi zpracování.</t>
  </si>
  <si>
    <t>Vybudování šatny pro návštěvníky v souvislosti s novým vchodem do muzea.</t>
  </si>
  <si>
    <t>Nákladní přívěs nebržděný s úložnou plochu je v současné době nutný pro převoz zápůjčních sbírkových předmětů pro výstavy a stálé expozice VMJ.</t>
  </si>
  <si>
    <t>Jedná se o pořízení nového vybavení do fotopracoviště pro dokumentaci sbírek,  jejich digitalizaci, k fotodokumentaci akcí a výstav včetně propagačních prací.</t>
  </si>
  <si>
    <t>Vybudování okružní křižovatky v místě křížení komunikace II/446 s místní komunikací.</t>
  </si>
  <si>
    <t>Náhrada stávající průsečné křižovatky okružní křižovatkou.</t>
  </si>
  <si>
    <t>Bernartice - Buková - opěrné zdi</t>
  </si>
  <si>
    <t>Rekonstrukce opěrných zdí v úseku silnice Buková - Bernatice včetně vytypovaných přilehlých částí komunikace.</t>
  </si>
  <si>
    <t>Oprava úseků silnice mezi obcemi Suchdol, Labutice, Brodek u Konice - průtah, recyklace za studena.</t>
  </si>
  <si>
    <t>Akce navazuje na rekonstruované úseky v rámci programu Cíl 3. - přeshraniční spolupráce.</t>
  </si>
  <si>
    <t>Oprava úseku silnice mezi obcemi.</t>
  </si>
  <si>
    <t>Nedořešené majetkoprávní vztahy.</t>
  </si>
  <si>
    <t>Celková rekonstrukce mostu.</t>
  </si>
  <si>
    <t>Zabezpečení prosté reprodukce fyzicky opotřebované techniky.</t>
  </si>
  <si>
    <t>Investice na zajištění chodu nové PO.</t>
  </si>
  <si>
    <t>Odborný léčebný ústav neurologicko-geriatrický Moravský Beroun - Vybudování plynových kotelen pro výrobu tepla a TUV</t>
  </si>
  <si>
    <t>Odborný léčebný ústav neurologicko-geriatrický Moravský Beroun -
Oddělení DIOP</t>
  </si>
  <si>
    <t>Oddělení DIOP  je třeba z důvodu rekonstrukce pavilonu 1 přestěhovat do pavilonu 2 a to natrvalo. Je třeba vybudovat 6 dvoulůžkových pokojů s rampami nad lůžky, s vybavením pro přípravu léků a s rozvodem kyslíku. Dále vybudovat sesternu, sanitární místnost, sociální zařízení pro pacienty a personál, sklad kyslíkových bomb.</t>
  </si>
  <si>
    <t>Zdravotnická záchranná služba OK - Rekonstrukce a dostavba provozního zázemí LZZS OK hangáru heliport Olomouc</t>
  </si>
  <si>
    <t>Zdravotnická záchranná služba OK - Zateplení budovy výjezdového stanoviště Zborovská 1245, Hranice</t>
  </si>
  <si>
    <t>Zateplení budovy z důvodu energetické úspory .</t>
  </si>
  <si>
    <t>Odborný léčebný ústav neurologicko-geriatrický Moravský Beroun - Odkoupení pozemků a budovy prádelny v areálu OLU Moravský Beroun</t>
  </si>
  <si>
    <t>Pozemky v areálu OLU jsou z části v majetku města Moravský Beroun. Za účelem sjednocení areálu provést odkoupení  do majetku Olomouckého kraje.</t>
  </si>
  <si>
    <t>Pravidelná roční obměna.</t>
  </si>
  <si>
    <t>Nákup přístroje do laboratoře Paseka.</t>
  </si>
  <si>
    <t>Vozík pro vybavený přístroji pro resuscitaci pacientů, vč. potřebného přístrojového vybavení.</t>
  </si>
  <si>
    <t>Výměna zastaralého zařízení moderním přístrojem, který má široké využití při provádění biochemických metod.</t>
  </si>
  <si>
    <t>Postupná náhrada a dovybavení.</t>
  </si>
  <si>
    <t>Nákup lůžek s laterálním náklanem, aktivní antidekubitní matrace a zvedák pro pacinenty s vysokou hmotností.</t>
  </si>
  <si>
    <t>Morální a technické zastarávání počítačové sítě si vyžádá investici do obnovy sítě a jejich prvků.</t>
  </si>
  <si>
    <t>Obnova.</t>
  </si>
  <si>
    <t>Vybudování sociálního zázemí pro pacienty a úprava operačního sálku.</t>
  </si>
  <si>
    <t xml:space="preserve">Projekt Olomouc region Card je nyní velmi náročný na administrativu, a to zejména pro subjekty a prodejce, kteří kontrolují platnost slevových karet a zaznamenávají identifikační čísla (tzn. uplatnění karet). Cílem projektu je jeho digitalizace. Dne 13. 9. 2011 rozhodla ROK o ponechání stávající ruční administrace s tím, že forma digitalizace bude zvolena v roce 2012. </t>
  </si>
  <si>
    <t>Diskové pole a FC switch pro diskové pole pro rozšíření kapacit úložišť pracovníků KÚOK a serverů.</t>
  </si>
  <si>
    <t>Nové investice  - PO</t>
  </si>
  <si>
    <r>
      <t>I.NP budovy vlevo, II.NP vpravo. Dlažba se opakovaně vzdouvá, následně dojde k prasknutí. Hrozí nebezpečí úrazů uživatelů a zaměstnanců. Opakovaně se provádí pouze drobné vysprávky.</t>
    </r>
    <r>
      <rPr>
        <sz val="12"/>
        <color indexed="8"/>
        <rFont val="Arial"/>
        <family val="2"/>
        <charset val="238"/>
      </rPr>
      <t xml:space="preserve"> </t>
    </r>
  </si>
  <si>
    <t>Oblast dopravy - akce zajišťované KIDSOK</t>
  </si>
  <si>
    <t>Oblast dopravy  - nové investice zajišťované KIDSOK celkem</t>
  </si>
  <si>
    <r>
      <t>Do nově zrekonstruovaní rehabilitace nákup van pro celotělové perličkové koupele a koupele s CO</t>
    </r>
    <r>
      <rPr>
        <vertAlign val="subscript"/>
        <sz val="12"/>
        <rFont val="Arial"/>
        <family val="2"/>
        <charset val="238"/>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</si>
</sst>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
    <numFmt numFmtId="166" formatCode="0.000"/>
  </numFmts>
  <fonts count="58" x14ac:knownFonts="1">
    <font>
      <sz val="10"/>
      <name val="Arial"/>
      <charset val="238"/>
    </font>
    <font>
      <sz val="10"/>
      <name val="Arial"/>
      <family val="2"/>
      <charset val="238"/>
    </font>
    <font>
      <sz val="8"/>
      <name val="Arial"/>
      <family val="2"/>
      <charset val="238"/>
    </font>
    <font>
      <b/>
      <sz val="10"/>
      <name val="Arial"/>
      <family val="2"/>
      <charset val="238"/>
    </font>
    <font>
      <sz val="12"/>
      <name val="Arial"/>
      <family val="2"/>
      <charset val="238"/>
    </font>
    <font>
      <sz val="10"/>
      <name val="Arial"/>
      <family val="2"/>
      <charset val="238"/>
    </font>
    <font>
      <b/>
      <sz val="10"/>
      <name val="Arial"/>
      <family val="2"/>
      <charset val="238"/>
    </font>
    <font>
      <b/>
      <sz val="8"/>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12"/>
      <name val="Arial"/>
      <family val="2"/>
      <charset val="238"/>
    </font>
    <font>
      <b/>
      <sz val="14"/>
      <name val="Arial"/>
      <family val="2"/>
      <charset val="238"/>
    </font>
    <font>
      <sz val="14"/>
      <name val="Arial"/>
      <family val="2"/>
      <charset val="238"/>
    </font>
    <font>
      <sz val="12"/>
      <name val="Arial"/>
      <family val="2"/>
      <charset val="238"/>
    </font>
    <font>
      <sz val="10"/>
      <name val="Arial CE"/>
      <family val="2"/>
      <charset val="238"/>
    </font>
    <font>
      <sz val="11"/>
      <name val="Arial"/>
      <family val="2"/>
      <charset val="238"/>
    </font>
    <font>
      <b/>
      <sz val="16"/>
      <name val="Arial"/>
      <family val="2"/>
      <charset val="238"/>
    </font>
    <font>
      <b/>
      <sz val="20"/>
      <name val="Arial"/>
      <family val="2"/>
      <charset val="238"/>
    </font>
    <font>
      <sz val="8"/>
      <name val="Arial"/>
      <family val="2"/>
      <charset val="238"/>
    </font>
    <font>
      <sz val="11"/>
      <name val="Arial"/>
      <family val="2"/>
      <charset val="238"/>
    </font>
    <font>
      <sz val="9"/>
      <name val="Arial"/>
      <family val="2"/>
      <charset val="238"/>
    </font>
    <font>
      <sz val="16"/>
      <name val="Arial"/>
      <family val="2"/>
      <charset val="238"/>
    </font>
    <font>
      <sz val="8"/>
      <name val="Arial CE"/>
      <family val="2"/>
      <charset val="238"/>
    </font>
    <font>
      <sz val="9"/>
      <name val="Arial CE"/>
      <family val="2"/>
      <charset val="238"/>
    </font>
    <font>
      <i/>
      <sz val="8"/>
      <name val="Arial CE"/>
      <family val="2"/>
      <charset val="238"/>
    </font>
    <font>
      <sz val="10"/>
      <name val="Arial CE"/>
      <family val="2"/>
      <charset val="238"/>
    </font>
    <font>
      <b/>
      <u/>
      <sz val="10"/>
      <name val="Arial CE"/>
      <family val="2"/>
      <charset val="238"/>
    </font>
    <font>
      <sz val="12"/>
      <name val="Arial CE"/>
      <family val="2"/>
      <charset val="238"/>
    </font>
    <font>
      <b/>
      <sz val="14"/>
      <name val="Arial CE"/>
      <family val="2"/>
      <charset val="238"/>
    </font>
    <font>
      <b/>
      <sz val="18"/>
      <name val="Arial"/>
      <family val="2"/>
      <charset val="238"/>
    </font>
    <font>
      <b/>
      <sz val="11"/>
      <name val="Arial"/>
      <family val="2"/>
      <charset val="238"/>
    </font>
    <font>
      <sz val="10"/>
      <color indexed="48"/>
      <name val="Arial"/>
      <family val="2"/>
      <charset val="238"/>
    </font>
    <font>
      <sz val="14"/>
      <name val="Arial"/>
      <family val="2"/>
      <charset val="238"/>
    </font>
    <font>
      <sz val="9"/>
      <name val="Arial"/>
      <family val="2"/>
      <charset val="238"/>
    </font>
    <font>
      <sz val="12"/>
      <name val="Arial CE"/>
      <charset val="238"/>
    </font>
    <font>
      <b/>
      <sz val="14"/>
      <color theme="1"/>
      <name val="Arial"/>
      <family val="2"/>
      <charset val="238"/>
    </font>
    <font>
      <sz val="12"/>
      <color theme="1"/>
      <name val="Arial"/>
      <family val="2"/>
      <charset val="238"/>
    </font>
    <font>
      <sz val="12"/>
      <color indexed="8"/>
      <name val="Arial"/>
      <family val="2"/>
      <charset val="238"/>
    </font>
    <font>
      <sz val="14"/>
      <name val="Arial CE"/>
      <family val="2"/>
      <charset val="238"/>
    </font>
    <font>
      <sz val="14"/>
      <name val="Arial CE"/>
      <charset val="238"/>
    </font>
    <font>
      <b/>
      <sz val="14"/>
      <name val="Arial CE"/>
      <charset val="238"/>
    </font>
    <font>
      <vertAlign val="subscript"/>
      <sz val="12"/>
      <name val="Arial"/>
      <family val="2"/>
      <charset val="238"/>
    </font>
    <font>
      <sz val="12"/>
      <color indexed="8"/>
      <name val="Calibri"/>
      <family val="2"/>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4.9989318521683403E-2"/>
        <bgColor indexed="64"/>
      </patternFill>
    </fill>
  </fills>
  <borders count="88">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5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1" applyNumberFormat="0" applyFill="0" applyAlignment="0" applyProtection="0"/>
    <xf numFmtId="0" fontId="11" fillId="3" borderId="0" applyNumberFormat="0" applyBorder="0" applyAlignment="0" applyProtection="0"/>
    <xf numFmtId="0" fontId="12" fillId="16" borderId="2"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7" borderId="0" applyNumberFormat="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8"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18" borderId="6" applyNumberFormat="0" applyFont="0" applyAlignment="0" applyProtection="0"/>
    <xf numFmtId="0" fontId="18" fillId="0" borderId="7" applyNumberFormat="0" applyFill="0" applyAlignment="0" applyProtection="0"/>
    <xf numFmtId="0" fontId="19" fillId="4" borderId="0" applyNumberFormat="0" applyBorder="0" applyAlignment="0" applyProtection="0"/>
    <xf numFmtId="0" fontId="20" fillId="0" borderId="0" applyNumberFormat="0" applyFill="0" applyBorder="0" applyAlignment="0" applyProtection="0"/>
    <xf numFmtId="0" fontId="21" fillId="7" borderId="8" applyNumberFormat="0" applyAlignment="0" applyProtection="0"/>
    <xf numFmtId="0" fontId="22" fillId="19" borderId="8" applyNumberFormat="0" applyAlignment="0" applyProtection="0"/>
    <xf numFmtId="0" fontId="23" fillId="19" borderId="9" applyNumberFormat="0" applyAlignment="0" applyProtection="0"/>
    <xf numFmtId="0" fontId="24"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5" fillId="0" borderId="0"/>
  </cellStyleXfs>
  <cellXfs count="1211">
    <xf numFmtId="0" fontId="0" fillId="0" borderId="0" xfId="0"/>
    <xf numFmtId="0" fontId="1" fillId="0" borderId="0" xfId="0" applyFont="1" applyFill="1"/>
    <xf numFmtId="0" fontId="1" fillId="0" borderId="0" xfId="0" applyFont="1" applyFill="1" applyBorder="1"/>
    <xf numFmtId="0" fontId="1" fillId="0" borderId="10" xfId="0" applyFont="1" applyFill="1" applyBorder="1" applyAlignment="1">
      <alignment horizontal="center" vertical="center"/>
    </xf>
    <xf numFmtId="0" fontId="5" fillId="0" borderId="0" xfId="0" applyFont="1" applyFill="1"/>
    <xf numFmtId="3" fontId="1" fillId="0" borderId="0" xfId="0" applyNumberFormat="1" applyFont="1" applyFill="1" applyBorder="1" applyAlignment="1">
      <alignment horizontal="right" indent="1"/>
    </xf>
    <xf numFmtId="3" fontId="1" fillId="0" borderId="0" xfId="0" applyNumberFormat="1" applyFont="1" applyFill="1" applyAlignment="1">
      <alignment horizontal="right" indent="1"/>
    </xf>
    <xf numFmtId="2" fontId="1" fillId="0" borderId="0" xfId="0" applyNumberFormat="1" applyFont="1" applyFill="1" applyBorder="1" applyAlignment="1">
      <alignment horizontal="center"/>
    </xf>
    <xf numFmtId="2" fontId="1" fillId="0" borderId="0" xfId="0" applyNumberFormat="1" applyFont="1" applyFill="1" applyAlignment="1">
      <alignment horizontal="center"/>
    </xf>
    <xf numFmtId="0" fontId="26" fillId="0" borderId="12" xfId="41" applyFont="1" applyFill="1" applyBorder="1" applyAlignment="1">
      <alignment horizontal="left" vertical="center"/>
    </xf>
    <xf numFmtId="49" fontId="32" fillId="0" borderId="12" xfId="41" applyNumberFormat="1" applyFont="1" applyFill="1" applyBorder="1" applyAlignment="1">
      <alignment horizontal="right" vertical="center"/>
    </xf>
    <xf numFmtId="3" fontId="32" fillId="0" borderId="12" xfId="41" applyNumberFormat="1" applyFont="1" applyFill="1" applyBorder="1" applyAlignment="1">
      <alignment horizontal="right" vertical="center"/>
    </xf>
    <xf numFmtId="0" fontId="32" fillId="0" borderId="12" xfId="41" applyFont="1" applyFill="1" applyBorder="1" applyAlignment="1">
      <alignment horizontal="left" vertical="center"/>
    </xf>
    <xf numFmtId="0" fontId="0" fillId="0" borderId="0" xfId="0" applyFill="1" applyBorder="1" applyAlignment="1">
      <alignment vertical="center"/>
    </xf>
    <xf numFmtId="0" fontId="26" fillId="0" borderId="0" xfId="0" applyFont="1" applyFill="1" applyBorder="1" applyAlignment="1">
      <alignment vertical="center"/>
    </xf>
    <xf numFmtId="0" fontId="5" fillId="0" borderId="0" xfId="33" applyFont="1" applyFill="1" applyBorder="1" applyAlignment="1">
      <alignment horizontal="center"/>
    </xf>
    <xf numFmtId="0" fontId="26" fillId="0" borderId="12" xfId="40" applyFont="1" applyFill="1" applyBorder="1" applyAlignment="1">
      <alignment horizontal="left" vertical="center"/>
    </xf>
    <xf numFmtId="49" fontId="32" fillId="0" borderId="12" xfId="40" applyNumberFormat="1" applyFont="1" applyFill="1" applyBorder="1" applyAlignment="1">
      <alignment horizontal="right" vertical="center"/>
    </xf>
    <xf numFmtId="3" fontId="32" fillId="0" borderId="12" xfId="40" applyNumberFormat="1" applyFont="1" applyFill="1" applyBorder="1" applyAlignment="1">
      <alignment horizontal="right" vertical="center"/>
    </xf>
    <xf numFmtId="0" fontId="32" fillId="0" borderId="12" xfId="40" applyFont="1" applyFill="1" applyBorder="1" applyAlignment="1">
      <alignment horizontal="left" vertical="center"/>
    </xf>
    <xf numFmtId="0" fontId="5" fillId="0" borderId="0" xfId="0" applyFont="1" applyFill="1" applyBorder="1" applyAlignment="1">
      <alignment vertical="center"/>
    </xf>
    <xf numFmtId="49" fontId="5"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6"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20" xfId="0" applyFill="1" applyBorder="1" applyAlignment="1">
      <alignment horizontal="left" vertical="center" indent="1"/>
    </xf>
    <xf numFmtId="0" fontId="5" fillId="0" borderId="21" xfId="0" applyFont="1" applyFill="1" applyBorder="1" applyAlignment="1">
      <alignment horizontal="center" vertical="center"/>
    </xf>
    <xf numFmtId="3" fontId="25" fillId="0" borderId="0" xfId="39" applyNumberFormat="1" applyFont="1" applyFill="1" applyBorder="1" applyAlignment="1">
      <alignment vertical="center" wrapText="1"/>
    </xf>
    <xf numFmtId="0" fontId="1" fillId="0" borderId="0" xfId="38" applyFill="1"/>
    <xf numFmtId="0" fontId="1" fillId="0" borderId="12" xfId="0" applyFont="1" applyFill="1" applyBorder="1" applyAlignment="1">
      <alignment horizontal="right" vertical="center" indent="1"/>
    </xf>
    <xf numFmtId="0" fontId="26" fillId="0" borderId="22" xfId="37" applyFont="1" applyFill="1" applyBorder="1" applyAlignment="1">
      <alignment horizontal="center" vertical="center"/>
    </xf>
    <xf numFmtId="0" fontId="26" fillId="0" borderId="12" xfId="30" applyFont="1" applyFill="1" applyBorder="1" applyAlignment="1">
      <alignment horizontal="left" vertical="center"/>
    </xf>
    <xf numFmtId="0" fontId="26" fillId="0" borderId="17" xfId="30" applyFont="1" applyFill="1" applyBorder="1" applyAlignment="1">
      <alignment horizontal="left" vertical="center"/>
    </xf>
    <xf numFmtId="0" fontId="26" fillId="0" borderId="12" xfId="30" applyFont="1" applyFill="1" applyBorder="1" applyAlignment="1">
      <alignment horizontal="left" vertical="center" wrapText="1"/>
    </xf>
    <xf numFmtId="0" fontId="31" fillId="0" borderId="24" xfId="37" applyFont="1" applyFill="1" applyBorder="1" applyAlignment="1">
      <alignment horizontal="left" vertical="center" indent="1"/>
    </xf>
    <xf numFmtId="0" fontId="31" fillId="0" borderId="25" xfId="37" applyFont="1" applyFill="1" applyBorder="1" applyAlignment="1">
      <alignment horizontal="left" vertical="center" indent="1"/>
    </xf>
    <xf numFmtId="0" fontId="26" fillId="0" borderId="26" xfId="37" applyFont="1" applyFill="1" applyBorder="1" applyAlignment="1">
      <alignment horizontal="center" vertical="center"/>
    </xf>
    <xf numFmtId="0" fontId="42" fillId="0" borderId="27" xfId="0" applyFont="1" applyFill="1" applyBorder="1" applyAlignment="1">
      <alignment vertical="center" wrapText="1"/>
    </xf>
    <xf numFmtId="0" fontId="30" fillId="0" borderId="0" xfId="31" applyFont="1" applyFill="1" applyBorder="1" applyAlignment="1">
      <alignment horizontal="center"/>
    </xf>
    <xf numFmtId="0" fontId="27" fillId="0" borderId="15" xfId="37" applyFont="1" applyFill="1" applyBorder="1" applyAlignment="1">
      <alignment horizontal="left" vertical="center" indent="1"/>
    </xf>
    <xf numFmtId="0" fontId="27" fillId="0" borderId="28" xfId="37" applyFont="1" applyFill="1" applyBorder="1" applyAlignment="1">
      <alignment horizontal="left" vertical="center" indent="1"/>
    </xf>
    <xf numFmtId="0" fontId="27" fillId="0" borderId="29" xfId="37" applyFont="1" applyFill="1" applyBorder="1" applyAlignment="1">
      <alignment horizontal="left" vertical="center" indent="1"/>
    </xf>
    <xf numFmtId="0" fontId="27" fillId="0" borderId="10" xfId="37" applyFont="1" applyFill="1" applyBorder="1" applyAlignment="1">
      <alignment horizontal="left" vertical="center" indent="1"/>
    </xf>
    <xf numFmtId="0" fontId="27" fillId="0" borderId="30" xfId="37" applyFont="1" applyFill="1" applyBorder="1" applyAlignment="1">
      <alignment horizontal="left" vertical="center" indent="1"/>
    </xf>
    <xf numFmtId="0" fontId="26" fillId="0" borderId="31" xfId="30" applyFont="1" applyFill="1" applyBorder="1" applyAlignment="1">
      <alignment horizontal="left" vertical="center" indent="1"/>
    </xf>
    <xf numFmtId="3" fontId="27" fillId="0" borderId="32" xfId="38" applyNumberFormat="1" applyFont="1" applyFill="1" applyBorder="1" applyAlignment="1">
      <alignment horizontal="right" vertical="center" indent="1"/>
    </xf>
    <xf numFmtId="3" fontId="27" fillId="0" borderId="33" xfId="38" applyNumberFormat="1" applyFont="1" applyFill="1" applyBorder="1" applyAlignment="1">
      <alignment horizontal="right" vertical="center" indent="1"/>
    </xf>
    <xf numFmtId="3" fontId="27" fillId="0" borderId="34" xfId="38" applyNumberFormat="1" applyFont="1" applyFill="1" applyBorder="1" applyAlignment="1">
      <alignment horizontal="right" vertical="center" indent="1"/>
    </xf>
    <xf numFmtId="3" fontId="27" fillId="0" borderId="35" xfId="38" applyNumberFormat="1" applyFont="1" applyFill="1" applyBorder="1" applyAlignment="1">
      <alignment horizontal="right" vertical="center" indent="1"/>
    </xf>
    <xf numFmtId="0" fontId="26" fillId="0" borderId="31" xfId="37" applyFont="1" applyFill="1" applyBorder="1" applyAlignment="1">
      <alignment horizontal="center" vertical="center" wrapText="1"/>
    </xf>
    <xf numFmtId="0" fontId="27" fillId="0" borderId="36" xfId="37" applyFont="1" applyFill="1" applyBorder="1" applyAlignment="1">
      <alignment horizontal="left" vertical="center" wrapText="1" indent="1"/>
    </xf>
    <xf numFmtId="0" fontId="5" fillId="0" borderId="0" xfId="39" applyFont="1" applyFill="1" applyBorder="1" applyAlignment="1">
      <alignment horizontal="left" vertical="center" wrapText="1"/>
    </xf>
    <xf numFmtId="0" fontId="26" fillId="0" borderId="31" xfId="30" applyFont="1" applyFill="1" applyBorder="1" applyAlignment="1">
      <alignment horizontal="left" vertical="center"/>
    </xf>
    <xf numFmtId="3" fontId="25" fillId="0" borderId="12" xfId="41" applyNumberFormat="1" applyFont="1" applyFill="1" applyBorder="1" applyAlignment="1">
      <alignment horizontal="left" vertical="center" wrapText="1" indent="1"/>
    </xf>
    <xf numFmtId="3" fontId="27" fillId="0" borderId="40" xfId="38" applyNumberFormat="1" applyFont="1" applyFill="1" applyBorder="1" applyAlignment="1">
      <alignment horizontal="right" vertical="center" indent="1"/>
    </xf>
    <xf numFmtId="3" fontId="1" fillId="0" borderId="0" xfId="38" applyNumberFormat="1" applyFill="1"/>
    <xf numFmtId="0" fontId="0" fillId="0" borderId="0" xfId="0" applyFill="1"/>
    <xf numFmtId="0" fontId="26" fillId="0" borderId="24" xfId="0" applyFont="1" applyFill="1" applyBorder="1" applyAlignment="1">
      <alignment vertical="center"/>
    </xf>
    <xf numFmtId="3" fontId="26" fillId="0" borderId="12" xfId="30" applyNumberFormat="1" applyFont="1" applyFill="1" applyBorder="1" applyAlignment="1">
      <alignment horizontal="right" vertical="center"/>
    </xf>
    <xf numFmtId="3" fontId="26" fillId="0" borderId="17" xfId="30" applyNumberFormat="1" applyFont="1" applyFill="1" applyBorder="1" applyAlignment="1">
      <alignment horizontal="right" vertical="center"/>
    </xf>
    <xf numFmtId="3" fontId="28" fillId="0" borderId="45" xfId="39" applyNumberFormat="1" applyFont="1" applyFill="1" applyBorder="1" applyAlignment="1">
      <alignment horizontal="right" vertical="center" wrapText="1" indent="1"/>
    </xf>
    <xf numFmtId="49" fontId="25" fillId="0" borderId="20" xfId="41" applyNumberFormat="1" applyFont="1" applyFill="1" applyBorder="1" applyAlignment="1">
      <alignment horizontal="left" vertical="center" wrapText="1" indent="1"/>
    </xf>
    <xf numFmtId="3" fontId="25" fillId="0" borderId="20" xfId="41" applyNumberFormat="1" applyFont="1" applyFill="1" applyBorder="1" applyAlignment="1">
      <alignment horizontal="left" vertical="center" wrapText="1" indent="1"/>
    </xf>
    <xf numFmtId="0" fontId="6" fillId="0" borderId="0" xfId="0" applyFont="1" applyFill="1" applyBorder="1" applyAlignment="1">
      <alignment vertical="center"/>
    </xf>
    <xf numFmtId="0" fontId="0" fillId="0" borderId="0" xfId="0" applyFill="1" applyBorder="1"/>
    <xf numFmtId="0" fontId="5" fillId="0" borderId="0" xfId="0" applyFont="1" applyFill="1" applyBorder="1" applyAlignment="1">
      <alignment vertical="center" wrapText="1" shrinkToFit="1"/>
    </xf>
    <xf numFmtId="0" fontId="5" fillId="0" borderId="0" xfId="31" applyFont="1" applyFill="1" applyBorder="1" applyAlignment="1">
      <alignment horizontal="left" vertical="center" wrapText="1"/>
    </xf>
    <xf numFmtId="0" fontId="5" fillId="0" borderId="0" xfId="34"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indent="1"/>
    </xf>
    <xf numFmtId="49" fontId="28" fillId="0" borderId="29" xfId="0" applyNumberFormat="1" applyFont="1" applyFill="1" applyBorder="1" applyAlignment="1">
      <alignment horizontal="center" vertical="center" wrapText="1"/>
    </xf>
    <xf numFmtId="49" fontId="28" fillId="0" borderId="30" xfId="0" applyNumberFormat="1" applyFont="1" applyFill="1" applyBorder="1" applyAlignment="1">
      <alignment horizontal="center" vertical="center" wrapText="1"/>
    </xf>
    <xf numFmtId="3" fontId="47" fillId="0" borderId="39" xfId="38" applyNumberFormat="1" applyFont="1" applyFill="1" applyBorder="1" applyAlignment="1">
      <alignment horizontal="right" vertical="center" indent="1"/>
    </xf>
    <xf numFmtId="3" fontId="47" fillId="0" borderId="32" xfId="38" applyNumberFormat="1" applyFont="1" applyFill="1" applyBorder="1" applyAlignment="1">
      <alignment horizontal="right" vertical="center" indent="1"/>
    </xf>
    <xf numFmtId="3" fontId="25" fillId="0" borderId="0" xfId="40" applyNumberFormat="1" applyFont="1" applyFill="1" applyBorder="1" applyAlignment="1">
      <alignment horizontal="right" vertical="center" wrapText="1" indent="1"/>
    </xf>
    <xf numFmtId="3" fontId="28" fillId="0" borderId="0" xfId="0" applyNumberFormat="1" applyFont="1" applyFill="1" applyBorder="1" applyAlignment="1">
      <alignment horizontal="right" vertical="center"/>
    </xf>
    <xf numFmtId="0" fontId="28" fillId="0" borderId="30" xfId="40" applyFont="1" applyFill="1" applyBorder="1" applyAlignment="1">
      <alignment horizontal="center" vertical="center" wrapText="1"/>
    </xf>
    <xf numFmtId="3" fontId="28" fillId="0" borderId="29" xfId="40" applyNumberFormat="1" applyFont="1" applyFill="1" applyBorder="1" applyAlignment="1">
      <alignment horizontal="right" vertical="center" indent="1"/>
    </xf>
    <xf numFmtId="0" fontId="28" fillId="0" borderId="29" xfId="40" applyNumberFormat="1"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8" fillId="0" borderId="37" xfId="0" applyFont="1" applyFill="1" applyBorder="1" applyAlignment="1">
      <alignment horizontal="center" vertical="center"/>
    </xf>
    <xf numFmtId="0" fontId="28" fillId="0" borderId="11" xfId="0" applyFont="1" applyFill="1" applyBorder="1" applyAlignment="1">
      <alignment horizontal="center" vertical="center"/>
    </xf>
    <xf numFmtId="0" fontId="5" fillId="0" borderId="53" xfId="0" applyFont="1" applyFill="1" applyBorder="1" applyAlignment="1">
      <alignment horizontal="center" vertical="center"/>
    </xf>
    <xf numFmtId="0" fontId="0" fillId="0" borderId="0" xfId="0" applyFill="1" applyBorder="1" applyAlignment="1">
      <alignment vertical="top" wrapText="1"/>
    </xf>
    <xf numFmtId="0" fontId="38" fillId="0" borderId="53" xfId="0" applyFont="1" applyFill="1" applyBorder="1" applyAlignment="1">
      <alignment horizontal="center" vertical="center" wrapText="1"/>
    </xf>
    <xf numFmtId="0" fontId="27" fillId="0" borderId="53" xfId="42" applyFont="1" applyFill="1" applyBorder="1" applyAlignment="1">
      <alignment horizontal="center" vertical="center" wrapText="1"/>
    </xf>
    <xf numFmtId="0" fontId="27" fillId="0" borderId="53" xfId="40" applyFont="1" applyFill="1" applyBorder="1" applyAlignment="1">
      <alignment horizontal="center" vertical="center" wrapText="1"/>
    </xf>
    <xf numFmtId="0" fontId="25" fillId="0" borderId="15" xfId="0" applyFont="1" applyFill="1" applyBorder="1" applyAlignment="1">
      <alignment horizontal="left" vertical="center" wrapText="1"/>
    </xf>
    <xf numFmtId="164" fontId="6" fillId="0" borderId="21" xfId="33" applyNumberFormat="1" applyFont="1" applyFill="1" applyBorder="1" applyAlignment="1">
      <alignment horizontal="center" vertical="center" wrapText="1"/>
    </xf>
    <xf numFmtId="3" fontId="6" fillId="0" borderId="21" xfId="33" applyNumberFormat="1" applyFont="1" applyFill="1" applyBorder="1" applyAlignment="1">
      <alignment horizontal="center" vertical="center" wrapText="1"/>
    </xf>
    <xf numFmtId="0" fontId="5" fillId="0" borderId="0" xfId="31" applyFont="1" applyFill="1" applyBorder="1" applyAlignment="1"/>
    <xf numFmtId="0" fontId="5" fillId="0" borderId="38" xfId="31" applyFont="1" applyFill="1" applyBorder="1" applyAlignment="1"/>
    <xf numFmtId="0" fontId="5" fillId="0" borderId="29" xfId="31" applyFont="1" applyFill="1" applyBorder="1" applyAlignment="1"/>
    <xf numFmtId="3" fontId="5" fillId="0" borderId="10" xfId="31" applyNumberFormat="1" applyFont="1" applyFill="1" applyBorder="1" applyAlignment="1">
      <alignment horizontal="center" vertical="center" wrapText="1"/>
    </xf>
    <xf numFmtId="0" fontId="27" fillId="0" borderId="59" xfId="37" applyFont="1" applyFill="1" applyBorder="1" applyAlignment="1">
      <alignment horizontal="left" vertical="center" wrapText="1" indent="1"/>
    </xf>
    <xf numFmtId="0" fontId="27" fillId="0" borderId="50" xfId="37" applyFont="1" applyFill="1" applyBorder="1" applyAlignment="1">
      <alignment horizontal="left" vertical="center" wrapText="1" indent="1"/>
    </xf>
    <xf numFmtId="0" fontId="27" fillId="0" borderId="49" xfId="37" applyFont="1" applyFill="1" applyBorder="1" applyAlignment="1">
      <alignment horizontal="left" vertical="center" wrapText="1" indent="1"/>
    </xf>
    <xf numFmtId="0" fontId="27" fillId="0" borderId="46" xfId="37" applyFont="1" applyFill="1" applyBorder="1" applyAlignment="1">
      <alignment horizontal="left" vertical="center" wrapText="1" indent="1"/>
    </xf>
    <xf numFmtId="0" fontId="27" fillId="0" borderId="43" xfId="37" applyFont="1" applyFill="1" applyBorder="1" applyAlignment="1">
      <alignment horizontal="left" vertical="center" wrapText="1" indent="1"/>
    </xf>
    <xf numFmtId="0" fontId="27" fillId="0" borderId="60" xfId="37" applyFont="1" applyFill="1" applyBorder="1" applyAlignment="1">
      <alignment horizontal="left" vertical="center" wrapText="1" indent="1"/>
    </xf>
    <xf numFmtId="0" fontId="27" fillId="0" borderId="51" xfId="37" applyFont="1" applyFill="1" applyBorder="1" applyAlignment="1">
      <alignment horizontal="left" vertical="center" wrapText="1" indent="1"/>
    </xf>
    <xf numFmtId="0" fontId="25" fillId="0" borderId="29" xfId="0" applyFont="1" applyFill="1" applyBorder="1" applyAlignment="1">
      <alignment vertical="center" wrapText="1"/>
    </xf>
    <xf numFmtId="0" fontId="5" fillId="0" borderId="29" xfId="40" applyFont="1" applyFill="1" applyBorder="1" applyAlignment="1">
      <alignment horizontal="center" vertical="center" wrapText="1"/>
    </xf>
    <xf numFmtId="3" fontId="28" fillId="0" borderId="29" xfId="0" applyNumberFormat="1" applyFont="1" applyFill="1" applyBorder="1" applyAlignment="1">
      <alignment horizontal="right" vertical="center" wrapText="1" indent="1"/>
    </xf>
    <xf numFmtId="0" fontId="5" fillId="0" borderId="37" xfId="39" applyFont="1" applyFill="1" applyBorder="1" applyAlignment="1">
      <alignment horizontal="center" vertical="center"/>
    </xf>
    <xf numFmtId="0" fontId="5" fillId="0" borderId="29" xfId="39" applyFont="1" applyFill="1" applyBorder="1" applyAlignment="1">
      <alignment horizontal="center" vertical="center"/>
    </xf>
    <xf numFmtId="0" fontId="25" fillId="0" borderId="29" xfId="39" applyFont="1" applyFill="1" applyBorder="1" applyAlignment="1">
      <alignment horizontal="left" vertical="center" wrapText="1"/>
    </xf>
    <xf numFmtId="0" fontId="5" fillId="0" borderId="29" xfId="39" applyFont="1" applyFill="1" applyBorder="1" applyAlignment="1">
      <alignment horizontal="left" vertical="center" wrapText="1"/>
    </xf>
    <xf numFmtId="0" fontId="5" fillId="0" borderId="29" xfId="39"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6" fillId="0" borderId="0" xfId="40" applyFont="1" applyFill="1" applyBorder="1"/>
    <xf numFmtId="0" fontId="5" fillId="0" borderId="10" xfId="0" applyNumberFormat="1" applyFont="1" applyFill="1" applyBorder="1" applyAlignment="1">
      <alignment horizontal="center" vertical="center" wrapText="1"/>
    </xf>
    <xf numFmtId="0" fontId="5" fillId="0" borderId="30" xfId="40" applyNumberFormat="1" applyFont="1" applyFill="1" applyBorder="1" applyAlignment="1">
      <alignment horizontal="center" vertical="center"/>
    </xf>
    <xf numFmtId="3" fontId="25" fillId="0" borderId="18" xfId="0" applyNumberFormat="1" applyFont="1" applyFill="1" applyBorder="1" applyAlignment="1">
      <alignment horizontal="right" vertical="center" indent="1"/>
    </xf>
    <xf numFmtId="49" fontId="6" fillId="0" borderId="12" xfId="41" applyNumberFormat="1" applyFont="1" applyFill="1" applyBorder="1" applyAlignment="1">
      <alignment horizontal="left" vertical="center" wrapText="1" indent="1"/>
    </xf>
    <xf numFmtId="0" fontId="5" fillId="0" borderId="0" xfId="0" applyFont="1" applyFill="1" applyBorder="1" applyAlignment="1">
      <alignment horizontal="center" vertical="center" wrapText="1"/>
    </xf>
    <xf numFmtId="0" fontId="5" fillId="0" borderId="0" xfId="31" applyFont="1" applyFill="1" applyBorder="1" applyAlignment="1">
      <alignment horizontal="center" vertical="center" wrapText="1"/>
    </xf>
    <xf numFmtId="0" fontId="5" fillId="0" borderId="0" xfId="0" applyFont="1" applyFill="1" applyBorder="1" applyAlignment="1">
      <alignment horizontal="left" vertical="center" wrapText="1" shrinkToFit="1"/>
    </xf>
    <xf numFmtId="49" fontId="5" fillId="0" borderId="0" xfId="30" applyNumberFormat="1" applyFont="1" applyFill="1" applyBorder="1" applyAlignment="1">
      <alignment horizontal="center" vertical="center" wrapText="1"/>
    </xf>
    <xf numFmtId="0" fontId="5" fillId="0" borderId="0" xfId="30" applyFont="1" applyFill="1" applyBorder="1" applyAlignment="1">
      <alignment horizontal="left" vertical="center" wrapText="1"/>
    </xf>
    <xf numFmtId="0" fontId="26" fillId="0" borderId="13" xfId="33" applyFont="1" applyFill="1" applyBorder="1" applyAlignment="1">
      <alignment horizontal="center" vertical="center" wrapText="1"/>
    </xf>
    <xf numFmtId="0" fontId="26" fillId="0" borderId="13" xfId="35" applyFont="1" applyFill="1" applyBorder="1" applyAlignment="1">
      <alignment horizontal="center" vertical="center" wrapText="1"/>
    </xf>
    <xf numFmtId="3" fontId="25" fillId="0" borderId="21" xfId="31" applyNumberFormat="1"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5" fillId="0" borderId="29" xfId="0" applyFont="1" applyFill="1" applyBorder="1" applyAlignment="1">
      <alignment horizontal="left" vertical="center" wrapText="1"/>
    </xf>
    <xf numFmtId="3" fontId="28" fillId="0" borderId="35" xfId="39" applyNumberFormat="1" applyFont="1" applyFill="1" applyBorder="1" applyAlignment="1">
      <alignment horizontal="right" vertical="center" wrapText="1" indent="1"/>
    </xf>
    <xf numFmtId="0" fontId="25" fillId="0" borderId="10" xfId="0" applyFont="1" applyFill="1" applyBorder="1" applyAlignment="1">
      <alignment vertical="center" wrapText="1"/>
    </xf>
    <xf numFmtId="3" fontId="28" fillId="0" borderId="10" xfId="0" applyNumberFormat="1" applyFont="1" applyFill="1" applyBorder="1" applyAlignment="1">
      <alignment horizontal="right" vertical="center" wrapText="1" indent="1"/>
    </xf>
    <xf numFmtId="3" fontId="25" fillId="0" borderId="35" xfId="40" applyNumberFormat="1" applyFont="1" applyFill="1" applyBorder="1" applyAlignment="1">
      <alignment horizontal="right" vertical="center" indent="1"/>
    </xf>
    <xf numFmtId="3" fontId="1" fillId="0" borderId="12" xfId="0" applyNumberFormat="1" applyFont="1" applyFill="1" applyBorder="1" applyAlignment="1">
      <alignment horizontal="right" vertical="center" indent="1"/>
    </xf>
    <xf numFmtId="0" fontId="25" fillId="0" borderId="68" xfId="0" applyFont="1" applyFill="1" applyBorder="1" applyAlignment="1">
      <alignment vertical="center"/>
    </xf>
    <xf numFmtId="3" fontId="28" fillId="0" borderId="30" xfId="40" applyNumberFormat="1" applyFont="1" applyFill="1" applyBorder="1" applyAlignment="1">
      <alignment horizontal="right" vertical="center" indent="1"/>
    </xf>
    <xf numFmtId="0" fontId="1" fillId="0" borderId="63" xfId="0" applyFont="1" applyFill="1" applyBorder="1" applyAlignment="1">
      <alignment horizontal="center" vertical="center"/>
    </xf>
    <xf numFmtId="0" fontId="1" fillId="0" borderId="63" xfId="0" applyNumberFormat="1" applyFont="1" applyFill="1" applyBorder="1" applyAlignment="1">
      <alignment horizontal="center" vertical="center"/>
    </xf>
    <xf numFmtId="0" fontId="1" fillId="0" borderId="63" xfId="0" applyFont="1" applyFill="1" applyBorder="1" applyAlignment="1">
      <alignment horizontal="left" vertical="center" wrapText="1" shrinkToFit="1"/>
    </xf>
    <xf numFmtId="0" fontId="1" fillId="0" borderId="63" xfId="0" applyFont="1" applyFill="1" applyBorder="1" applyAlignment="1">
      <alignment horizontal="left" vertical="center" wrapText="1"/>
    </xf>
    <xf numFmtId="0" fontId="5" fillId="0" borderId="63" xfId="0" applyFont="1" applyFill="1" applyBorder="1"/>
    <xf numFmtId="3" fontId="1" fillId="0" borderId="63" xfId="0" applyNumberFormat="1" applyFont="1" applyFill="1" applyBorder="1" applyAlignment="1">
      <alignment horizontal="right" vertical="center" indent="1"/>
    </xf>
    <xf numFmtId="49" fontId="1" fillId="0" borderId="63" xfId="0" applyNumberFormat="1" applyFont="1" applyFill="1" applyBorder="1" applyAlignment="1">
      <alignment horizontal="center" vertical="center"/>
    </xf>
    <xf numFmtId="0" fontId="5" fillId="0" borderId="63" xfId="0" applyNumberFormat="1" applyFont="1" applyFill="1" applyBorder="1" applyAlignment="1">
      <alignment horizontal="center"/>
    </xf>
    <xf numFmtId="0" fontId="5" fillId="0" borderId="10" xfId="0" applyFont="1" applyFill="1" applyBorder="1" applyAlignment="1">
      <alignment horizontal="center" vertical="center" wrapText="1"/>
    </xf>
    <xf numFmtId="3" fontId="26" fillId="0" borderId="31" xfId="37" applyNumberFormat="1" applyFont="1" applyFill="1" applyBorder="1" applyAlignment="1">
      <alignment horizontal="center" vertical="center" wrapText="1"/>
    </xf>
    <xf numFmtId="3" fontId="25" fillId="0" borderId="61" xfId="0" applyNumberFormat="1" applyFont="1" applyFill="1" applyBorder="1" applyAlignment="1">
      <alignment horizontal="right" vertical="center" indent="1"/>
    </xf>
    <xf numFmtId="0" fontId="5" fillId="0" borderId="10" xfId="0" applyFont="1" applyFill="1" applyBorder="1" applyAlignment="1">
      <alignment horizontal="left" vertical="center" wrapText="1"/>
    </xf>
    <xf numFmtId="49" fontId="28" fillId="0" borderId="21" xfId="0" applyNumberFormat="1" applyFont="1" applyFill="1" applyBorder="1" applyAlignment="1">
      <alignment horizontal="center" vertical="center" wrapText="1"/>
    </xf>
    <xf numFmtId="0" fontId="26" fillId="0" borderId="12" xfId="30" applyFont="1" applyFill="1" applyBorder="1" applyAlignment="1">
      <alignment horizontal="left" vertical="center" indent="1"/>
    </xf>
    <xf numFmtId="3" fontId="28" fillId="0" borderId="41" xfId="0" applyNumberFormat="1" applyFont="1" applyFill="1" applyBorder="1" applyAlignment="1">
      <alignment horizontal="right" vertical="center" wrapText="1" indent="1"/>
    </xf>
    <xf numFmtId="3" fontId="28" fillId="0" borderId="0" xfId="39" applyNumberFormat="1" applyFont="1" applyFill="1" applyBorder="1" applyAlignment="1">
      <alignment horizontal="right" vertical="center" wrapText="1" indent="1"/>
    </xf>
    <xf numFmtId="0" fontId="31" fillId="0" borderId="0" xfId="38" applyFont="1" applyFill="1"/>
    <xf numFmtId="0" fontId="25" fillId="0" borderId="0" xfId="38" applyFont="1" applyFill="1" applyAlignment="1">
      <alignment horizontal="center"/>
    </xf>
    <xf numFmtId="0" fontId="31" fillId="0" borderId="31" xfId="37" applyFont="1" applyFill="1" applyBorder="1" applyAlignment="1">
      <alignment horizontal="left" vertical="center" indent="1"/>
    </xf>
    <xf numFmtId="3" fontId="26" fillId="0" borderId="13" xfId="38" applyNumberFormat="1" applyFont="1" applyFill="1" applyBorder="1" applyAlignment="1">
      <alignment horizontal="right" vertical="center" indent="1"/>
    </xf>
    <xf numFmtId="0" fontId="1" fillId="0" borderId="12" xfId="38" applyFill="1" applyBorder="1"/>
    <xf numFmtId="0" fontId="26" fillId="0" borderId="12" xfId="37" applyFont="1" applyFill="1" applyBorder="1" applyAlignment="1">
      <alignment horizontal="left" vertical="center" wrapText="1" indent="1"/>
    </xf>
    <xf numFmtId="0" fontId="26" fillId="0" borderId="12" xfId="37" applyFont="1" applyFill="1" applyBorder="1" applyAlignment="1">
      <alignment horizontal="left" vertical="center" indent="1"/>
    </xf>
    <xf numFmtId="0" fontId="30" fillId="0" borderId="0" xfId="38" applyFont="1" applyFill="1"/>
    <xf numFmtId="0" fontId="4" fillId="0" borderId="0" xfId="38" applyFont="1" applyFill="1" applyAlignment="1">
      <alignment horizontal="justify"/>
    </xf>
    <xf numFmtId="3" fontId="0" fillId="0" borderId="0" xfId="0" applyNumberFormat="1" applyFill="1"/>
    <xf numFmtId="3" fontId="44" fillId="0" borderId="0" xfId="0" applyNumberFormat="1" applyFont="1" applyFill="1"/>
    <xf numFmtId="10" fontId="0" fillId="0" borderId="0" xfId="0" applyNumberFormat="1" applyFill="1"/>
    <xf numFmtId="1" fontId="0" fillId="0" borderId="0" xfId="0" applyNumberFormat="1" applyFill="1" applyAlignment="1">
      <alignment horizontal="center"/>
    </xf>
    <xf numFmtId="1" fontId="4" fillId="0" borderId="0" xfId="0" applyNumberFormat="1" applyFont="1" applyFill="1" applyAlignment="1">
      <alignment horizontal="left"/>
    </xf>
    <xf numFmtId="0" fontId="8" fillId="0" borderId="0" xfId="36" applyFill="1"/>
    <xf numFmtId="0" fontId="6" fillId="0" borderId="12" xfId="40" applyFont="1" applyFill="1" applyBorder="1" applyAlignment="1">
      <alignment horizontal="left" vertical="center" wrapText="1" indent="1"/>
    </xf>
    <xf numFmtId="49" fontId="6" fillId="0" borderId="12" xfId="40" applyNumberFormat="1" applyFont="1" applyFill="1" applyBorder="1" applyAlignment="1">
      <alignment horizontal="left" vertical="center" wrapText="1" indent="1"/>
    </xf>
    <xf numFmtId="0" fontId="6" fillId="0" borderId="19" xfId="35" applyFont="1" applyFill="1" applyBorder="1" applyAlignment="1">
      <alignment horizontal="center" vertical="center" wrapText="1"/>
    </xf>
    <xf numFmtId="0" fontId="4" fillId="0" borderId="11" xfId="0" applyFont="1" applyFill="1" applyBorder="1" applyAlignment="1">
      <alignment horizontal="center" vertical="center"/>
    </xf>
    <xf numFmtId="3" fontId="28" fillId="0" borderId="46" xfId="0" applyNumberFormat="1" applyFont="1" applyFill="1" applyBorder="1" applyAlignment="1">
      <alignment horizontal="right" vertical="center" wrapText="1" indent="1"/>
    </xf>
    <xf numFmtId="0" fontId="34" fillId="0" borderId="15" xfId="0" applyFont="1" applyFill="1" applyBorder="1" applyAlignment="1">
      <alignment horizontal="center" vertical="center" wrapText="1"/>
    </xf>
    <xf numFmtId="3" fontId="25" fillId="0" borderId="34" xfId="0" applyNumberFormat="1" applyFont="1" applyFill="1" applyBorder="1" applyAlignment="1">
      <alignment horizontal="right" vertical="center" indent="1"/>
    </xf>
    <xf numFmtId="0" fontId="0" fillId="0" borderId="21" xfId="0" applyFill="1" applyBorder="1"/>
    <xf numFmtId="165" fontId="0" fillId="0" borderId="0" xfId="0" applyNumberFormat="1" applyFill="1"/>
    <xf numFmtId="0" fontId="26" fillId="0" borderId="0" xfId="36" applyFont="1" applyFill="1"/>
    <xf numFmtId="0" fontId="26" fillId="0" borderId="0" xfId="36" applyFont="1" applyFill="1" applyAlignment="1">
      <alignment wrapText="1"/>
    </xf>
    <xf numFmtId="0" fontId="8" fillId="0" borderId="0" xfId="36" applyFill="1" applyAlignment="1">
      <alignment wrapText="1"/>
    </xf>
    <xf numFmtId="0" fontId="5" fillId="0" borderId="0" xfId="36" applyFont="1" applyFill="1"/>
    <xf numFmtId="14" fontId="8" fillId="0" borderId="0" xfId="36" applyNumberFormat="1" applyFill="1" applyAlignment="1">
      <alignment wrapText="1"/>
    </xf>
    <xf numFmtId="0" fontId="6" fillId="0" borderId="13" xfId="35" applyFont="1" applyFill="1" applyBorder="1" applyAlignment="1">
      <alignment horizontal="center" vertical="center" wrapText="1"/>
    </xf>
    <xf numFmtId="0" fontId="4" fillId="0" borderId="14" xfId="0" applyFont="1" applyFill="1" applyBorder="1" applyAlignment="1">
      <alignment horizontal="center" vertical="center"/>
    </xf>
    <xf numFmtId="3" fontId="25" fillId="0" borderId="35" xfId="0" applyNumberFormat="1" applyFont="1" applyFill="1" applyBorder="1" applyAlignment="1">
      <alignment horizontal="right" vertical="center" wrapText="1" indent="1"/>
    </xf>
    <xf numFmtId="0" fontId="4" fillId="0" borderId="42" xfId="0" applyFont="1" applyFill="1" applyBorder="1" applyAlignment="1">
      <alignment horizontal="center" vertical="center"/>
    </xf>
    <xf numFmtId="0" fontId="34" fillId="0" borderId="54" xfId="0" applyFont="1" applyFill="1" applyBorder="1" applyAlignment="1">
      <alignment horizontal="center" vertical="center" wrapText="1"/>
    </xf>
    <xf numFmtId="0" fontId="34" fillId="0" borderId="28" xfId="0" applyFont="1" applyFill="1" applyBorder="1" applyAlignment="1">
      <alignment horizontal="center" vertical="center" wrapText="1"/>
    </xf>
    <xf numFmtId="3" fontId="25" fillId="0" borderId="39" xfId="0" applyNumberFormat="1" applyFont="1" applyFill="1" applyBorder="1" applyAlignment="1">
      <alignment horizontal="right" vertical="center" wrapText="1" indent="1"/>
    </xf>
    <xf numFmtId="0" fontId="25" fillId="0" borderId="72" xfId="0" applyFont="1" applyFill="1" applyBorder="1" applyAlignment="1"/>
    <xf numFmtId="3" fontId="25" fillId="0" borderId="13" xfId="0" applyNumberFormat="1" applyFont="1" applyFill="1" applyBorder="1" applyAlignment="1">
      <alignment horizontal="right" vertical="center" indent="1"/>
    </xf>
    <xf numFmtId="0" fontId="26" fillId="0" borderId="0" xfId="0" applyFont="1" applyFill="1"/>
    <xf numFmtId="0" fontId="30" fillId="0" borderId="0" xfId="0" applyFont="1" applyFill="1"/>
    <xf numFmtId="0" fontId="30" fillId="0" borderId="0" xfId="0" applyFont="1" applyFill="1" applyAlignment="1">
      <alignment horizontal="center"/>
    </xf>
    <xf numFmtId="0" fontId="5" fillId="0" borderId="0" xfId="40" applyFont="1" applyFill="1" applyAlignment="1">
      <alignment vertical="center"/>
    </xf>
    <xf numFmtId="0" fontId="5" fillId="0" borderId="0" xfId="42" applyFill="1"/>
    <xf numFmtId="3" fontId="25" fillId="0" borderId="34" xfId="0" applyNumberFormat="1" applyFont="1" applyFill="1" applyBorder="1" applyAlignment="1">
      <alignment horizontal="right" vertical="center" wrapText="1" indent="1"/>
    </xf>
    <xf numFmtId="0" fontId="34" fillId="0" borderId="0" xfId="0" applyFont="1" applyFill="1" applyAlignment="1">
      <alignment horizontal="justify"/>
    </xf>
    <xf numFmtId="0" fontId="26" fillId="0" borderId="0" xfId="39" applyFont="1" applyFill="1"/>
    <xf numFmtId="0" fontId="1" fillId="0" borderId="0" xfId="41" applyFill="1"/>
    <xf numFmtId="0" fontId="30" fillId="0" borderId="0" xfId="32" applyFont="1" applyFill="1"/>
    <xf numFmtId="0" fontId="25" fillId="0" borderId="0" xfId="32" applyFont="1" applyFill="1" applyAlignment="1">
      <alignment horizontal="center"/>
    </xf>
    <xf numFmtId="3" fontId="1" fillId="0" borderId="0" xfId="41" applyNumberFormat="1" applyFill="1"/>
    <xf numFmtId="49" fontId="1" fillId="0" borderId="0" xfId="41" applyNumberFormat="1" applyFill="1"/>
    <xf numFmtId="0" fontId="1" fillId="0" borderId="0" xfId="40" applyFill="1"/>
    <xf numFmtId="0" fontId="30" fillId="0" borderId="0" xfId="31" applyFont="1" applyFill="1" applyBorder="1"/>
    <xf numFmtId="0" fontId="30" fillId="0" borderId="0" xfId="31" applyFont="1" applyFill="1"/>
    <xf numFmtId="0" fontId="30" fillId="0" borderId="0" xfId="32" applyFont="1" applyFill="1" applyAlignment="1">
      <alignment horizontal="center"/>
    </xf>
    <xf numFmtId="0" fontId="30" fillId="0" borderId="20" xfId="32" applyFont="1" applyFill="1" applyBorder="1"/>
    <xf numFmtId="0" fontId="5" fillId="0" borderId="0" xfId="40" applyFont="1" applyFill="1" applyBorder="1" applyAlignment="1">
      <alignment vertical="center"/>
    </xf>
    <xf numFmtId="0" fontId="6" fillId="0" borderId="12" xfId="41" applyFont="1" applyFill="1" applyBorder="1" applyAlignment="1">
      <alignment horizontal="left" vertical="center" wrapText="1" indent="1"/>
    </xf>
    <xf numFmtId="0" fontId="6" fillId="0" borderId="12" xfId="41" applyFont="1" applyFill="1" applyBorder="1" applyAlignment="1">
      <alignment horizontal="right" vertical="center"/>
    </xf>
    <xf numFmtId="0" fontId="6" fillId="0" borderId="17" xfId="41" applyFont="1" applyFill="1" applyBorder="1" applyAlignment="1">
      <alignment horizontal="right" vertical="center"/>
    </xf>
    <xf numFmtId="2" fontId="25" fillId="0" borderId="31" xfId="41" applyNumberFormat="1" applyFont="1" applyFill="1" applyBorder="1" applyAlignment="1">
      <alignment horizontal="left" vertical="center" indent="1"/>
    </xf>
    <xf numFmtId="2" fontId="25" fillId="0" borderId="21" xfId="41" applyNumberFormat="1" applyFont="1" applyFill="1" applyBorder="1" applyAlignment="1">
      <alignment horizontal="left" vertical="center" wrapText="1" indent="1"/>
    </xf>
    <xf numFmtId="0" fontId="30" fillId="0" borderId="0" xfId="42" applyFont="1" applyFill="1"/>
    <xf numFmtId="0" fontId="1" fillId="0" borderId="63" xfId="40" applyFont="1" applyFill="1" applyBorder="1"/>
    <xf numFmtId="0" fontId="1" fillId="0" borderId="0" xfId="40" applyFont="1" applyFill="1"/>
    <xf numFmtId="49" fontId="1" fillId="0" borderId="0" xfId="40" applyNumberFormat="1" applyFill="1"/>
    <xf numFmtId="4" fontId="6" fillId="0" borderId="0" xfId="40" applyNumberFormat="1" applyFont="1" applyFill="1"/>
    <xf numFmtId="0" fontId="6" fillId="0" borderId="0" xfId="40" applyFont="1" applyFill="1"/>
    <xf numFmtId="4" fontId="1" fillId="0" borderId="0" xfId="40" applyNumberFormat="1" applyFont="1" applyFill="1"/>
    <xf numFmtId="4" fontId="5" fillId="0" borderId="0" xfId="42" applyNumberFormat="1" applyFill="1"/>
    <xf numFmtId="3" fontId="1" fillId="0" borderId="0" xfId="40" applyNumberFormat="1" applyFill="1"/>
    <xf numFmtId="4" fontId="1" fillId="0" borderId="0" xfId="40" applyNumberFormat="1" applyFill="1"/>
    <xf numFmtId="0" fontId="26" fillId="0" borderId="0" xfId="40" applyFont="1" applyFill="1"/>
    <xf numFmtId="0" fontId="4" fillId="0" borderId="0" xfId="31" applyFont="1" applyFill="1" applyBorder="1" applyAlignment="1">
      <alignment horizontal="center"/>
    </xf>
    <xf numFmtId="0" fontId="30" fillId="0" borderId="20" xfId="31" applyFont="1" applyFill="1" applyBorder="1"/>
    <xf numFmtId="0" fontId="30" fillId="0" borderId="0" xfId="31" applyFont="1" applyFill="1" applyAlignment="1">
      <alignment horizontal="center"/>
    </xf>
    <xf numFmtId="0" fontId="6" fillId="0" borderId="17" xfId="40" applyFont="1" applyFill="1" applyBorder="1" applyAlignment="1">
      <alignment vertical="center"/>
    </xf>
    <xf numFmtId="0" fontId="1" fillId="0" borderId="0" xfId="40" applyFill="1" applyBorder="1"/>
    <xf numFmtId="0" fontId="25" fillId="0" borderId="0" xfId="31" applyFont="1" applyFill="1" applyAlignment="1">
      <alignment horizontal="center"/>
    </xf>
    <xf numFmtId="0" fontId="26" fillId="0" borderId="0" xfId="40" applyFont="1" applyFill="1" applyBorder="1"/>
    <xf numFmtId="0" fontId="5" fillId="0" borderId="0" xfId="39" applyFill="1"/>
    <xf numFmtId="0" fontId="5" fillId="0" borderId="0" xfId="39" applyFill="1" applyAlignment="1"/>
    <xf numFmtId="0" fontId="0" fillId="0" borderId="0" xfId="0" applyFill="1" applyBorder="1" applyAlignment="1">
      <alignment horizontal="center" vertical="center"/>
    </xf>
    <xf numFmtId="0" fontId="5" fillId="0" borderId="0" xfId="39" applyFill="1" applyAlignment="1">
      <alignment horizontal="center"/>
    </xf>
    <xf numFmtId="3" fontId="5" fillId="0" borderId="0" xfId="39" applyNumberFormat="1" applyFill="1"/>
    <xf numFmtId="3" fontId="30" fillId="0" borderId="0" xfId="31" applyNumberFormat="1" applyFont="1" applyFill="1"/>
    <xf numFmtId="0" fontId="30" fillId="0" borderId="0" xfId="31" applyFont="1" applyFill="1" applyAlignment="1">
      <alignment horizontal="right"/>
    </xf>
    <xf numFmtId="0" fontId="1" fillId="0" borderId="24" xfId="33" applyFill="1" applyBorder="1" applyAlignment="1">
      <alignment horizontal="left" vertical="center" indent="1"/>
    </xf>
    <xf numFmtId="0" fontId="1" fillId="0" borderId="0" xfId="33" applyFill="1" applyBorder="1" applyAlignment="1">
      <alignment horizontal="left" vertical="center" indent="1"/>
    </xf>
    <xf numFmtId="3"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5" fillId="0" borderId="0" xfId="39" applyFont="1" applyFill="1" applyAlignment="1">
      <alignment horizontal="center"/>
    </xf>
    <xf numFmtId="0" fontId="0" fillId="0" borderId="24" xfId="0" applyFill="1" applyBorder="1"/>
    <xf numFmtId="0" fontId="26" fillId="0" borderId="0" xfId="31" applyFont="1" applyFill="1" applyBorder="1"/>
    <xf numFmtId="0" fontId="28" fillId="0" borderId="0" xfId="31" applyFont="1" applyFill="1" applyBorder="1"/>
    <xf numFmtId="0" fontId="28" fillId="0" borderId="0" xfId="31" applyFont="1" applyFill="1"/>
    <xf numFmtId="0" fontId="25" fillId="0" borderId="0" xfId="31" applyFont="1" applyFill="1" applyBorder="1" applyAlignment="1">
      <alignment horizontal="center"/>
    </xf>
    <xf numFmtId="0" fontId="45" fillId="0" borderId="0" xfId="31" applyFont="1" applyFill="1" applyBorder="1" applyAlignment="1">
      <alignment horizontal="center"/>
    </xf>
    <xf numFmtId="0" fontId="26" fillId="0" borderId="0" xfId="31" applyFont="1" applyFill="1"/>
    <xf numFmtId="0" fontId="25" fillId="0" borderId="0" xfId="31" applyFont="1" applyFill="1"/>
    <xf numFmtId="0" fontId="45" fillId="0" borderId="0" xfId="31" applyFont="1" applyFill="1"/>
    <xf numFmtId="0" fontId="1" fillId="0" borderId="0" xfId="31" applyFont="1" applyFill="1"/>
    <xf numFmtId="0" fontId="1" fillId="0" borderId="0" xfId="31" applyFont="1" applyFill="1" applyAlignment="1">
      <alignment wrapText="1"/>
    </xf>
    <xf numFmtId="0" fontId="1" fillId="0" borderId="0" xfId="31" applyFont="1" applyFill="1" applyAlignment="1">
      <alignment horizontal="center"/>
    </xf>
    <xf numFmtId="0" fontId="1" fillId="0" borderId="0" xfId="31" applyFont="1" applyFill="1" applyBorder="1"/>
    <xf numFmtId="0" fontId="1" fillId="0" borderId="0" xfId="31" applyFont="1" applyFill="1" applyBorder="1" applyAlignment="1">
      <alignment horizontal="left" vertical="center" wrapText="1" indent="1"/>
    </xf>
    <xf numFmtId="0" fontId="1" fillId="0" borderId="58" xfId="31" applyFont="1" applyFill="1" applyBorder="1" applyAlignment="1">
      <alignment horizontal="left" vertical="center" wrapText="1" indent="1"/>
    </xf>
    <xf numFmtId="0" fontId="1" fillId="0" borderId="28" xfId="31" applyFont="1" applyFill="1" applyBorder="1" applyAlignment="1">
      <alignment horizontal="left" vertical="center" wrapText="1" indent="1"/>
    </xf>
    <xf numFmtId="0" fontId="1" fillId="0" borderId="10" xfId="31" applyFont="1" applyFill="1" applyBorder="1" applyAlignment="1">
      <alignment horizontal="left" vertical="center" wrapText="1" indent="1"/>
    </xf>
    <xf numFmtId="0" fontId="1" fillId="0" borderId="12" xfId="31" applyFont="1" applyFill="1" applyBorder="1"/>
    <xf numFmtId="0" fontId="1" fillId="0" borderId="17" xfId="31" applyFont="1" applyFill="1" applyBorder="1"/>
    <xf numFmtId="0" fontId="1" fillId="0" borderId="0" xfId="31" applyFont="1" applyFill="1" applyBorder="1" applyAlignment="1">
      <alignment wrapText="1"/>
    </xf>
    <xf numFmtId="0" fontId="35" fillId="0" borderId="0" xfId="31" applyFont="1" applyFill="1" applyBorder="1" applyAlignment="1">
      <alignment horizontal="left" vertical="top" indent="1"/>
    </xf>
    <xf numFmtId="0" fontId="1" fillId="0" borderId="0" xfId="31" applyFont="1" applyFill="1" applyBorder="1" applyAlignment="1">
      <alignment horizontal="left" vertical="center" wrapText="1"/>
    </xf>
    <xf numFmtId="0" fontId="1" fillId="0" borderId="0" xfId="31" applyFont="1" applyFill="1" applyAlignment="1">
      <alignment horizontal="left" vertical="center" wrapText="1"/>
    </xf>
    <xf numFmtId="0" fontId="6" fillId="0" borderId="0" xfId="0" applyFont="1" applyFill="1" applyAlignment="1">
      <alignment horizontal="center"/>
    </xf>
    <xf numFmtId="0" fontId="26" fillId="0" borderId="62" xfId="30" applyFont="1" applyFill="1" applyBorder="1" applyAlignment="1">
      <alignment horizontal="left" vertical="center" indent="1"/>
    </xf>
    <xf numFmtId="0" fontId="26" fillId="0" borderId="20" xfId="30" applyFont="1" applyFill="1" applyBorder="1" applyAlignment="1">
      <alignment horizontal="left" vertical="center" indent="1"/>
    </xf>
    <xf numFmtId="0" fontId="26" fillId="0" borderId="20" xfId="30" applyFont="1" applyFill="1" applyBorder="1" applyAlignment="1">
      <alignment horizontal="left" vertical="center"/>
    </xf>
    <xf numFmtId="0" fontId="39" fillId="0" borderId="0" xfId="0" applyFont="1" applyFill="1" applyAlignment="1"/>
    <xf numFmtId="0" fontId="0" fillId="0" borderId="0" xfId="0" applyFill="1" applyAlignment="1"/>
    <xf numFmtId="0" fontId="40" fillId="0" borderId="0" xfId="0" applyFont="1" applyFill="1" applyBorder="1" applyAlignment="1"/>
    <xf numFmtId="3" fontId="37" fillId="0" borderId="0" xfId="0" applyNumberFormat="1" applyFont="1" applyFill="1"/>
    <xf numFmtId="0" fontId="39" fillId="0" borderId="0" xfId="0" applyFont="1" applyFill="1"/>
    <xf numFmtId="0" fontId="40" fillId="0" borderId="0" xfId="0" applyFont="1" applyFill="1" applyAlignment="1">
      <alignment horizontal="center"/>
    </xf>
    <xf numFmtId="0" fontId="37" fillId="0" borderId="0" xfId="0" applyFont="1" applyFill="1"/>
    <xf numFmtId="0" fontId="41" fillId="0" borderId="0" xfId="0" applyFont="1" applyFill="1" applyAlignment="1"/>
    <xf numFmtId="0" fontId="0" fillId="0" borderId="0" xfId="0" applyFill="1" applyAlignment="1">
      <alignment horizontal="center"/>
    </xf>
    <xf numFmtId="0" fontId="0" fillId="0" borderId="0" xfId="0" applyFill="1" applyAlignment="1">
      <alignment wrapText="1"/>
    </xf>
    <xf numFmtId="3" fontId="0" fillId="0" borderId="0" xfId="0" applyNumberFormat="1" applyFill="1" applyAlignment="1">
      <alignment horizontal="right" vertical="center"/>
    </xf>
    <xf numFmtId="3" fontId="5" fillId="0" borderId="0" xfId="39" applyNumberFormat="1" applyFill="1" applyAlignment="1">
      <alignment horizontal="right" vertical="center"/>
    </xf>
    <xf numFmtId="3" fontId="30" fillId="0" borderId="0" xfId="31" applyNumberFormat="1" applyFont="1" applyFill="1" applyAlignment="1">
      <alignment horizontal="right" vertical="center"/>
    </xf>
    <xf numFmtId="0" fontId="26" fillId="0" borderId="20" xfId="30" applyFont="1" applyFill="1" applyBorder="1" applyAlignment="1">
      <alignment horizontal="left" vertical="center" wrapText="1"/>
    </xf>
    <xf numFmtId="3" fontId="26" fillId="0" borderId="20" xfId="30" applyNumberFormat="1" applyFont="1" applyFill="1" applyBorder="1" applyAlignment="1">
      <alignment horizontal="right" vertical="center"/>
    </xf>
    <xf numFmtId="0" fontId="37" fillId="0" borderId="53" xfId="0" applyFont="1" applyFill="1" applyBorder="1" applyAlignment="1">
      <alignment horizontal="center" vertical="center" wrapText="1"/>
    </xf>
    <xf numFmtId="0" fontId="39" fillId="0" borderId="0" xfId="0" applyFont="1" applyFill="1" applyAlignment="1">
      <alignment wrapText="1"/>
    </xf>
    <xf numFmtId="0" fontId="40" fillId="0" borderId="0" xfId="0" applyFont="1" applyFill="1" applyBorder="1" applyAlignment="1">
      <alignment wrapText="1"/>
    </xf>
    <xf numFmtId="0" fontId="37" fillId="0" borderId="0" xfId="0" applyFont="1" applyFill="1" applyAlignment="1">
      <alignment horizontal="center"/>
    </xf>
    <xf numFmtId="3" fontId="37" fillId="0" borderId="0" xfId="0" applyNumberFormat="1" applyFont="1" applyFill="1" applyAlignment="1">
      <alignment horizontal="right" wrapText="1"/>
    </xf>
    <xf numFmtId="3" fontId="37" fillId="0" borderId="0" xfId="0" applyNumberFormat="1" applyFont="1" applyFill="1" applyAlignment="1">
      <alignment horizontal="right" vertical="center" indent="1"/>
    </xf>
    <xf numFmtId="3" fontId="37" fillId="0" borderId="0" xfId="0" applyNumberFormat="1" applyFont="1" applyFill="1" applyAlignment="1">
      <alignment horizontal="right" vertical="center"/>
    </xf>
    <xf numFmtId="3" fontId="40" fillId="0" borderId="0" xfId="0" applyNumberFormat="1" applyFont="1" applyFill="1" applyBorder="1" applyAlignment="1">
      <alignment horizontal="right" vertical="center"/>
    </xf>
    <xf numFmtId="0" fontId="41" fillId="0" borderId="0" xfId="0" applyFont="1" applyFill="1" applyAlignment="1">
      <alignment wrapText="1"/>
    </xf>
    <xf numFmtId="0" fontId="0" fillId="0" borderId="0" xfId="0" applyFill="1" applyAlignment="1">
      <alignment horizontal="center" wrapText="1"/>
    </xf>
    <xf numFmtId="3" fontId="39" fillId="0" borderId="0" xfId="0" applyNumberFormat="1" applyFont="1" applyFill="1" applyAlignment="1">
      <alignment horizontal="right" wrapText="1"/>
    </xf>
    <xf numFmtId="0" fontId="37" fillId="0" borderId="0" xfId="0" applyFont="1" applyFill="1" applyAlignment="1">
      <alignment wrapText="1"/>
    </xf>
    <xf numFmtId="0" fontId="40"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26" fillId="0" borderId="62" xfId="30" applyFont="1" applyFill="1" applyBorder="1" applyAlignment="1">
      <alignment horizontal="left" vertical="center"/>
    </xf>
    <xf numFmtId="0" fontId="46" fillId="0" borderId="0" xfId="39" applyFont="1" applyFill="1" applyAlignment="1">
      <alignment horizontal="center"/>
    </xf>
    <xf numFmtId="3" fontId="25" fillId="0" borderId="61" xfId="39" applyNumberFormat="1" applyFont="1" applyFill="1" applyBorder="1" applyAlignment="1">
      <alignment horizontal="right" vertical="center" wrapText="1" indent="1"/>
    </xf>
    <xf numFmtId="0" fontId="28" fillId="0" borderId="56" xfId="0" applyFont="1" applyFill="1" applyBorder="1" applyAlignment="1">
      <alignment horizontal="center" vertical="center" wrapText="1"/>
    </xf>
    <xf numFmtId="0" fontId="28" fillId="0" borderId="36" xfId="0" applyNumberFormat="1" applyFont="1" applyFill="1" applyBorder="1" applyAlignment="1">
      <alignment horizontal="right" vertical="center" wrapText="1" indent="1"/>
    </xf>
    <xf numFmtId="3" fontId="28" fillId="0" borderId="68" xfId="0" applyNumberFormat="1" applyFont="1" applyFill="1" applyBorder="1" applyAlignment="1">
      <alignment horizontal="right" vertical="center" wrapText="1" indent="1"/>
    </xf>
    <xf numFmtId="0" fontId="4" fillId="0" borderId="0" xfId="0" applyFont="1" applyFill="1" applyBorder="1" applyAlignment="1">
      <alignment horizontal="left" vertical="center" indent="1"/>
    </xf>
    <xf numFmtId="0" fontId="1" fillId="0" borderId="0" xfId="0" applyFont="1" applyFill="1" applyBorder="1" applyAlignment="1">
      <alignment vertical="top" wrapText="1"/>
    </xf>
    <xf numFmtId="3" fontId="25" fillId="0" borderId="33" xfId="0" applyNumberFormat="1" applyFont="1" applyFill="1" applyBorder="1" applyAlignment="1">
      <alignment horizontal="right" vertical="center" wrapText="1" indent="1"/>
    </xf>
    <xf numFmtId="0" fontId="5" fillId="0" borderId="0" xfId="0" applyFont="1" applyFill="1" applyBorder="1" applyAlignment="1">
      <alignment horizontal="center" vertical="center"/>
    </xf>
    <xf numFmtId="3" fontId="25" fillId="0" borderId="74" xfId="0" applyNumberFormat="1" applyFont="1" applyFill="1" applyBorder="1" applyAlignment="1">
      <alignment horizontal="right" vertical="center" wrapText="1" indent="1"/>
    </xf>
    <xf numFmtId="3" fontId="25" fillId="0" borderId="75" xfId="0" applyNumberFormat="1" applyFont="1" applyFill="1" applyBorder="1" applyAlignment="1">
      <alignment horizontal="right" vertical="center" indent="1"/>
    </xf>
    <xf numFmtId="164" fontId="6" fillId="0" borderId="21" xfId="33" applyNumberFormat="1" applyFont="1" applyFill="1" applyBorder="1" applyAlignment="1">
      <alignment horizontal="center" vertical="center" textRotation="90" wrapText="1"/>
    </xf>
    <xf numFmtId="3" fontId="25" fillId="0" borderId="13" xfId="0" applyNumberFormat="1" applyFont="1" applyFill="1" applyBorder="1" applyAlignment="1">
      <alignment horizontal="right" vertical="center" wrapText="1" indent="1"/>
    </xf>
    <xf numFmtId="3" fontId="25" fillId="0" borderId="31" xfId="0" applyNumberFormat="1" applyFont="1" applyFill="1" applyBorder="1" applyAlignment="1">
      <alignment horizontal="right" vertical="center" indent="1"/>
    </xf>
    <xf numFmtId="3" fontId="25" fillId="0" borderId="53" xfId="0" applyNumberFormat="1" applyFont="1" applyFill="1" applyBorder="1" applyAlignment="1">
      <alignment horizontal="right" vertical="center" indent="1"/>
    </xf>
    <xf numFmtId="3" fontId="25" fillId="0" borderId="78" xfId="0" applyNumberFormat="1" applyFont="1" applyFill="1" applyBorder="1" applyAlignment="1">
      <alignment horizontal="right" vertical="center" indent="1"/>
    </xf>
    <xf numFmtId="3" fontId="25" fillId="0" borderId="20" xfId="0" applyNumberFormat="1" applyFont="1" applyFill="1" applyBorder="1" applyAlignment="1">
      <alignment horizontal="right" vertical="center" indent="1"/>
    </xf>
    <xf numFmtId="3" fontId="25" fillId="0" borderId="62" xfId="0" applyNumberFormat="1" applyFont="1" applyFill="1" applyBorder="1" applyAlignment="1">
      <alignment horizontal="right" vertical="center" indent="1"/>
    </xf>
    <xf numFmtId="3" fontId="28" fillId="0" borderId="45" xfId="0" applyNumberFormat="1" applyFont="1" applyFill="1" applyBorder="1" applyAlignment="1">
      <alignment horizontal="right" vertical="center" indent="1"/>
    </xf>
    <xf numFmtId="3" fontId="28" fillId="0" borderId="43" xfId="0" applyNumberFormat="1" applyFont="1" applyFill="1" applyBorder="1" applyAlignment="1">
      <alignment horizontal="right" vertical="center" wrapText="1" indent="1"/>
    </xf>
    <xf numFmtId="0" fontId="5" fillId="0" borderId="36" xfId="0" applyFont="1" applyFill="1" applyBorder="1" applyAlignment="1">
      <alignment vertical="center" wrapText="1"/>
    </xf>
    <xf numFmtId="0" fontId="6" fillId="0" borderId="63" xfId="35" applyFont="1" applyFill="1" applyBorder="1" applyAlignment="1">
      <alignment horizontal="center" vertical="center" wrapText="1"/>
    </xf>
    <xf numFmtId="0" fontId="26" fillId="0" borderId="79" xfId="30" applyFont="1" applyFill="1" applyBorder="1" applyAlignment="1">
      <alignment horizontal="left" vertical="center"/>
    </xf>
    <xf numFmtId="0" fontId="26" fillId="0" borderId="67" xfId="30" applyFont="1" applyFill="1" applyBorder="1" applyAlignment="1">
      <alignment horizontal="center" vertical="center"/>
    </xf>
    <xf numFmtId="0" fontId="5" fillId="0" borderId="15" xfId="40" applyFont="1" applyFill="1" applyBorder="1" applyAlignment="1">
      <alignment horizontal="left" vertical="center" wrapText="1"/>
    </xf>
    <xf numFmtId="0" fontId="26" fillId="0" borderId="0" xfId="31" applyFont="1" applyFill="1" applyBorder="1" applyAlignment="1">
      <alignment horizontal="left" vertical="center" indent="1"/>
    </xf>
    <xf numFmtId="3" fontId="28" fillId="0" borderId="0" xfId="31" applyNumberFormat="1" applyFont="1" applyFill="1" applyBorder="1" applyAlignment="1">
      <alignment horizontal="right" vertical="center" wrapText="1" indent="1"/>
    </xf>
    <xf numFmtId="0" fontId="28" fillId="0" borderId="47" xfId="31" applyFont="1" applyFill="1" applyBorder="1" applyAlignment="1">
      <alignment horizontal="center" vertical="center"/>
    </xf>
    <xf numFmtId="0" fontId="5" fillId="0" borderId="0" xfId="0" applyFont="1" applyFill="1" applyBorder="1"/>
    <xf numFmtId="0" fontId="5" fillId="0" borderId="28" xfId="0" applyFont="1" applyFill="1" applyBorder="1" applyAlignment="1">
      <alignment horizontal="center" vertical="center" wrapText="1"/>
    </xf>
    <xf numFmtId="0" fontId="5" fillId="0" borderId="72" xfId="0" applyFont="1" applyFill="1" applyBorder="1"/>
    <xf numFmtId="0" fontId="6" fillId="0" borderId="21" xfId="0" applyFont="1" applyFill="1" applyBorder="1"/>
    <xf numFmtId="0" fontId="5" fillId="0" borderId="21" xfId="0" applyFont="1" applyFill="1" applyBorder="1"/>
    <xf numFmtId="3" fontId="25" fillId="0" borderId="21" xfId="0" applyNumberFormat="1" applyFont="1" applyFill="1" applyBorder="1" applyAlignment="1">
      <alignment horizontal="right" vertical="center" indent="1"/>
    </xf>
    <xf numFmtId="3" fontId="25" fillId="0" borderId="57" xfId="0" applyNumberFormat="1" applyFont="1" applyFill="1" applyBorder="1" applyAlignment="1">
      <alignment horizontal="right" vertical="center" indent="1"/>
    </xf>
    <xf numFmtId="3" fontId="25" fillId="0" borderId="12" xfId="0" applyNumberFormat="1" applyFont="1" applyFill="1" applyBorder="1" applyAlignment="1">
      <alignment horizontal="right" vertical="center" indent="1"/>
    </xf>
    <xf numFmtId="3" fontId="1" fillId="0" borderId="0" xfId="0" applyNumberFormat="1" applyFont="1" applyFill="1"/>
    <xf numFmtId="3" fontId="1" fillId="0" borderId="0" xfId="0" applyNumberFormat="1" applyFont="1" applyFill="1" applyBorder="1"/>
    <xf numFmtId="3" fontId="0" fillId="0" borderId="0" xfId="0" applyNumberFormat="1"/>
    <xf numFmtId="49" fontId="5" fillId="0" borderId="29" xfId="0" applyNumberFormat="1" applyFont="1" applyFill="1" applyBorder="1" applyAlignment="1">
      <alignment horizontal="center" vertical="center" wrapText="1"/>
    </xf>
    <xf numFmtId="3" fontId="31" fillId="0" borderId="0" xfId="38" applyNumberFormat="1" applyFont="1" applyFill="1"/>
    <xf numFmtId="3" fontId="28" fillId="0" borderId="35" xfId="0" applyNumberFormat="1" applyFont="1" applyFill="1" applyBorder="1" applyAlignment="1">
      <alignment horizontal="right" vertical="center" indent="1"/>
    </xf>
    <xf numFmtId="0" fontId="6" fillId="0" borderId="22" xfId="33" applyFont="1" applyFill="1" applyBorder="1" applyAlignment="1">
      <alignment horizontal="center" vertical="center" wrapText="1"/>
    </xf>
    <xf numFmtId="0" fontId="6" fillId="0" borderId="23" xfId="33" applyFont="1" applyFill="1" applyBorder="1" applyAlignment="1">
      <alignment horizontal="center" vertical="center" wrapText="1"/>
    </xf>
    <xf numFmtId="164" fontId="6" fillId="0" borderId="23" xfId="33" applyNumberFormat="1" applyFont="1" applyFill="1" applyBorder="1" applyAlignment="1">
      <alignment horizontal="left" vertical="center" wrapText="1"/>
    </xf>
    <xf numFmtId="164" fontId="6" fillId="0" borderId="23" xfId="33" applyNumberFormat="1" applyFont="1" applyFill="1" applyBorder="1" applyAlignment="1">
      <alignment horizontal="center" vertical="center" textRotation="90" wrapText="1"/>
    </xf>
    <xf numFmtId="164" fontId="6" fillId="0" borderId="23" xfId="33" applyNumberFormat="1" applyFont="1" applyFill="1" applyBorder="1" applyAlignment="1">
      <alignment horizontal="center" vertical="center" wrapText="1"/>
    </xf>
    <xf numFmtId="3" fontId="28" fillId="0" borderId="23" xfId="33" applyNumberFormat="1" applyFont="1" applyFill="1" applyBorder="1" applyAlignment="1">
      <alignment horizontal="center" vertical="center" wrapText="1"/>
    </xf>
    <xf numFmtId="3" fontId="6" fillId="0" borderId="23" xfId="33" applyNumberFormat="1" applyFont="1" applyFill="1" applyBorder="1" applyAlignment="1">
      <alignment horizontal="center" vertical="center" wrapText="1"/>
    </xf>
    <xf numFmtId="0" fontId="28" fillId="0" borderId="0" xfId="35" applyFont="1" applyFill="1" applyBorder="1" applyAlignment="1">
      <alignment horizontal="center" vertical="center" wrapText="1"/>
    </xf>
    <xf numFmtId="3" fontId="28" fillId="0" borderId="13" xfId="0" applyNumberFormat="1" applyFont="1" applyFill="1" applyBorder="1" applyAlignment="1">
      <alignment horizontal="right" vertical="center" indent="1"/>
    </xf>
    <xf numFmtId="3" fontId="28" fillId="0" borderId="33" xfId="35" applyNumberFormat="1" applyFont="1" applyFill="1" applyBorder="1" applyAlignment="1">
      <alignment horizontal="right" vertical="center" wrapText="1" indent="1"/>
    </xf>
    <xf numFmtId="3" fontId="6" fillId="0" borderId="18" xfId="33" applyNumberFormat="1" applyFont="1" applyFill="1" applyBorder="1" applyAlignment="1">
      <alignment horizontal="center" vertical="center" wrapText="1"/>
    </xf>
    <xf numFmtId="3" fontId="28" fillId="0" borderId="33" xfId="0" applyNumberFormat="1" applyFont="1" applyFill="1" applyBorder="1" applyAlignment="1">
      <alignment horizontal="right" vertical="center" wrapText="1" indent="1"/>
    </xf>
    <xf numFmtId="3" fontId="28" fillId="0" borderId="13" xfId="0" applyNumberFormat="1" applyFont="1" applyFill="1" applyBorder="1" applyAlignment="1">
      <alignment horizontal="right" vertical="center" wrapText="1" indent="1"/>
    </xf>
    <xf numFmtId="0" fontId="5" fillId="0" borderId="22" xfId="39" applyFont="1" applyFill="1" applyBorder="1" applyAlignment="1">
      <alignment horizontal="center" vertical="center"/>
    </xf>
    <xf numFmtId="0" fontId="5" fillId="0" borderId="23" xfId="39" applyFont="1" applyFill="1" applyBorder="1" applyAlignment="1">
      <alignment horizontal="center" vertical="center"/>
    </xf>
    <xf numFmtId="0" fontId="5" fillId="0" borderId="23" xfId="39" applyFont="1" applyFill="1" applyBorder="1" applyAlignment="1">
      <alignment horizontal="center" vertical="center" wrapText="1"/>
    </xf>
    <xf numFmtId="3" fontId="28" fillId="0" borderId="23" xfId="40" applyNumberFormat="1" applyFont="1" applyFill="1" applyBorder="1" applyAlignment="1">
      <alignment horizontal="right" vertical="center" indent="1"/>
    </xf>
    <xf numFmtId="0" fontId="5" fillId="0" borderId="23" xfId="39" applyFont="1" applyFill="1" applyBorder="1" applyAlignment="1">
      <alignment horizontal="right" vertical="center" wrapText="1" indent="1"/>
    </xf>
    <xf numFmtId="3" fontId="28" fillId="0" borderId="76" xfId="39" applyNumberFormat="1" applyFont="1" applyFill="1" applyBorder="1" applyAlignment="1">
      <alignment horizontal="right" vertical="center" wrapText="1" indent="1"/>
    </xf>
    <xf numFmtId="3" fontId="25" fillId="0" borderId="61" xfId="40" applyNumberFormat="1" applyFont="1" applyFill="1" applyBorder="1" applyAlignment="1">
      <alignment horizontal="right" vertical="center" indent="1"/>
    </xf>
    <xf numFmtId="3" fontId="25" fillId="0" borderId="75" xfId="39" applyNumberFormat="1" applyFont="1" applyFill="1" applyBorder="1" applyAlignment="1">
      <alignment horizontal="right" vertical="center" wrapText="1" indent="1"/>
    </xf>
    <xf numFmtId="0" fontId="5" fillId="0" borderId="57" xfId="0" applyFont="1" applyFill="1" applyBorder="1" applyAlignment="1">
      <alignment horizontal="center" vertical="center"/>
    </xf>
    <xf numFmtId="3" fontId="25" fillId="0" borderId="13" xfId="39" applyNumberFormat="1" applyFont="1" applyFill="1" applyBorder="1" applyAlignment="1">
      <alignment horizontal="right" vertical="center" wrapText="1" indent="1"/>
    </xf>
    <xf numFmtId="3" fontId="28" fillId="0" borderId="13" xfId="39" applyNumberFormat="1" applyFont="1" applyFill="1" applyBorder="1" applyAlignment="1">
      <alignment horizontal="right" vertical="center" wrapText="1" indent="1"/>
    </xf>
    <xf numFmtId="0" fontId="25" fillId="0" borderId="28" xfId="0" applyFont="1" applyFill="1" applyBorder="1" applyAlignment="1">
      <alignment horizontal="left" vertical="center" wrapText="1"/>
    </xf>
    <xf numFmtId="0" fontId="26" fillId="0" borderId="70" xfId="0" applyFont="1" applyFill="1" applyBorder="1" applyAlignment="1">
      <alignment horizontal="left" vertical="center" indent="1"/>
    </xf>
    <xf numFmtId="0" fontId="1" fillId="0" borderId="63" xfId="40" applyFill="1" applyBorder="1"/>
    <xf numFmtId="3" fontId="26" fillId="24" borderId="13" xfId="38" applyNumberFormat="1" applyFont="1" applyFill="1" applyBorder="1" applyAlignment="1">
      <alignment horizontal="right" vertical="center" indent="1"/>
    </xf>
    <xf numFmtId="3" fontId="26" fillId="24" borderId="47" xfId="38" applyNumberFormat="1" applyFont="1" applyFill="1" applyBorder="1" applyAlignment="1">
      <alignment horizontal="right" vertical="center" indent="1"/>
    </xf>
    <xf numFmtId="3" fontId="40" fillId="0" borderId="10" xfId="0" applyNumberFormat="1" applyFont="1" applyFill="1" applyBorder="1" applyAlignment="1">
      <alignment horizontal="center" vertical="center" wrapText="1"/>
    </xf>
    <xf numFmtId="3" fontId="40" fillId="0" borderId="15" xfId="0" applyNumberFormat="1" applyFont="1" applyFill="1" applyBorder="1" applyAlignment="1">
      <alignment horizontal="center" vertical="center" wrapText="1"/>
    </xf>
    <xf numFmtId="3" fontId="40" fillId="0" borderId="29" xfId="0" applyNumberFormat="1" applyFont="1" applyFill="1" applyBorder="1" applyAlignment="1">
      <alignment horizontal="center" vertical="center" wrapText="1"/>
    </xf>
    <xf numFmtId="0" fontId="0" fillId="0" borderId="0" xfId="0" applyFill="1"/>
    <xf numFmtId="0" fontId="6" fillId="0" borderId="57" xfId="0" applyFont="1" applyFill="1" applyBorder="1"/>
    <xf numFmtId="0" fontId="5" fillId="0" borderId="0" xfId="0" applyFont="1"/>
    <xf numFmtId="0" fontId="0" fillId="0" borderId="0" xfId="0" applyFill="1"/>
    <xf numFmtId="0" fontId="27" fillId="0" borderId="53" xfId="37" applyFont="1" applyFill="1" applyBorder="1" applyAlignment="1">
      <alignment horizontal="left" vertical="center" indent="1"/>
    </xf>
    <xf numFmtId="0" fontId="27" fillId="0" borderId="78" xfId="37" applyFont="1" applyFill="1" applyBorder="1" applyAlignment="1">
      <alignment horizontal="left" vertical="center" wrapText="1" indent="1"/>
    </xf>
    <xf numFmtId="3" fontId="27" fillId="0" borderId="61" xfId="38" applyNumberFormat="1" applyFont="1" applyFill="1" applyBorder="1" applyAlignment="1">
      <alignment horizontal="right" vertical="center" indent="1"/>
    </xf>
    <xf numFmtId="0" fontId="26" fillId="0" borderId="14" xfId="37" applyFont="1" applyFill="1" applyBorder="1" applyAlignment="1">
      <alignment horizontal="center" vertical="center"/>
    </xf>
    <xf numFmtId="3" fontId="47" fillId="0" borderId="33" xfId="38" applyNumberFormat="1" applyFont="1" applyFill="1" applyBorder="1" applyAlignment="1">
      <alignment horizontal="right" vertical="center" indent="1"/>
    </xf>
    <xf numFmtId="0" fontId="0" fillId="0" borderId="0" xfId="0" applyFill="1"/>
    <xf numFmtId="0" fontId="30" fillId="0" borderId="2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6" fillId="0" borderId="21" xfId="0" applyFont="1" applyFill="1" applyBorder="1" applyAlignment="1">
      <alignment horizontal="center" vertical="center"/>
    </xf>
    <xf numFmtId="3" fontId="27" fillId="0" borderId="21" xfId="0" applyNumberFormat="1" applyFont="1" applyFill="1" applyBorder="1" applyAlignment="1">
      <alignment horizontal="right" vertical="center" indent="1"/>
    </xf>
    <xf numFmtId="0" fontId="0" fillId="0" borderId="0" xfId="0" applyFill="1"/>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8" fillId="0" borderId="10" xfId="40"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28" fillId="0" borderId="29" xfId="40" applyFont="1" applyFill="1" applyBorder="1" applyAlignment="1">
      <alignment horizontal="center" vertical="center" wrapText="1"/>
    </xf>
    <xf numFmtId="164" fontId="1" fillId="0" borderId="29" xfId="33"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xf numFmtId="0" fontId="26" fillId="0" borderId="12" xfId="30" applyFont="1" applyFill="1" applyBorder="1" applyAlignment="1">
      <alignment horizontal="left" vertical="center"/>
    </xf>
    <xf numFmtId="0" fontId="0" fillId="0" borderId="0" xfId="0" applyFill="1"/>
    <xf numFmtId="3" fontId="6" fillId="0" borderId="63" xfId="33" applyNumberFormat="1" applyFont="1" applyFill="1" applyBorder="1" applyAlignment="1">
      <alignment horizontal="center" vertical="center" wrapText="1"/>
    </xf>
    <xf numFmtId="3" fontId="7" fillId="0" borderId="63" xfId="33" applyNumberFormat="1" applyFont="1" applyFill="1" applyBorder="1" applyAlignment="1">
      <alignment horizontal="center" vertical="center" wrapText="1"/>
    </xf>
    <xf numFmtId="0" fontId="6" fillId="0" borderId="83" xfId="33"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0" fillId="0" borderId="0" xfId="0" applyFill="1"/>
    <xf numFmtId="0" fontId="1" fillId="0" borderId="29" xfId="33" applyNumberFormat="1" applyFont="1" applyFill="1" applyBorder="1" applyAlignment="1">
      <alignment horizontal="center" vertical="center" wrapText="1"/>
    </xf>
    <xf numFmtId="0" fontId="1" fillId="0" borderId="0" xfId="33" applyFont="1" applyFill="1" applyBorder="1" applyAlignment="1">
      <alignment horizontal="center"/>
    </xf>
    <xf numFmtId="0" fontId="3" fillId="0" borderId="10" xfId="33" applyNumberFormat="1" applyFont="1" applyFill="1" applyBorder="1" applyAlignment="1">
      <alignment horizontal="center" vertical="center" wrapText="1"/>
    </xf>
    <xf numFmtId="164" fontId="1" fillId="0" borderId="10" xfId="33"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xf numFmtId="0" fontId="26" fillId="0" borderId="31" xfId="0" applyFont="1" applyFill="1" applyBorder="1" applyAlignment="1">
      <alignment horizontal="left" vertical="center" indent="1"/>
    </xf>
    <xf numFmtId="0" fontId="26" fillId="0" borderId="12" xfId="0" applyFont="1" applyFill="1" applyBorder="1" applyAlignment="1">
      <alignment horizontal="left" vertical="center" indent="1"/>
    </xf>
    <xf numFmtId="0" fontId="26" fillId="0" borderId="17" xfId="0" applyFont="1" applyFill="1" applyBorder="1" applyAlignment="1">
      <alignment horizontal="left" vertical="center" indent="1"/>
    </xf>
    <xf numFmtId="0" fontId="26" fillId="0" borderId="70" xfId="30" applyFont="1" applyFill="1" applyBorder="1" applyAlignment="1">
      <alignment horizontal="left" vertical="center"/>
    </xf>
    <xf numFmtId="0" fontId="26" fillId="0" borderId="63" xfId="30" applyFont="1" applyFill="1" applyBorder="1" applyAlignment="1">
      <alignment horizontal="left" vertical="center"/>
    </xf>
    <xf numFmtId="0" fontId="26" fillId="0" borderId="65" xfId="30" applyFont="1" applyFill="1" applyBorder="1" applyAlignment="1">
      <alignment horizontal="left" vertical="center"/>
    </xf>
    <xf numFmtId="0" fontId="0" fillId="0" borderId="0" xfId="0" applyFill="1"/>
    <xf numFmtId="0" fontId="26" fillId="0" borderId="31" xfId="30" applyFont="1" applyFill="1" applyBorder="1" applyAlignment="1">
      <alignment horizontal="left" vertical="center" indent="1"/>
    </xf>
    <xf numFmtId="0" fontId="26" fillId="0" borderId="62" xfId="30" applyFont="1" applyFill="1" applyBorder="1" applyAlignment="1">
      <alignment horizontal="left" vertical="center" indent="1"/>
    </xf>
    <xf numFmtId="0" fontId="6" fillId="0" borderId="17" xfId="40" applyFont="1" applyFill="1" applyBorder="1" applyAlignment="1">
      <alignment horizontal="right" vertical="center"/>
    </xf>
    <xf numFmtId="49" fontId="25" fillId="0" borderId="12" xfId="41" applyNumberFormat="1" applyFont="1" applyFill="1" applyBorder="1" applyAlignment="1">
      <alignment horizontal="left" vertical="center" wrapText="1" indent="1"/>
    </xf>
    <xf numFmtId="2" fontId="25" fillId="0" borderId="12" xfId="41" applyNumberFormat="1" applyFont="1" applyFill="1" applyBorder="1" applyAlignment="1">
      <alignment horizontal="left" vertical="center" wrapText="1" indent="1"/>
    </xf>
    <xf numFmtId="2" fontId="25" fillId="0" borderId="57" xfId="41" applyNumberFormat="1" applyFont="1" applyFill="1" applyBorder="1" applyAlignment="1">
      <alignment horizontal="left" vertical="center" wrapText="1" indent="1"/>
    </xf>
    <xf numFmtId="0" fontId="1" fillId="0" borderId="10" xfId="33" applyNumberFormat="1" applyFont="1" applyFill="1" applyBorder="1" applyAlignment="1">
      <alignment horizontal="center" vertical="center" wrapText="1"/>
    </xf>
    <xf numFmtId="3" fontId="4" fillId="0" borderId="35" xfId="40" applyNumberFormat="1" applyFont="1" applyFill="1" applyBorder="1" applyAlignment="1">
      <alignment horizontal="right" vertical="center" indent="1"/>
    </xf>
    <xf numFmtId="3" fontId="4" fillId="0" borderId="33" xfId="40" applyNumberFormat="1" applyFont="1" applyFill="1" applyBorder="1" applyAlignment="1">
      <alignment horizontal="right" vertical="center" indent="1"/>
    </xf>
    <xf numFmtId="0" fontId="3" fillId="0" borderId="28" xfId="33" applyNumberFormat="1" applyFont="1" applyFill="1" applyBorder="1" applyAlignment="1">
      <alignment horizontal="center" vertical="center" wrapText="1"/>
    </xf>
    <xf numFmtId="164" fontId="1" fillId="0" borderId="28" xfId="33" applyNumberFormat="1" applyFont="1" applyFill="1" applyBorder="1" applyAlignment="1">
      <alignment horizontal="center" vertical="center" wrapText="1"/>
    </xf>
    <xf numFmtId="0" fontId="6" fillId="0" borderId="61" xfId="35" applyFont="1" applyFill="1" applyBorder="1" applyAlignment="1">
      <alignment horizontal="center" vertical="center" wrapText="1"/>
    </xf>
    <xf numFmtId="0" fontId="5" fillId="0" borderId="28" xfId="39" applyFont="1" applyFill="1" applyBorder="1" applyAlignment="1">
      <alignment horizontal="center" vertical="center"/>
    </xf>
    <xf numFmtId="3" fontId="28" fillId="0" borderId="28" xfId="40" applyNumberFormat="1" applyFont="1" applyFill="1" applyBorder="1" applyAlignment="1">
      <alignment horizontal="right" vertical="center" indent="1"/>
    </xf>
    <xf numFmtId="3" fontId="1" fillId="0" borderId="67" xfId="31" applyNumberFormat="1" applyFont="1" applyFill="1" applyBorder="1" applyAlignment="1">
      <alignment horizontal="center" vertical="center" wrapText="1"/>
    </xf>
    <xf numFmtId="164" fontId="1" fillId="0" borderId="67" xfId="33" applyNumberFormat="1" applyFont="1" applyFill="1" applyBorder="1" applyAlignment="1">
      <alignment horizontal="center" vertical="center" wrapText="1"/>
    </xf>
    <xf numFmtId="0" fontId="25" fillId="0" borderId="0" xfId="0" applyFont="1" applyFill="1" applyBorder="1" applyAlignment="1">
      <alignment wrapText="1"/>
    </xf>
    <xf numFmtId="0" fontId="5" fillId="0" borderId="42" xfId="39" applyFont="1" applyFill="1" applyBorder="1" applyAlignment="1">
      <alignment horizontal="center" vertical="center"/>
    </xf>
    <xf numFmtId="0" fontId="0" fillId="0" borderId="28" xfId="0" applyFill="1" applyBorder="1" applyAlignment="1">
      <alignment vertical="center" wrapText="1"/>
    </xf>
    <xf numFmtId="0" fontId="5" fillId="0" borderId="28" xfId="39" applyFont="1" applyFill="1" applyBorder="1" applyAlignment="1">
      <alignment horizontal="center" vertical="center" wrapText="1"/>
    </xf>
    <xf numFmtId="3" fontId="25" fillId="0" borderId="40" xfId="40" applyNumberFormat="1" applyFont="1" applyFill="1" applyBorder="1" applyAlignment="1">
      <alignment horizontal="right" vertical="center" indent="1"/>
    </xf>
    <xf numFmtId="3" fontId="28" fillId="0" borderId="44" xfId="39" applyNumberFormat="1" applyFont="1" applyFill="1" applyBorder="1" applyAlignment="1">
      <alignment horizontal="right" vertical="center" wrapText="1" indent="1"/>
    </xf>
    <xf numFmtId="3" fontId="25" fillId="0" borderId="81" xfId="39" applyNumberFormat="1" applyFont="1" applyFill="1" applyBorder="1" applyAlignment="1">
      <alignment horizontal="right" vertical="center" wrapText="1" indent="1"/>
    </xf>
    <xf numFmtId="3" fontId="28" fillId="0" borderId="40" xfId="39" applyNumberFormat="1" applyFont="1" applyFill="1" applyBorder="1" applyAlignment="1">
      <alignment horizontal="right" vertical="center" wrapText="1" indent="1"/>
    </xf>
    <xf numFmtId="0" fontId="26" fillId="0" borderId="64" xfId="30" applyFont="1" applyFill="1" applyBorder="1" applyAlignment="1">
      <alignment horizontal="left" vertical="center"/>
    </xf>
    <xf numFmtId="3" fontId="26" fillId="0" borderId="64" xfId="30" applyNumberFormat="1" applyFont="1" applyFill="1" applyBorder="1" applyAlignment="1">
      <alignment horizontal="right" vertical="center"/>
    </xf>
    <xf numFmtId="49" fontId="1" fillId="0" borderId="65" xfId="0" applyNumberFormat="1" applyFont="1" applyFill="1" applyBorder="1" applyAlignment="1">
      <alignment horizontal="center" vertical="center"/>
    </xf>
    <xf numFmtId="0" fontId="32" fillId="0" borderId="17" xfId="40" applyFont="1" applyFill="1" applyBorder="1" applyAlignment="1">
      <alignment horizontal="left" vertical="center"/>
    </xf>
    <xf numFmtId="0" fontId="6" fillId="0" borderId="17" xfId="41" applyFont="1" applyFill="1" applyBorder="1" applyAlignment="1">
      <alignment vertical="center"/>
    </xf>
    <xf numFmtId="3" fontId="25" fillId="0" borderId="64" xfId="41" applyNumberFormat="1" applyFont="1" applyFill="1" applyBorder="1" applyAlignment="1">
      <alignment horizontal="left" vertical="center" wrapText="1" indent="1"/>
    </xf>
    <xf numFmtId="49" fontId="4" fillId="0" borderId="28" xfId="0" applyNumberFormat="1" applyFont="1" applyFill="1" applyBorder="1" applyAlignment="1">
      <alignment horizontal="center" vertical="center" wrapText="1"/>
    </xf>
    <xf numFmtId="0" fontId="28" fillId="0" borderId="28" xfId="40" applyFont="1" applyFill="1" applyBorder="1" applyAlignment="1">
      <alignment horizontal="center" vertical="center" wrapText="1"/>
    </xf>
    <xf numFmtId="0" fontId="5" fillId="0" borderId="47" xfId="0" applyFont="1" applyFill="1" applyBorder="1" applyAlignment="1">
      <alignment horizontal="center" vertical="center"/>
    </xf>
    <xf numFmtId="0" fontId="0" fillId="0" borderId="0" xfId="0" applyFill="1"/>
    <xf numFmtId="3" fontId="4" fillId="0" borderId="0" xfId="0" applyNumberFormat="1" applyFont="1" applyFill="1" applyBorder="1" applyAlignment="1">
      <alignment horizontal="right" vertical="center" indent="1"/>
    </xf>
    <xf numFmtId="0" fontId="26" fillId="0" borderId="12" xfId="37" applyFont="1" applyFill="1" applyBorder="1" applyAlignment="1">
      <alignment horizontal="left" vertical="center" indent="1"/>
    </xf>
    <xf numFmtId="0" fontId="26" fillId="0" borderId="12" xfId="0" applyFont="1" applyFill="1" applyBorder="1" applyAlignment="1">
      <alignment horizontal="left" vertical="center" indent="1"/>
    </xf>
    <xf numFmtId="0" fontId="26" fillId="0" borderId="12" xfId="0" applyFont="1" applyFill="1" applyBorder="1" applyAlignment="1">
      <alignment horizontal="left" vertical="center" indent="1"/>
    </xf>
    <xf numFmtId="0" fontId="26" fillId="0" borderId="63" xfId="30" applyFont="1" applyFill="1" applyBorder="1" applyAlignment="1">
      <alignment horizontal="left" vertical="center"/>
    </xf>
    <xf numFmtId="0" fontId="0" fillId="0" borderId="0" xfId="0" applyFill="1"/>
    <xf numFmtId="0" fontId="31" fillId="0" borderId="62" xfId="0" applyFont="1" applyFill="1" applyBorder="1" applyAlignment="1">
      <alignment horizontal="left" vertical="center" indent="1"/>
    </xf>
    <xf numFmtId="0" fontId="36" fillId="0" borderId="20" xfId="0" applyFont="1" applyFill="1" applyBorder="1"/>
    <xf numFmtId="2" fontId="36" fillId="0" borderId="20" xfId="0" applyNumberFormat="1" applyFont="1" applyFill="1" applyBorder="1" applyAlignment="1">
      <alignment horizontal="center"/>
    </xf>
    <xf numFmtId="3" fontId="36" fillId="0" borderId="53" xfId="0" applyNumberFormat="1" applyFont="1" applyFill="1" applyBorder="1" applyAlignment="1">
      <alignment horizontal="right" indent="1"/>
    </xf>
    <xf numFmtId="3" fontId="31" fillId="0" borderId="53" xfId="0" applyNumberFormat="1" applyFont="1" applyFill="1" applyBorder="1" applyAlignment="1">
      <alignment horizontal="right" vertical="center" indent="1"/>
    </xf>
    <xf numFmtId="3" fontId="31" fillId="0" borderId="78" xfId="0" applyNumberFormat="1" applyFont="1" applyFill="1" applyBorder="1" applyAlignment="1">
      <alignment horizontal="right" vertical="center" indent="1"/>
    </xf>
    <xf numFmtId="3" fontId="31" fillId="0" borderId="13" xfId="0" applyNumberFormat="1" applyFont="1" applyFill="1" applyBorder="1" applyAlignment="1">
      <alignment horizontal="right" vertical="center" indent="1"/>
    </xf>
    <xf numFmtId="3" fontId="31" fillId="0" borderId="62" xfId="0" applyNumberFormat="1" applyFont="1" applyFill="1" applyBorder="1" applyAlignment="1">
      <alignment horizontal="right" vertical="center" indent="1"/>
    </xf>
    <xf numFmtId="3" fontId="31" fillId="0" borderId="61" xfId="0" applyNumberFormat="1" applyFont="1" applyFill="1" applyBorder="1" applyAlignment="1">
      <alignment horizontal="right" vertical="center" indent="1"/>
    </xf>
    <xf numFmtId="0" fontId="36" fillId="0" borderId="0" xfId="0" applyFont="1" applyFill="1"/>
    <xf numFmtId="0" fontId="27" fillId="0" borderId="0" xfId="0" applyFont="1" applyFill="1"/>
    <xf numFmtId="0" fontId="4" fillId="0" borderId="0" xfId="38" applyFont="1" applyFill="1"/>
    <xf numFmtId="0" fontId="27" fillId="0" borderId="0" xfId="38" applyFont="1" applyFill="1"/>
    <xf numFmtId="3" fontId="27" fillId="0" borderId="0" xfId="38" applyNumberFormat="1" applyFont="1" applyFill="1"/>
    <xf numFmtId="0" fontId="27" fillId="0" borderId="66" xfId="38" applyFont="1" applyFill="1" applyBorder="1"/>
    <xf numFmtId="0" fontId="3" fillId="0" borderId="0" xfId="38" applyFont="1" applyFill="1"/>
    <xf numFmtId="0" fontId="27" fillId="0" borderId="83" xfId="38" applyFont="1" applyFill="1" applyBorder="1"/>
    <xf numFmtId="0" fontId="27" fillId="0" borderId="85" xfId="38" applyFont="1" applyFill="1" applyBorder="1"/>
    <xf numFmtId="3" fontId="27" fillId="0" borderId="39" xfId="38" applyNumberFormat="1" applyFont="1" applyFill="1" applyBorder="1"/>
    <xf numFmtId="3" fontId="27" fillId="0" borderId="32" xfId="38" applyNumberFormat="1" applyFont="1" applyFill="1" applyBorder="1"/>
    <xf numFmtId="0" fontId="27" fillId="0" borderId="70" xfId="38" applyFont="1" applyFill="1" applyBorder="1"/>
    <xf numFmtId="0" fontId="27" fillId="0" borderId="63" xfId="38" applyFont="1" applyFill="1" applyBorder="1"/>
    <xf numFmtId="0" fontId="27" fillId="0" borderId="65" xfId="38" applyFont="1" applyFill="1" applyBorder="1"/>
    <xf numFmtId="3" fontId="27" fillId="0" borderId="19" xfId="38" applyNumberFormat="1" applyFont="1" applyFill="1" applyBorder="1"/>
    <xf numFmtId="0" fontId="27" fillId="0" borderId="24" xfId="38" applyFont="1" applyFill="1" applyBorder="1"/>
    <xf numFmtId="0" fontId="27" fillId="0" borderId="0" xfId="38" applyFont="1" applyFill="1" applyBorder="1"/>
    <xf numFmtId="0" fontId="27" fillId="0" borderId="77" xfId="38" applyFont="1" applyFill="1" applyBorder="1"/>
    <xf numFmtId="0" fontId="26" fillId="0" borderId="62" xfId="38" applyFont="1" applyFill="1" applyBorder="1"/>
    <xf numFmtId="0" fontId="26" fillId="0" borderId="20" xfId="38" applyFont="1" applyFill="1" applyBorder="1"/>
    <xf numFmtId="0" fontId="26" fillId="0" borderId="64" xfId="38" applyFont="1" applyFill="1" applyBorder="1"/>
    <xf numFmtId="3" fontId="26" fillId="0" borderId="61" xfId="38" applyNumberFormat="1" applyFont="1" applyFill="1" applyBorder="1"/>
    <xf numFmtId="0" fontId="31" fillId="0" borderId="24" xfId="38" applyFont="1" applyFill="1" applyBorder="1"/>
    <xf numFmtId="0" fontId="44" fillId="0" borderId="31" xfId="38" applyFont="1" applyFill="1" applyBorder="1"/>
    <xf numFmtId="0" fontId="26" fillId="0" borderId="12" xfId="38" applyFont="1" applyFill="1" applyBorder="1"/>
    <xf numFmtId="3" fontId="31" fillId="0" borderId="31" xfId="38" applyNumberFormat="1" applyFont="1" applyFill="1" applyBorder="1"/>
    <xf numFmtId="3" fontId="31" fillId="0" borderId="13" xfId="38" applyNumberFormat="1" applyFont="1" applyFill="1" applyBorder="1"/>
    <xf numFmtId="3" fontId="31" fillId="0" borderId="12" xfId="38" applyNumberFormat="1" applyFont="1" applyFill="1" applyBorder="1"/>
    <xf numFmtId="0" fontId="31" fillId="0" borderId="31" xfId="38" applyFont="1" applyFill="1" applyBorder="1"/>
    <xf numFmtId="0" fontId="1" fillId="0" borderId="17" xfId="38" applyFill="1" applyBorder="1"/>
    <xf numFmtId="0" fontId="3" fillId="0" borderId="19" xfId="35" applyFont="1" applyFill="1" applyBorder="1" applyAlignment="1">
      <alignment horizontal="center" vertical="center" wrapText="1"/>
    </xf>
    <xf numFmtId="0" fontId="6" fillId="0" borderId="17" xfId="35" applyFont="1" applyFill="1" applyBorder="1" applyAlignment="1">
      <alignment horizontal="center" vertical="center" wrapText="1"/>
    </xf>
    <xf numFmtId="0" fontId="28" fillId="0" borderId="31" xfId="35" applyFont="1" applyFill="1" applyBorder="1" applyAlignment="1">
      <alignment horizontal="center" vertical="center" wrapText="1"/>
    </xf>
    <xf numFmtId="0" fontId="28" fillId="0" borderId="13" xfId="35" applyFont="1" applyFill="1" applyBorder="1" applyAlignment="1">
      <alignment horizontal="center" vertical="center" wrapText="1"/>
    </xf>
    <xf numFmtId="0" fontId="3" fillId="0" borderId="61" xfId="35" applyFont="1" applyFill="1" applyBorder="1" applyAlignment="1">
      <alignment horizontal="center" vertical="center" wrapText="1"/>
    </xf>
    <xf numFmtId="3" fontId="28" fillId="0" borderId="31" xfId="0" applyNumberFormat="1" applyFont="1" applyFill="1" applyBorder="1" applyAlignment="1">
      <alignment horizontal="right" vertical="center" wrapText="1" indent="1"/>
    </xf>
    <xf numFmtId="3" fontId="28" fillId="0" borderId="71" xfId="39" applyNumberFormat="1" applyFont="1" applyFill="1" applyBorder="1" applyAlignment="1">
      <alignment horizontal="right" vertical="center" wrapText="1" indent="1"/>
    </xf>
    <xf numFmtId="3" fontId="28" fillId="0" borderId="34" xfId="39" applyNumberFormat="1" applyFont="1" applyFill="1" applyBorder="1" applyAlignment="1">
      <alignment horizontal="right" vertical="center" wrapText="1" indent="1"/>
    </xf>
    <xf numFmtId="3" fontId="25" fillId="0" borderId="24" xfId="31" applyNumberFormat="1" applyFont="1" applyFill="1" applyBorder="1" applyAlignment="1">
      <alignment horizontal="right" vertical="center" indent="1"/>
    </xf>
    <xf numFmtId="0" fontId="5" fillId="0" borderId="46" xfId="39" applyFont="1" applyFill="1" applyBorder="1" applyAlignment="1">
      <alignment horizontal="right" vertical="center" wrapText="1" indent="1"/>
    </xf>
    <xf numFmtId="0" fontId="5" fillId="0" borderId="49" xfId="39" applyFont="1" applyFill="1" applyBorder="1" applyAlignment="1">
      <alignment horizontal="right" vertical="center" wrapText="1" indent="1"/>
    </xf>
    <xf numFmtId="3" fontId="27" fillId="0" borderId="29" xfId="40" applyNumberFormat="1" applyFont="1" applyFill="1" applyBorder="1" applyAlignment="1">
      <alignment horizontal="right" vertical="center" indent="1"/>
    </xf>
    <xf numFmtId="3" fontId="27" fillId="0" borderId="35" xfId="40" applyNumberFormat="1" applyFont="1" applyFill="1" applyBorder="1" applyAlignment="1">
      <alignment horizontal="right" vertical="center" indent="1"/>
    </xf>
    <xf numFmtId="3" fontId="27" fillId="0" borderId="45" xfId="39" applyNumberFormat="1" applyFont="1" applyFill="1" applyBorder="1" applyAlignment="1">
      <alignment horizontal="right" vertical="center" wrapText="1" indent="1"/>
    </xf>
    <xf numFmtId="3" fontId="27" fillId="0" borderId="10" xfId="40" applyNumberFormat="1" applyFont="1" applyFill="1" applyBorder="1" applyAlignment="1">
      <alignment horizontal="right" vertical="center" indent="1"/>
    </xf>
    <xf numFmtId="3" fontId="27" fillId="0" borderId="33" xfId="40" applyNumberFormat="1" applyFont="1" applyFill="1" applyBorder="1" applyAlignment="1">
      <alignment horizontal="right" vertical="center" indent="1"/>
    </xf>
    <xf numFmtId="3" fontId="27" fillId="0" borderId="41" xfId="39" applyNumberFormat="1" applyFont="1" applyFill="1" applyBorder="1" applyAlignment="1">
      <alignment horizontal="right" vertical="center" wrapText="1" indent="1"/>
    </xf>
    <xf numFmtId="3" fontId="26" fillId="0" borderId="18" xfId="39" applyNumberFormat="1" applyFont="1" applyFill="1" applyBorder="1" applyAlignment="1">
      <alignment horizontal="right" vertical="center" wrapText="1" indent="1"/>
    </xf>
    <xf numFmtId="3" fontId="26" fillId="0" borderId="13" xfId="39" applyNumberFormat="1" applyFont="1" applyFill="1" applyBorder="1" applyAlignment="1">
      <alignment horizontal="right" vertical="center" wrapText="1" indent="1"/>
    </xf>
    <xf numFmtId="0" fontId="4" fillId="0" borderId="15" xfId="0" applyFont="1" applyFill="1" applyBorder="1" applyAlignment="1" applyProtection="1">
      <alignment horizontal="left" vertical="center" wrapText="1" indent="1"/>
      <protection locked="0"/>
    </xf>
    <xf numFmtId="0" fontId="26" fillId="0" borderId="29" xfId="39" applyFont="1" applyFill="1" applyBorder="1" applyAlignment="1" applyProtection="1">
      <alignment horizontal="left" vertical="center" wrapText="1"/>
      <protection locked="0"/>
    </xf>
    <xf numFmtId="0" fontId="27" fillId="0" borderId="29" xfId="0" applyFont="1" applyFill="1" applyBorder="1" applyAlignment="1" applyProtection="1">
      <alignment horizontal="left" vertical="center" wrapText="1"/>
      <protection locked="0"/>
    </xf>
    <xf numFmtId="0" fontId="26" fillId="0" borderId="10" xfId="39"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protection locked="0"/>
    </xf>
    <xf numFmtId="0" fontId="27" fillId="0" borderId="10" xfId="40" applyFont="1" applyFill="1" applyBorder="1" applyAlignment="1" applyProtection="1">
      <alignment horizontal="left" vertical="center" wrapText="1"/>
      <protection locked="0"/>
    </xf>
    <xf numFmtId="3" fontId="42" fillId="0" borderId="29" xfId="0" applyNumberFormat="1" applyFont="1" applyFill="1" applyBorder="1" applyAlignment="1" applyProtection="1">
      <alignment horizontal="left" vertical="center" wrapText="1"/>
      <protection locked="0"/>
    </xf>
    <xf numFmtId="3" fontId="42" fillId="0" borderId="15" xfId="0" applyNumberFormat="1" applyFont="1" applyFill="1" applyBorder="1" applyAlignment="1" applyProtection="1">
      <alignment horizontal="left" vertical="center" wrapText="1"/>
      <protection locked="0"/>
    </xf>
    <xf numFmtId="166" fontId="42" fillId="0" borderId="10" xfId="0" applyNumberFormat="1" applyFont="1" applyFill="1" applyBorder="1" applyAlignment="1" applyProtection="1">
      <alignment horizontal="left" vertical="center" wrapText="1"/>
      <protection locked="0"/>
    </xf>
    <xf numFmtId="166" fontId="42" fillId="0" borderId="49" xfId="0" applyNumberFormat="1"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vertical="center" wrapText="1"/>
      <protection locked="0"/>
    </xf>
    <xf numFmtId="0" fontId="27" fillId="0" borderId="0" xfId="38" applyFont="1" applyFill="1" applyAlignment="1">
      <alignment horizontal="justify"/>
    </xf>
    <xf numFmtId="49" fontId="25" fillId="0" borderId="12" xfId="41" applyNumberFormat="1" applyFont="1" applyFill="1" applyBorder="1" applyAlignment="1">
      <alignment horizontal="left" vertical="center" wrapText="1" indent="1"/>
    </xf>
    <xf numFmtId="0" fontId="0" fillId="0" borderId="0" xfId="0" applyFill="1"/>
    <xf numFmtId="3" fontId="25" fillId="0" borderId="13" xfId="33" applyNumberFormat="1" applyFont="1" applyFill="1" applyBorder="1" applyAlignment="1">
      <alignment horizontal="center" vertical="center" wrapText="1"/>
    </xf>
    <xf numFmtId="49" fontId="25" fillId="0" borderId="12" xfId="41" applyNumberFormat="1" applyFont="1" applyFill="1" applyBorder="1" applyAlignment="1">
      <alignment horizontal="left" vertical="center" wrapText="1" indent="1"/>
    </xf>
    <xf numFmtId="0" fontId="4" fillId="0" borderId="28" xfId="0" applyFont="1" applyFill="1" applyBorder="1" applyAlignment="1" applyProtection="1">
      <alignment horizontal="left" vertical="center" wrapText="1"/>
      <protection locked="0"/>
    </xf>
    <xf numFmtId="0" fontId="27" fillId="0" borderId="29" xfId="40" applyNumberFormat="1" applyFont="1" applyFill="1" applyBorder="1" applyAlignment="1">
      <alignment horizontal="center" vertical="center"/>
    </xf>
    <xf numFmtId="3" fontId="27" fillId="0" borderId="59" xfId="0" applyNumberFormat="1" applyFont="1" applyFill="1" applyBorder="1" applyAlignment="1">
      <alignment horizontal="right" vertical="center" wrapText="1" indent="1"/>
    </xf>
    <xf numFmtId="0" fontId="26" fillId="0" borderId="66" xfId="35" applyFont="1" applyFill="1" applyBorder="1" applyAlignment="1">
      <alignment horizontal="right" vertical="center" wrapText="1" indent="1"/>
    </xf>
    <xf numFmtId="0" fontId="27" fillId="0" borderId="35" xfId="35" applyFont="1" applyFill="1" applyBorder="1" applyAlignment="1">
      <alignment horizontal="right" vertical="center" wrapText="1" indent="1"/>
    </xf>
    <xf numFmtId="3" fontId="27" fillId="0" borderId="32" xfId="33" applyNumberFormat="1" applyFont="1" applyFill="1" applyBorder="1" applyAlignment="1">
      <alignment horizontal="right" vertical="center" wrapText="1" indent="1"/>
    </xf>
    <xf numFmtId="0" fontId="27" fillId="0" borderId="10" xfId="40" applyNumberFormat="1" applyFont="1" applyFill="1" applyBorder="1" applyAlignment="1">
      <alignment horizontal="center" vertical="center"/>
    </xf>
    <xf numFmtId="3" fontId="27" fillId="0" borderId="50" xfId="0" applyNumberFormat="1" applyFont="1" applyFill="1" applyBorder="1" applyAlignment="1">
      <alignment horizontal="right" vertical="center" wrapText="1" indent="1"/>
    </xf>
    <xf numFmtId="0" fontId="27" fillId="0" borderId="33" xfId="35" applyFont="1" applyFill="1" applyBorder="1" applyAlignment="1">
      <alignment horizontal="right" vertical="center" wrapText="1" indent="1"/>
    </xf>
    <xf numFmtId="0" fontId="27" fillId="0" borderId="32" xfId="35" applyFont="1" applyFill="1" applyBorder="1" applyAlignment="1">
      <alignment horizontal="right" vertical="center" wrapText="1" indent="1"/>
    </xf>
    <xf numFmtId="3" fontId="27" fillId="0" borderId="33" xfId="33" applyNumberFormat="1" applyFont="1" applyFill="1" applyBorder="1" applyAlignment="1">
      <alignment horizontal="right" vertical="center" wrapText="1" indent="1"/>
    </xf>
    <xf numFmtId="0" fontId="27" fillId="0" borderId="16" xfId="35" applyFont="1" applyFill="1" applyBorder="1" applyAlignment="1">
      <alignment horizontal="right" vertical="center" wrapText="1" indent="1"/>
    </xf>
    <xf numFmtId="0" fontId="26" fillId="0" borderId="16" xfId="35" applyFont="1" applyFill="1" applyBorder="1" applyAlignment="1">
      <alignment horizontal="right" vertical="center" wrapText="1" indent="1"/>
    </xf>
    <xf numFmtId="0" fontId="27" fillId="0" borderId="85" xfId="35" applyFont="1" applyFill="1" applyBorder="1" applyAlignment="1">
      <alignment horizontal="right" vertical="center" wrapText="1" indent="1"/>
    </xf>
    <xf numFmtId="0" fontId="26" fillId="0" borderId="85" xfId="35" applyFont="1" applyFill="1" applyBorder="1" applyAlignment="1">
      <alignment horizontal="right" vertical="center" wrapText="1" indent="1"/>
    </xf>
    <xf numFmtId="3" fontId="27" fillId="0" borderId="16" xfId="33" applyNumberFormat="1" applyFont="1" applyFill="1" applyBorder="1" applyAlignment="1">
      <alignment horizontal="right" vertical="center" wrapText="1" indent="1"/>
    </xf>
    <xf numFmtId="3" fontId="27" fillId="0" borderId="10" xfId="0" applyNumberFormat="1" applyFont="1" applyFill="1" applyBorder="1" applyAlignment="1">
      <alignment horizontal="right" vertical="center" wrapText="1" indent="1"/>
    </xf>
    <xf numFmtId="0" fontId="27" fillId="0" borderId="10" xfId="0" applyNumberFormat="1" applyFont="1" applyFill="1" applyBorder="1" applyAlignment="1">
      <alignment horizontal="center" vertical="center" wrapText="1"/>
    </xf>
    <xf numFmtId="3" fontId="27" fillId="0" borderId="33" xfId="0" applyNumberFormat="1" applyFont="1" applyFill="1" applyBorder="1" applyAlignment="1">
      <alignment horizontal="right" vertical="center" wrapText="1" indent="1"/>
    </xf>
    <xf numFmtId="3" fontId="26" fillId="0" borderId="41" xfId="0" applyNumberFormat="1" applyFont="1" applyFill="1" applyBorder="1" applyAlignment="1">
      <alignment horizontal="right" vertical="center" wrapText="1" indent="1"/>
    </xf>
    <xf numFmtId="3" fontId="27" fillId="0" borderId="33" xfId="35" applyNumberFormat="1" applyFont="1" applyFill="1" applyBorder="1" applyAlignment="1">
      <alignment horizontal="right" vertical="center" wrapText="1" indent="1"/>
    </xf>
    <xf numFmtId="3" fontId="27" fillId="0" borderId="28" xfId="40" applyNumberFormat="1" applyFont="1" applyFill="1" applyBorder="1" applyAlignment="1">
      <alignment horizontal="right" vertical="center" indent="1"/>
    </xf>
    <xf numFmtId="0" fontId="27" fillId="0" borderId="28" xfId="40" applyNumberFormat="1" applyFont="1" applyFill="1" applyBorder="1" applyAlignment="1">
      <alignment horizontal="center" vertical="center"/>
    </xf>
    <xf numFmtId="3" fontId="27" fillId="0" borderId="82" xfId="0" applyNumberFormat="1" applyFont="1" applyFill="1" applyBorder="1" applyAlignment="1">
      <alignment horizontal="right" vertical="center" wrapText="1" indent="1"/>
    </xf>
    <xf numFmtId="0" fontId="27" fillId="0" borderId="40" xfId="35" applyFont="1" applyFill="1" applyBorder="1" applyAlignment="1">
      <alignment horizontal="right" vertical="center" wrapText="1" indent="1"/>
    </xf>
    <xf numFmtId="0" fontId="27" fillId="0" borderId="84" xfId="35" applyFont="1" applyFill="1" applyBorder="1" applyAlignment="1">
      <alignment horizontal="right" vertical="center" wrapText="1" indent="1"/>
    </xf>
    <xf numFmtId="0" fontId="26" fillId="0" borderId="84" xfId="35" applyFont="1" applyFill="1" applyBorder="1" applyAlignment="1">
      <alignment horizontal="right" vertical="center" wrapText="1" indent="1"/>
    </xf>
    <xf numFmtId="3" fontId="27" fillId="0" borderId="84" xfId="33" applyNumberFormat="1" applyFont="1" applyFill="1" applyBorder="1" applyAlignment="1">
      <alignment horizontal="right" vertical="center" wrapText="1" indent="1"/>
    </xf>
    <xf numFmtId="3" fontId="27" fillId="0" borderId="18" xfId="0" applyNumberFormat="1" applyFont="1" applyFill="1" applyBorder="1" applyAlignment="1">
      <alignment horizontal="right" vertical="center" indent="1"/>
    </xf>
    <xf numFmtId="3" fontId="26" fillId="0" borderId="17" xfId="0" applyNumberFormat="1" applyFont="1" applyFill="1" applyBorder="1" applyAlignment="1">
      <alignment horizontal="right" vertical="center" indent="1"/>
    </xf>
    <xf numFmtId="3" fontId="27" fillId="0" borderId="13" xfId="0" applyNumberFormat="1" applyFont="1" applyFill="1" applyBorder="1" applyAlignment="1">
      <alignment horizontal="right" vertical="center" indent="1"/>
    </xf>
    <xf numFmtId="3" fontId="26" fillId="0" borderId="13" xfId="0" applyNumberFormat="1" applyFont="1" applyFill="1" applyBorder="1" applyAlignment="1">
      <alignment horizontal="right" vertical="center" indent="1"/>
    </xf>
    <xf numFmtId="0" fontId="4" fillId="0" borderId="37" xfId="33" applyFont="1" applyFill="1" applyBorder="1" applyAlignment="1">
      <alignment horizontal="center" vertical="center" wrapText="1"/>
    </xf>
    <xf numFmtId="0" fontId="4" fillId="0" borderId="29" xfId="33" applyFont="1" applyFill="1" applyBorder="1" applyAlignment="1">
      <alignment horizontal="center" vertical="center" wrapText="1"/>
    </xf>
    <xf numFmtId="0" fontId="4" fillId="0" borderId="11" xfId="33" applyFont="1" applyFill="1" applyBorder="1" applyAlignment="1">
      <alignment horizontal="center" vertical="center" wrapText="1"/>
    </xf>
    <xf numFmtId="0" fontId="4" fillId="0" borderId="10" xfId="33" applyFont="1" applyFill="1" applyBorder="1" applyAlignment="1">
      <alignment horizontal="center" vertical="center" wrapText="1"/>
    </xf>
    <xf numFmtId="0" fontId="4" fillId="0" borderId="42" xfId="33" applyFont="1" applyFill="1" applyBorder="1" applyAlignment="1">
      <alignment horizontal="center" vertical="center" wrapText="1"/>
    </xf>
    <xf numFmtId="0" fontId="4" fillId="0" borderId="28" xfId="33" applyFont="1" applyFill="1" applyBorder="1" applyAlignment="1">
      <alignment horizontal="center" vertical="center" wrapText="1"/>
    </xf>
    <xf numFmtId="0" fontId="26" fillId="0" borderId="29" xfId="0" applyFont="1" applyFill="1" applyBorder="1" applyAlignment="1" applyProtection="1">
      <alignment horizontal="left" vertical="center" wrapText="1" indent="1"/>
      <protection locked="0"/>
    </xf>
    <xf numFmtId="0" fontId="26" fillId="0" borderId="10" xfId="0" applyFont="1" applyFill="1" applyBorder="1" applyAlignment="1" applyProtection="1">
      <alignment horizontal="left" vertical="center" wrapText="1" indent="1"/>
      <protection locked="0"/>
    </xf>
    <xf numFmtId="0" fontId="26" fillId="0" borderId="28" xfId="0" applyFont="1" applyFill="1" applyBorder="1" applyAlignment="1" applyProtection="1">
      <alignment horizontal="left" vertical="center" wrapText="1" indent="1"/>
      <protection locked="0"/>
    </xf>
    <xf numFmtId="0" fontId="26" fillId="0" borderId="15" xfId="0" applyFont="1" applyFill="1" applyBorder="1" applyAlignment="1" applyProtection="1">
      <alignment vertical="center" wrapText="1" shrinkToFit="1"/>
      <protection locked="0"/>
    </xf>
    <xf numFmtId="0" fontId="26" fillId="0" borderId="10" xfId="0" applyFont="1" applyFill="1" applyBorder="1" applyAlignment="1" applyProtection="1">
      <alignment vertical="center" wrapText="1"/>
      <protection locked="0"/>
    </xf>
    <xf numFmtId="0" fontId="26" fillId="0" borderId="15" xfId="0" applyFont="1" applyFill="1" applyBorder="1" applyAlignment="1" applyProtection="1">
      <alignment vertical="center" wrapText="1"/>
      <protection locked="0"/>
    </xf>
    <xf numFmtId="0" fontId="26" fillId="0" borderId="28" xfId="0" applyFont="1" applyFill="1" applyBorder="1" applyAlignment="1" applyProtection="1">
      <alignment vertical="center" wrapText="1"/>
      <protection locked="0"/>
    </xf>
    <xf numFmtId="0" fontId="4" fillId="0" borderId="15" xfId="0" applyFont="1" applyFill="1" applyBorder="1" applyAlignment="1" applyProtection="1">
      <alignment horizontal="left" vertical="center" wrapText="1"/>
      <protection locked="0"/>
    </xf>
    <xf numFmtId="3" fontId="27" fillId="0" borderId="15" xfId="0" applyNumberFormat="1" applyFont="1" applyFill="1" applyBorder="1" applyAlignment="1">
      <alignment horizontal="right" vertical="center" wrapText="1" indent="1"/>
    </xf>
    <xf numFmtId="0" fontId="27" fillId="0" borderId="15" xfId="40" applyNumberFormat="1" applyFont="1" applyFill="1" applyBorder="1" applyAlignment="1">
      <alignment horizontal="center" vertical="center"/>
    </xf>
    <xf numFmtId="3" fontId="27" fillId="0" borderId="60" xfId="0" applyNumberFormat="1" applyFont="1" applyFill="1" applyBorder="1" applyAlignment="1">
      <alignment horizontal="right" vertical="center" wrapText="1" indent="1"/>
    </xf>
    <xf numFmtId="3" fontId="26" fillId="0" borderId="32" xfId="0" applyNumberFormat="1" applyFont="1" applyFill="1" applyBorder="1" applyAlignment="1">
      <alignment horizontal="right" vertical="center" wrapText="1" indent="1"/>
    </xf>
    <xf numFmtId="3" fontId="27" fillId="0" borderId="35" xfId="0" applyNumberFormat="1" applyFont="1" applyFill="1" applyBorder="1" applyAlignment="1">
      <alignment horizontal="right" vertical="center" wrapText="1" indent="1"/>
    </xf>
    <xf numFmtId="3" fontId="26" fillId="0" borderId="35" xfId="0" applyNumberFormat="1" applyFont="1" applyFill="1" applyBorder="1" applyAlignment="1">
      <alignment horizontal="right" vertical="center" indent="1"/>
    </xf>
    <xf numFmtId="3" fontId="27" fillId="0" borderId="66" xfId="0" applyNumberFormat="1" applyFont="1" applyFill="1" applyBorder="1" applyAlignment="1">
      <alignment horizontal="right" vertical="center" wrapText="1" indent="1"/>
    </xf>
    <xf numFmtId="3" fontId="26" fillId="0" borderId="77" xfId="0" applyNumberFormat="1" applyFont="1" applyFill="1" applyBorder="1" applyAlignment="1">
      <alignment horizontal="right" vertical="center" indent="1"/>
    </xf>
    <xf numFmtId="3" fontId="27" fillId="0" borderId="35" xfId="0" applyNumberFormat="1" applyFont="1" applyFill="1" applyBorder="1" applyAlignment="1">
      <alignment horizontal="right" vertical="center" indent="1"/>
    </xf>
    <xf numFmtId="3" fontId="27" fillId="0" borderId="43" xfId="0" applyNumberFormat="1" applyFont="1" applyFill="1" applyBorder="1" applyAlignment="1">
      <alignment horizontal="right" vertical="center" wrapText="1" indent="1"/>
    </xf>
    <xf numFmtId="0" fontId="27" fillId="0" borderId="33" xfId="33" applyFont="1" applyFill="1" applyBorder="1" applyAlignment="1">
      <alignment horizontal="right" vertical="center" indent="1"/>
    </xf>
    <xf numFmtId="3" fontId="26" fillId="0" borderId="33" xfId="0" applyNumberFormat="1" applyFont="1" applyFill="1" applyBorder="1" applyAlignment="1">
      <alignment horizontal="right" vertical="center" wrapText="1" indent="1"/>
    </xf>
    <xf numFmtId="0" fontId="27" fillId="0" borderId="41" xfId="33" applyFont="1" applyFill="1" applyBorder="1" applyAlignment="1">
      <alignment horizontal="right" vertical="center" indent="1"/>
    </xf>
    <xf numFmtId="3" fontId="26" fillId="0" borderId="74" xfId="0" applyNumberFormat="1" applyFont="1" applyFill="1" applyBorder="1" applyAlignment="1">
      <alignment horizontal="right" vertical="center" wrapText="1" indent="1"/>
    </xf>
    <xf numFmtId="3" fontId="27" fillId="0" borderId="41" xfId="0" applyNumberFormat="1" applyFont="1" applyFill="1" applyBorder="1" applyAlignment="1">
      <alignment horizontal="right" vertical="center" wrapText="1" indent="1"/>
    </xf>
    <xf numFmtId="3" fontId="27" fillId="0" borderId="74" xfId="0" applyNumberFormat="1" applyFont="1" applyFill="1" applyBorder="1" applyAlignment="1">
      <alignment horizontal="right" vertical="center" wrapText="1" indent="1"/>
    </xf>
    <xf numFmtId="3" fontId="27" fillId="0" borderId="28" xfId="0" applyNumberFormat="1" applyFont="1" applyFill="1" applyBorder="1" applyAlignment="1">
      <alignment horizontal="right" vertical="center" wrapText="1" indent="1"/>
    </xf>
    <xf numFmtId="0" fontId="27" fillId="0" borderId="28" xfId="0" applyNumberFormat="1" applyFont="1" applyFill="1" applyBorder="1" applyAlignment="1">
      <alignment horizontal="center" vertical="center" wrapText="1"/>
    </xf>
    <xf numFmtId="3" fontId="27" fillId="0" borderId="51" xfId="0" applyNumberFormat="1" applyFont="1" applyFill="1" applyBorder="1" applyAlignment="1">
      <alignment horizontal="right" vertical="center" wrapText="1" indent="1"/>
    </xf>
    <xf numFmtId="3" fontId="27" fillId="0" borderId="44" xfId="0" applyNumberFormat="1" applyFont="1" applyFill="1" applyBorder="1" applyAlignment="1">
      <alignment horizontal="right" vertical="center" wrapText="1" indent="1"/>
    </xf>
    <xf numFmtId="3" fontId="26" fillId="0" borderId="34" xfId="0" applyNumberFormat="1" applyFont="1" applyFill="1" applyBorder="1" applyAlignment="1">
      <alignment horizontal="right" vertical="center" wrapText="1" indent="1"/>
    </xf>
    <xf numFmtId="3" fontId="27" fillId="0" borderId="34" xfId="0" applyNumberFormat="1" applyFont="1" applyFill="1" applyBorder="1" applyAlignment="1">
      <alignment horizontal="right" vertical="center" wrapText="1" indent="1"/>
    </xf>
    <xf numFmtId="3" fontId="26" fillId="0" borderId="81" xfId="0" applyNumberFormat="1" applyFont="1" applyFill="1" applyBorder="1" applyAlignment="1">
      <alignment horizontal="right" vertical="center" wrapText="1" indent="1"/>
    </xf>
    <xf numFmtId="3" fontId="27" fillId="0" borderId="40" xfId="35" applyNumberFormat="1" applyFont="1" applyFill="1" applyBorder="1" applyAlignment="1">
      <alignment horizontal="right" vertical="center" wrapText="1" indent="1"/>
    </xf>
    <xf numFmtId="0" fontId="27" fillId="0" borderId="21" xfId="0" applyFont="1" applyFill="1" applyBorder="1" applyAlignment="1">
      <alignment horizontal="center" vertical="center"/>
    </xf>
    <xf numFmtId="3" fontId="26" fillId="0" borderId="21" xfId="0" applyNumberFormat="1" applyFont="1" applyFill="1" applyBorder="1" applyAlignment="1">
      <alignment horizontal="right" vertical="center" indent="1"/>
    </xf>
    <xf numFmtId="3" fontId="26" fillId="0" borderId="78" xfId="0" applyNumberFormat="1" applyFont="1" applyFill="1" applyBorder="1" applyAlignment="1">
      <alignment horizontal="right" vertical="center" indent="1"/>
    </xf>
    <xf numFmtId="3" fontId="26" fillId="0" borderId="31" xfId="0" applyNumberFormat="1" applyFont="1" applyFill="1" applyBorder="1" applyAlignment="1">
      <alignment horizontal="right" vertical="center" indent="1"/>
    </xf>
    <xf numFmtId="3" fontId="26" fillId="0" borderId="20" xfId="0" applyNumberFormat="1" applyFont="1" applyFill="1" applyBorder="1" applyAlignment="1">
      <alignment horizontal="right" vertical="center" indent="1"/>
    </xf>
    <xf numFmtId="0" fontId="27" fillId="0" borderId="0" xfId="0" applyFont="1" applyFill="1" applyBorder="1" applyAlignment="1">
      <alignment vertical="center"/>
    </xf>
    <xf numFmtId="0" fontId="4" fillId="0" borderId="15" xfId="0" applyFont="1" applyFill="1" applyBorder="1" applyAlignment="1">
      <alignment horizontal="center" vertical="center" wrapText="1"/>
    </xf>
    <xf numFmtId="0" fontId="4" fillId="0" borderId="15" xfId="4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vertical="center"/>
    </xf>
    <xf numFmtId="0" fontId="25" fillId="0" borderId="65" xfId="35" applyFont="1" applyFill="1" applyBorder="1" applyAlignment="1">
      <alignment horizontal="center" vertical="center" wrapText="1"/>
    </xf>
    <xf numFmtId="0" fontId="25" fillId="0" borderId="19" xfId="35" applyFont="1" applyFill="1" applyBorder="1" applyAlignment="1">
      <alignment horizontal="center" vertical="center" wrapText="1"/>
    </xf>
    <xf numFmtId="0" fontId="4" fillId="0" borderId="0" xfId="31" applyFont="1" applyFill="1"/>
    <xf numFmtId="0" fontId="26" fillId="0" borderId="15" xfId="0" applyFont="1" applyFill="1" applyBorder="1" applyAlignment="1" applyProtection="1">
      <alignment horizontal="left" vertical="center" wrapText="1" indent="1"/>
      <protection locked="0"/>
    </xf>
    <xf numFmtId="1" fontId="27" fillId="0" borderId="15" xfId="0" applyNumberFormat="1" applyFont="1" applyFill="1" applyBorder="1" applyAlignment="1">
      <alignment horizontal="center" vertical="center" wrapText="1"/>
    </xf>
    <xf numFmtId="0" fontId="27" fillId="0" borderId="60" xfId="0" applyNumberFormat="1" applyFont="1" applyFill="1" applyBorder="1" applyAlignment="1">
      <alignment horizontal="right" vertical="center" wrapText="1" indent="1"/>
    </xf>
    <xf numFmtId="3" fontId="26" fillId="0" borderId="77" xfId="0" applyNumberFormat="1" applyFont="1" applyFill="1" applyBorder="1" applyAlignment="1">
      <alignment horizontal="right" vertical="center" wrapText="1" indent="1"/>
    </xf>
    <xf numFmtId="3" fontId="27" fillId="0" borderId="32" xfId="0" applyNumberFormat="1" applyFont="1" applyFill="1" applyBorder="1" applyAlignment="1">
      <alignment horizontal="right" vertical="center" wrapText="1" indent="1"/>
    </xf>
    <xf numFmtId="3" fontId="27" fillId="0" borderId="57" xfId="0" applyNumberFormat="1" applyFont="1" applyFill="1" applyBorder="1" applyAlignment="1">
      <alignment horizontal="right" vertical="center" indent="1"/>
    </xf>
    <xf numFmtId="3" fontId="27" fillId="0" borderId="12" xfId="0" applyNumberFormat="1" applyFont="1" applyFill="1" applyBorder="1" applyAlignment="1">
      <alignment horizontal="right" vertical="center" indent="1"/>
    </xf>
    <xf numFmtId="3" fontId="27"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0" xfId="31" applyNumberFormat="1" applyFont="1" applyFill="1"/>
    <xf numFmtId="0" fontId="4" fillId="0" borderId="0" xfId="0" applyFont="1" applyFill="1"/>
    <xf numFmtId="0" fontId="26" fillId="0" borderId="29" xfId="0" applyFont="1" applyFill="1" applyBorder="1" applyAlignment="1" applyProtection="1">
      <alignment vertical="center" wrapText="1"/>
      <protection locked="0"/>
    </xf>
    <xf numFmtId="0" fontId="4" fillId="0" borderId="3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9"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28" xfId="0" applyFont="1" applyFill="1" applyBorder="1" applyAlignment="1" applyProtection="1">
      <alignment vertical="center" wrapText="1"/>
      <protection locked="0"/>
    </xf>
    <xf numFmtId="0" fontId="27" fillId="0" borderId="59" xfId="0" applyNumberFormat="1" applyFont="1" applyFill="1" applyBorder="1" applyAlignment="1">
      <alignment horizontal="right" vertical="center" wrapText="1" indent="1"/>
    </xf>
    <xf numFmtId="3" fontId="26" fillId="0" borderId="63" xfId="0" applyNumberFormat="1" applyFont="1" applyFill="1" applyBorder="1" applyAlignment="1">
      <alignment horizontal="right" vertical="center" wrapText="1" indent="1"/>
    </xf>
    <xf numFmtId="3" fontId="27" fillId="0" borderId="75" xfId="0" applyNumberFormat="1" applyFont="1" applyFill="1" applyBorder="1" applyAlignment="1">
      <alignment horizontal="right" vertical="center" wrapText="1" indent="1"/>
    </xf>
    <xf numFmtId="3" fontId="26" fillId="0" borderId="35" xfId="0" applyNumberFormat="1" applyFont="1" applyFill="1" applyBorder="1" applyAlignment="1">
      <alignment horizontal="right" vertical="center" wrapText="1" indent="1"/>
    </xf>
    <xf numFmtId="3" fontId="27" fillId="0" borderId="69" xfId="0" applyNumberFormat="1" applyFont="1" applyFill="1" applyBorder="1" applyAlignment="1">
      <alignment horizontal="right" vertical="center" wrapText="1" indent="1"/>
    </xf>
    <xf numFmtId="0" fontId="27" fillId="0" borderId="50" xfId="0" applyNumberFormat="1" applyFont="1" applyFill="1" applyBorder="1" applyAlignment="1">
      <alignment horizontal="right" vertical="center" wrapText="1" indent="1"/>
    </xf>
    <xf numFmtId="3" fontId="27" fillId="0" borderId="85" xfId="0" applyNumberFormat="1" applyFont="1" applyFill="1" applyBorder="1" applyAlignment="1">
      <alignment horizontal="right" vertical="center" wrapText="1" indent="1"/>
    </xf>
    <xf numFmtId="0" fontId="27" fillId="0" borderId="82" xfId="0" applyNumberFormat="1" applyFont="1" applyFill="1" applyBorder="1" applyAlignment="1">
      <alignment horizontal="right" vertical="center" wrapText="1" indent="1"/>
    </xf>
    <xf numFmtId="3" fontId="26" fillId="0" borderId="48" xfId="0" applyNumberFormat="1" applyFont="1" applyFill="1" applyBorder="1" applyAlignment="1">
      <alignment horizontal="right" vertical="center" wrapText="1" indent="1"/>
    </xf>
    <xf numFmtId="3" fontId="27" fillId="0" borderId="48" xfId="0" applyNumberFormat="1" applyFont="1" applyFill="1" applyBorder="1" applyAlignment="1">
      <alignment horizontal="right" vertical="center" wrapText="1" indent="1"/>
    </xf>
    <xf numFmtId="3" fontId="27" fillId="0" borderId="71" xfId="0" applyNumberFormat="1" applyFont="1" applyFill="1" applyBorder="1" applyAlignment="1">
      <alignment horizontal="right" vertical="center" wrapText="1" indent="1"/>
    </xf>
    <xf numFmtId="3" fontId="26" fillId="0" borderId="57" xfId="0" applyNumberFormat="1" applyFont="1" applyFill="1" applyBorder="1" applyAlignment="1">
      <alignment horizontal="right" vertical="center" indent="1"/>
    </xf>
    <xf numFmtId="3" fontId="26" fillId="0" borderId="61" xfId="0" applyNumberFormat="1" applyFont="1" applyFill="1" applyBorder="1" applyAlignment="1">
      <alignment horizontal="right" vertical="center" indent="1"/>
    </xf>
    <xf numFmtId="0" fontId="25" fillId="0" borderId="0" xfId="0" applyFont="1" applyFill="1" applyAlignment="1">
      <alignment horizontal="center"/>
    </xf>
    <xf numFmtId="0" fontId="26" fillId="0" borderId="29"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4" fillId="0" borderId="29" xfId="40" applyFont="1" applyFill="1" applyBorder="1" applyAlignment="1" applyProtection="1">
      <alignment horizontal="left" vertical="center" wrapText="1"/>
      <protection locked="0"/>
    </xf>
    <xf numFmtId="0" fontId="4" fillId="0" borderId="15" xfId="40" applyFont="1" applyFill="1" applyBorder="1" applyAlignment="1" applyProtection="1">
      <alignment horizontal="left" vertical="center" wrapText="1"/>
      <protection locked="0"/>
    </xf>
    <xf numFmtId="0" fontId="4" fillId="0" borderId="37" xfId="39" applyFont="1" applyFill="1" applyBorder="1" applyAlignment="1">
      <alignment horizontal="center" vertical="center"/>
    </xf>
    <xf numFmtId="0" fontId="4" fillId="0" borderId="29" xfId="39" applyFont="1" applyFill="1" applyBorder="1" applyAlignment="1">
      <alignment horizontal="center" vertical="center"/>
    </xf>
    <xf numFmtId="0" fontId="4" fillId="0" borderId="14" xfId="39" applyFont="1" applyFill="1" applyBorder="1" applyAlignment="1">
      <alignment horizontal="center" vertical="center"/>
    </xf>
    <xf numFmtId="0" fontId="4" fillId="0" borderId="15" xfId="39" applyFont="1" applyFill="1" applyBorder="1" applyAlignment="1">
      <alignment horizontal="center" vertical="center"/>
    </xf>
    <xf numFmtId="0" fontId="27" fillId="0" borderId="53" xfId="39" applyFont="1" applyFill="1" applyBorder="1" applyAlignment="1">
      <alignment horizontal="center" vertical="center" wrapText="1"/>
    </xf>
    <xf numFmtId="0" fontId="26" fillId="0" borderId="21" xfId="39" applyFont="1" applyFill="1" applyBorder="1" applyAlignment="1">
      <alignment horizontal="center" vertical="center" wrapText="1"/>
    </xf>
    <xf numFmtId="3" fontId="26" fillId="0" borderId="21" xfId="39" applyNumberFormat="1" applyFont="1" applyFill="1" applyBorder="1" applyAlignment="1">
      <alignment horizontal="right" vertical="center" wrapText="1" indent="1"/>
    </xf>
    <xf numFmtId="3" fontId="26" fillId="0" borderId="17" xfId="39" applyNumberFormat="1" applyFont="1" applyFill="1" applyBorder="1" applyAlignment="1">
      <alignment horizontal="right" vertical="center" wrapText="1" indent="1"/>
    </xf>
    <xf numFmtId="0" fontId="27" fillId="0" borderId="0" xfId="0" applyFont="1" applyFill="1" applyBorder="1"/>
    <xf numFmtId="0" fontId="27" fillId="0" borderId="29" xfId="39" applyFont="1" applyFill="1" applyBorder="1" applyAlignment="1">
      <alignment horizontal="right" vertical="center" wrapText="1" indent="1"/>
    </xf>
    <xf numFmtId="3" fontId="27" fillId="0" borderId="46" xfId="39" applyNumberFormat="1" applyFont="1" applyFill="1" applyBorder="1" applyAlignment="1">
      <alignment horizontal="right" vertical="center" wrapText="1" indent="1"/>
    </xf>
    <xf numFmtId="3" fontId="26" fillId="0" borderId="35" xfId="40" applyNumberFormat="1" applyFont="1" applyFill="1" applyBorder="1" applyAlignment="1">
      <alignment horizontal="right" vertical="center" indent="1"/>
    </xf>
    <xf numFmtId="3" fontId="26" fillId="0" borderId="35" xfId="39" applyNumberFormat="1" applyFont="1" applyFill="1" applyBorder="1" applyAlignment="1">
      <alignment horizontal="right" vertical="center" wrapText="1" indent="1"/>
    </xf>
    <xf numFmtId="3" fontId="26" fillId="0" borderId="75" xfId="39" applyNumberFormat="1" applyFont="1" applyFill="1" applyBorder="1" applyAlignment="1">
      <alignment horizontal="right" vertical="center" wrapText="1" indent="1"/>
    </xf>
    <xf numFmtId="3" fontId="27" fillId="0" borderId="35" xfId="39" applyNumberFormat="1" applyFont="1" applyFill="1" applyBorder="1" applyAlignment="1">
      <alignment horizontal="right" vertical="center" wrapText="1" indent="1"/>
    </xf>
    <xf numFmtId="3" fontId="27" fillId="0" borderId="15" xfId="40" applyNumberFormat="1" applyFont="1" applyFill="1" applyBorder="1" applyAlignment="1">
      <alignment horizontal="right" vertical="center" indent="1"/>
    </xf>
    <xf numFmtId="0" fontId="27" fillId="0" borderId="15" xfId="39" applyFont="1" applyFill="1" applyBorder="1" applyAlignment="1">
      <alignment horizontal="right" vertical="center" wrapText="1" indent="1"/>
    </xf>
    <xf numFmtId="3" fontId="27" fillId="0" borderId="60" xfId="39" applyNumberFormat="1" applyFont="1" applyFill="1" applyBorder="1" applyAlignment="1">
      <alignment horizontal="right" vertical="center" wrapText="1" indent="1"/>
    </xf>
    <xf numFmtId="3" fontId="26" fillId="0" borderId="33" xfId="40" applyNumberFormat="1" applyFont="1" applyFill="1" applyBorder="1" applyAlignment="1">
      <alignment horizontal="right" vertical="center" indent="1"/>
    </xf>
    <xf numFmtId="3" fontId="27" fillId="0" borderId="66" xfId="39" applyNumberFormat="1" applyFont="1" applyFill="1" applyBorder="1" applyAlignment="1">
      <alignment horizontal="right" vertical="center" wrapText="1" indent="1"/>
    </xf>
    <xf numFmtId="3" fontId="26" fillId="0" borderId="32" xfId="39" applyNumberFormat="1" applyFont="1" applyFill="1" applyBorder="1" applyAlignment="1">
      <alignment horizontal="right" vertical="center" wrapText="1" indent="1"/>
    </xf>
    <xf numFmtId="3" fontId="26" fillId="0" borderId="77" xfId="39" applyNumberFormat="1" applyFont="1" applyFill="1" applyBorder="1" applyAlignment="1">
      <alignment horizontal="right" vertical="center" wrapText="1" indent="1"/>
    </xf>
    <xf numFmtId="3" fontId="27" fillId="0" borderId="33" xfId="39" applyNumberFormat="1" applyFont="1" applyFill="1" applyBorder="1" applyAlignment="1">
      <alignment horizontal="right" vertical="center" wrapText="1" indent="1"/>
    </xf>
    <xf numFmtId="3" fontId="26" fillId="0" borderId="39" xfId="40" applyNumberFormat="1" applyFont="1" applyFill="1" applyBorder="1" applyAlignment="1">
      <alignment horizontal="right" vertical="center" indent="1"/>
    </xf>
    <xf numFmtId="3" fontId="26" fillId="0" borderId="40" xfId="40" applyNumberFormat="1" applyFont="1" applyFill="1" applyBorder="1" applyAlignment="1">
      <alignment horizontal="right" vertical="center" indent="1"/>
    </xf>
    <xf numFmtId="3" fontId="26" fillId="0" borderId="32" xfId="40" applyNumberFormat="1" applyFont="1" applyFill="1" applyBorder="1" applyAlignment="1">
      <alignment horizontal="right" vertical="center" indent="1"/>
    </xf>
    <xf numFmtId="164" fontId="25" fillId="0" borderId="63" xfId="33" applyNumberFormat="1" applyFont="1" applyFill="1" applyBorder="1" applyAlignment="1">
      <alignment horizontal="center" vertical="center" textRotation="90" wrapText="1"/>
    </xf>
    <xf numFmtId="164" fontId="25" fillId="0" borderId="63" xfId="33" applyNumberFormat="1" applyFont="1" applyFill="1" applyBorder="1" applyAlignment="1">
      <alignment horizontal="center" vertical="center" wrapText="1"/>
    </xf>
    <xf numFmtId="0" fontId="4" fillId="0" borderId="29" xfId="39" applyFont="1" applyFill="1" applyBorder="1" applyAlignment="1">
      <alignment horizontal="center" vertical="center" wrapText="1"/>
    </xf>
    <xf numFmtId="0" fontId="4" fillId="0" borderId="15" xfId="39" applyFont="1" applyFill="1" applyBorder="1" applyAlignment="1">
      <alignment horizontal="center" vertical="center" wrapText="1"/>
    </xf>
    <xf numFmtId="0" fontId="4" fillId="0" borderId="30" xfId="39" applyFont="1" applyFill="1" applyBorder="1" applyAlignment="1">
      <alignment horizontal="center" vertical="center" wrapText="1"/>
    </xf>
    <xf numFmtId="0" fontId="25" fillId="0" borderId="63" xfId="35" applyFont="1" applyFill="1" applyBorder="1" applyAlignment="1">
      <alignment horizontal="center" vertical="center" wrapText="1"/>
    </xf>
    <xf numFmtId="0" fontId="25" fillId="0" borderId="31" xfId="35" applyFont="1" applyFill="1" applyBorder="1" applyAlignment="1">
      <alignment horizontal="center" vertical="center" wrapText="1"/>
    </xf>
    <xf numFmtId="0" fontId="25" fillId="0" borderId="13" xfId="35" applyFont="1" applyFill="1" applyBorder="1" applyAlignment="1">
      <alignment horizontal="center" vertical="center" wrapText="1"/>
    </xf>
    <xf numFmtId="0" fontId="4" fillId="0" borderId="38" xfId="39" applyFont="1" applyFill="1" applyBorder="1" applyAlignment="1">
      <alignment horizontal="center" vertical="center"/>
    </xf>
    <xf numFmtId="0" fontId="4" fillId="0" borderId="11" xfId="39" applyFont="1" applyFill="1" applyBorder="1" applyAlignment="1">
      <alignment horizontal="center" vertical="center"/>
    </xf>
    <xf numFmtId="0" fontId="4" fillId="0" borderId="52" xfId="39" applyFont="1" applyFill="1" applyBorder="1" applyAlignment="1">
      <alignment horizontal="center" vertical="center"/>
    </xf>
    <xf numFmtId="0" fontId="4" fillId="0" borderId="10" xfId="39" applyFont="1" applyFill="1" applyBorder="1" applyAlignment="1">
      <alignment horizontal="center" vertical="center"/>
    </xf>
    <xf numFmtId="0" fontId="50" fillId="0" borderId="15" xfId="28" applyFont="1" applyFill="1" applyBorder="1" applyAlignment="1" applyProtection="1">
      <alignment horizontal="left" vertical="center" wrapText="1"/>
      <protection locked="0"/>
    </xf>
    <xf numFmtId="0" fontId="50" fillId="0" borderId="10" xfId="28" applyFont="1" applyFill="1" applyBorder="1" applyAlignment="1" applyProtection="1">
      <alignment horizontal="left" vertical="center" wrapText="1"/>
      <protection locked="0"/>
    </xf>
    <xf numFmtId="0" fontId="51" fillId="0" borderId="15" xfId="28" applyFont="1" applyBorder="1" applyAlignment="1" applyProtection="1">
      <alignment horizontal="left" vertical="center" wrapText="1"/>
      <protection locked="0"/>
    </xf>
    <xf numFmtId="0" fontId="51" fillId="0" borderId="10" xfId="28" applyFont="1" applyBorder="1" applyAlignment="1" applyProtection="1">
      <alignment horizontal="left" vertical="center" wrapText="1"/>
      <protection locked="0"/>
    </xf>
    <xf numFmtId="3" fontId="27" fillId="0" borderId="15" xfId="57" applyNumberFormat="1" applyFont="1" applyFill="1" applyBorder="1" applyAlignment="1">
      <alignment horizontal="right" vertical="center" indent="1"/>
    </xf>
    <xf numFmtId="1" fontId="27" fillId="0" borderId="29" xfId="0" applyNumberFormat="1" applyFont="1" applyFill="1" applyBorder="1" applyAlignment="1">
      <alignment horizontal="center" vertical="center" wrapText="1"/>
    </xf>
    <xf numFmtId="0" fontId="27" fillId="0" borderId="46" xfId="0" applyNumberFormat="1" applyFont="1" applyFill="1" applyBorder="1" applyAlignment="1">
      <alignment horizontal="right" vertical="center" wrapText="1" indent="1"/>
    </xf>
    <xf numFmtId="3" fontId="26" fillId="0" borderId="75" xfId="0" applyNumberFormat="1" applyFont="1" applyFill="1" applyBorder="1" applyAlignment="1">
      <alignment horizontal="right" vertical="center" wrapText="1" indent="1"/>
    </xf>
    <xf numFmtId="3" fontId="27" fillId="0" borderId="10" xfId="57" applyNumberFormat="1" applyFont="1" applyFill="1" applyBorder="1" applyAlignment="1">
      <alignment horizontal="right" vertical="center" indent="1"/>
    </xf>
    <xf numFmtId="0" fontId="27" fillId="0" borderId="43" xfId="0" applyNumberFormat="1" applyFont="1" applyFill="1" applyBorder="1" applyAlignment="1">
      <alignment horizontal="right" vertical="center" wrapText="1" indent="1"/>
    </xf>
    <xf numFmtId="0" fontId="26" fillId="0" borderId="21" xfId="0" applyFont="1" applyFill="1" applyBorder="1" applyAlignment="1">
      <alignment horizontal="center" vertical="center"/>
    </xf>
    <xf numFmtId="0" fontId="25" fillId="0" borderId="39" xfId="35" applyFont="1" applyFill="1" applyBorder="1" applyAlignment="1">
      <alignment horizontal="center" vertical="center" wrapText="1"/>
    </xf>
    <xf numFmtId="3" fontId="53" fillId="0" borderId="23" xfId="0" applyNumberFormat="1" applyFont="1" applyFill="1" applyBorder="1" applyAlignment="1">
      <alignment horizontal="right" vertical="center" indent="1"/>
    </xf>
    <xf numFmtId="0" fontId="27" fillId="0" borderId="15" xfId="0" applyFont="1" applyFill="1" applyBorder="1" applyAlignment="1">
      <alignment horizontal="center" vertical="center"/>
    </xf>
    <xf numFmtId="3" fontId="53" fillId="0" borderId="60" xfId="0" applyNumberFormat="1" applyFont="1" applyFill="1" applyBorder="1" applyAlignment="1">
      <alignment horizontal="right" vertical="center" indent="1"/>
    </xf>
    <xf numFmtId="3" fontId="26" fillId="0" borderId="32" xfId="0" applyNumberFormat="1" applyFont="1" applyFill="1" applyBorder="1" applyAlignment="1">
      <alignment horizontal="right" vertical="center" indent="1"/>
    </xf>
    <xf numFmtId="3" fontId="53" fillId="0" borderId="66" xfId="0" applyNumberFormat="1" applyFont="1" applyFill="1" applyBorder="1" applyAlignment="1">
      <alignment horizontal="right" vertical="center" indent="1"/>
    </xf>
    <xf numFmtId="3" fontId="53" fillId="0" borderId="35" xfId="0" applyNumberFormat="1" applyFont="1" applyFill="1" applyBorder="1" applyAlignment="1">
      <alignment horizontal="right" vertical="center" indent="1"/>
    </xf>
    <xf numFmtId="3" fontId="43" fillId="0" borderId="32" xfId="0" applyNumberFormat="1" applyFont="1" applyFill="1" applyBorder="1" applyAlignment="1">
      <alignment horizontal="right" vertical="center" indent="1"/>
    </xf>
    <xf numFmtId="3" fontId="27" fillId="0" borderId="85" xfId="0" applyNumberFormat="1" applyFont="1" applyFill="1" applyBorder="1" applyAlignment="1">
      <alignment horizontal="right" vertical="center" indent="1"/>
    </xf>
    <xf numFmtId="3" fontId="53" fillId="0" borderId="28" xfId="0" applyNumberFormat="1" applyFont="1" applyFill="1" applyBorder="1" applyAlignment="1">
      <alignment horizontal="right" vertical="center" indent="1"/>
    </xf>
    <xf numFmtId="0" fontId="27" fillId="0" borderId="10" xfId="0" applyFont="1" applyFill="1" applyBorder="1" applyAlignment="1">
      <alignment horizontal="center" vertical="center"/>
    </xf>
    <xf numFmtId="3" fontId="53" fillId="0" borderId="43" xfId="0" applyNumberFormat="1" applyFont="1" applyFill="1" applyBorder="1" applyAlignment="1">
      <alignment horizontal="right" vertical="center" indent="1"/>
    </xf>
    <xf numFmtId="3" fontId="53" fillId="0" borderId="41" xfId="0" applyNumberFormat="1" applyFont="1" applyFill="1" applyBorder="1" applyAlignment="1">
      <alignment horizontal="right" vertical="center" indent="1"/>
    </xf>
    <xf numFmtId="3" fontId="53" fillId="0" borderId="33" xfId="0" applyNumberFormat="1" applyFont="1" applyFill="1" applyBorder="1" applyAlignment="1">
      <alignment horizontal="right" vertical="center" indent="1"/>
    </xf>
    <xf numFmtId="3" fontId="43" fillId="0" borderId="33" xfId="0" applyNumberFormat="1" applyFont="1" applyFill="1" applyBorder="1" applyAlignment="1">
      <alignment horizontal="right" vertical="center" indent="1"/>
    </xf>
    <xf numFmtId="3" fontId="27" fillId="0" borderId="16" xfId="0" applyNumberFormat="1" applyFont="1" applyFill="1" applyBorder="1" applyAlignment="1">
      <alignment horizontal="right" vertical="center" indent="1"/>
    </xf>
    <xf numFmtId="0" fontId="27" fillId="0" borderId="15" xfId="0" applyNumberFormat="1" applyFont="1" applyFill="1" applyBorder="1" applyAlignment="1">
      <alignment horizontal="center" vertical="center"/>
    </xf>
    <xf numFmtId="3" fontId="53" fillId="0" borderId="68" xfId="0" applyNumberFormat="1" applyFont="1" applyFill="1" applyBorder="1" applyAlignment="1">
      <alignment horizontal="right" vertical="center" indent="1"/>
    </xf>
    <xf numFmtId="3" fontId="53" fillId="0" borderId="34" xfId="0" applyNumberFormat="1" applyFont="1" applyFill="1" applyBorder="1" applyAlignment="1">
      <alignment horizontal="right" vertical="center" indent="1"/>
    </xf>
    <xf numFmtId="3" fontId="43" fillId="0" borderId="34" xfId="0" applyNumberFormat="1" applyFont="1" applyFill="1" applyBorder="1" applyAlignment="1">
      <alignment horizontal="right" vertical="center" indent="1"/>
    </xf>
    <xf numFmtId="3" fontId="27" fillId="0" borderId="71" xfId="0" applyNumberFormat="1" applyFont="1" applyFill="1" applyBorder="1" applyAlignment="1">
      <alignment horizontal="right" vertical="center" indent="1"/>
    </xf>
    <xf numFmtId="0" fontId="42" fillId="0" borderId="60" xfId="0" applyFont="1" applyFill="1" applyBorder="1" applyAlignment="1" applyProtection="1">
      <alignment horizontal="left" vertical="center" wrapText="1"/>
      <protection locked="0"/>
    </xf>
    <xf numFmtId="0" fontId="42" fillId="0" borderId="10" xfId="0" applyFont="1" applyFill="1" applyBorder="1" applyAlignment="1" applyProtection="1">
      <alignment horizontal="left" vertical="center" wrapText="1"/>
      <protection locked="0"/>
    </xf>
    <xf numFmtId="0" fontId="42" fillId="0" borderId="43" xfId="0" applyFont="1" applyFill="1" applyBorder="1" applyAlignment="1" applyProtection="1">
      <alignment horizontal="left" vertical="center" wrapText="1"/>
      <protection locked="0"/>
    </xf>
    <xf numFmtId="0" fontId="43" fillId="0" borderId="15" xfId="0" applyFont="1" applyFill="1" applyBorder="1" applyAlignment="1" applyProtection="1">
      <alignment vertical="center" wrapText="1"/>
      <protection locked="0"/>
    </xf>
    <xf numFmtId="0" fontId="43" fillId="0" borderId="10" xfId="0" applyFont="1" applyFill="1" applyBorder="1" applyAlignment="1" applyProtection="1">
      <alignment vertical="center" wrapText="1"/>
      <protection locked="0"/>
    </xf>
    <xf numFmtId="0" fontId="43" fillId="0" borderId="52" xfId="0" applyFont="1" applyFill="1" applyBorder="1" applyAlignment="1" applyProtection="1">
      <alignment vertical="center" wrapText="1"/>
      <protection locked="0"/>
    </xf>
    <xf numFmtId="0" fontId="42" fillId="0" borderId="14"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10" xfId="0" applyFont="1" applyFill="1" applyBorder="1" applyAlignment="1">
      <alignment horizontal="center" vertical="center" wrapText="1"/>
    </xf>
    <xf numFmtId="3" fontId="26" fillId="0" borderId="34" xfId="0" applyNumberFormat="1" applyFont="1" applyFill="1" applyBorder="1" applyAlignment="1">
      <alignment horizontal="right" vertical="center" indent="1"/>
    </xf>
    <xf numFmtId="0" fontId="43" fillId="0" borderId="29" xfId="0" applyFont="1" applyFill="1" applyBorder="1" applyAlignment="1" applyProtection="1">
      <alignment vertical="center" wrapText="1"/>
      <protection locked="0"/>
    </xf>
    <xf numFmtId="0" fontId="43" fillId="0" borderId="30" xfId="0" applyFont="1" applyFill="1" applyBorder="1" applyAlignment="1" applyProtection="1">
      <alignment vertical="center" wrapText="1"/>
      <protection locked="0"/>
    </xf>
    <xf numFmtId="0" fontId="42" fillId="0" borderId="3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2" fillId="0" borderId="56"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 fillId="0" borderId="30" xfId="0" applyFont="1" applyFill="1" applyBorder="1" applyAlignment="1">
      <alignment horizontal="center" vertical="center"/>
    </xf>
    <xf numFmtId="0" fontId="42" fillId="0" borderId="29" xfId="0" applyFont="1" applyFill="1" applyBorder="1" applyAlignment="1" applyProtection="1">
      <alignment horizontal="left" vertical="center" wrapText="1"/>
      <protection locked="0"/>
    </xf>
    <xf numFmtId="0" fontId="42" fillId="0" borderId="30" xfId="0" applyFont="1" applyFill="1" applyBorder="1" applyAlignment="1" applyProtection="1">
      <alignment horizontal="left" vertical="center" wrapText="1"/>
      <protection locked="0"/>
    </xf>
    <xf numFmtId="3" fontId="53" fillId="0" borderId="29" xfId="0" applyNumberFormat="1" applyFont="1" applyFill="1" applyBorder="1" applyAlignment="1">
      <alignment vertical="center"/>
    </xf>
    <xf numFmtId="0" fontId="27" fillId="0" borderId="29" xfId="0" applyNumberFormat="1" applyFont="1" applyFill="1" applyBorder="1" applyAlignment="1">
      <alignment horizontal="center" vertical="center"/>
    </xf>
    <xf numFmtId="3" fontId="53" fillId="0" borderId="46" xfId="0" applyNumberFormat="1" applyFont="1" applyFill="1" applyBorder="1" applyAlignment="1">
      <alignment horizontal="right" vertical="center" indent="1"/>
    </xf>
    <xf numFmtId="3" fontId="26" fillId="0" borderId="70" xfId="0" applyNumberFormat="1" applyFont="1" applyFill="1" applyBorder="1" applyAlignment="1">
      <alignment horizontal="right" vertical="center" indent="1"/>
    </xf>
    <xf numFmtId="3" fontId="53" fillId="0" borderId="75" xfId="0" applyNumberFormat="1" applyFont="1" applyFill="1" applyBorder="1" applyAlignment="1">
      <alignment horizontal="right" vertical="center" indent="1"/>
    </xf>
    <xf numFmtId="3" fontId="26" fillId="0" borderId="75" xfId="0" applyNumberFormat="1" applyFont="1" applyFill="1" applyBorder="1" applyAlignment="1">
      <alignment horizontal="right" vertical="center" indent="1"/>
    </xf>
    <xf numFmtId="3" fontId="53" fillId="0" borderId="10" xfId="0" applyNumberFormat="1" applyFont="1" applyFill="1" applyBorder="1" applyAlignment="1">
      <alignment vertical="center"/>
    </xf>
    <xf numFmtId="0" fontId="27" fillId="0" borderId="10" xfId="0" applyNumberFormat="1" applyFont="1" applyFill="1" applyBorder="1" applyAlignment="1">
      <alignment horizontal="center" vertical="center"/>
    </xf>
    <xf numFmtId="3" fontId="26" fillId="0" borderId="33" xfId="0" applyNumberFormat="1" applyFont="1" applyFill="1" applyBorder="1" applyAlignment="1">
      <alignment horizontal="right" vertical="center" indent="1"/>
    </xf>
    <xf numFmtId="3" fontId="53" fillId="0" borderId="74" xfId="0" applyNumberFormat="1" applyFont="1" applyFill="1" applyBorder="1" applyAlignment="1">
      <alignment horizontal="right" vertical="center" indent="1"/>
    </xf>
    <xf numFmtId="3" fontId="26" fillId="0" borderId="74" xfId="0" applyNumberFormat="1" applyFont="1" applyFill="1" applyBorder="1" applyAlignment="1">
      <alignment horizontal="right" vertical="center" indent="1"/>
    </xf>
    <xf numFmtId="3" fontId="27" fillId="0" borderId="33" xfId="0" applyNumberFormat="1" applyFont="1" applyFill="1" applyBorder="1" applyAlignment="1">
      <alignment horizontal="right" vertical="center" indent="1"/>
    </xf>
    <xf numFmtId="3" fontId="26" fillId="0" borderId="24" xfId="0" applyNumberFormat="1" applyFont="1" applyFill="1" applyBorder="1" applyAlignment="1">
      <alignment horizontal="right" vertical="center" indent="1"/>
    </xf>
    <xf numFmtId="3" fontId="27" fillId="0" borderId="10" xfId="0" applyNumberFormat="1" applyFont="1" applyFill="1" applyBorder="1" applyAlignment="1">
      <alignment horizontal="right" vertical="center" indent="1"/>
    </xf>
    <xf numFmtId="3" fontId="26" fillId="0" borderId="40" xfId="0" applyNumberFormat="1" applyFont="1" applyFill="1" applyBorder="1" applyAlignment="1">
      <alignment horizontal="right" vertical="center" indent="1"/>
    </xf>
    <xf numFmtId="3" fontId="54" fillId="0" borderId="10" xfId="0" applyNumberFormat="1" applyFont="1" applyFill="1" applyBorder="1" applyAlignment="1">
      <alignment vertical="center"/>
    </xf>
    <xf numFmtId="3" fontId="55" fillId="0" borderId="74" xfId="0" applyNumberFormat="1" applyFont="1" applyFill="1" applyBorder="1" applyAlignment="1">
      <alignment vertical="center"/>
    </xf>
    <xf numFmtId="3" fontId="53" fillId="0" borderId="30" xfId="0" applyNumberFormat="1" applyFont="1" applyFill="1" applyBorder="1" applyAlignment="1">
      <alignment vertical="center"/>
    </xf>
    <xf numFmtId="0" fontId="27" fillId="0" borderId="30" xfId="0" applyNumberFormat="1" applyFont="1" applyFill="1" applyBorder="1" applyAlignment="1">
      <alignment horizontal="center" vertical="center"/>
    </xf>
    <xf numFmtId="3" fontId="53" fillId="0" borderId="36" xfId="0" applyNumberFormat="1" applyFont="1" applyFill="1" applyBorder="1" applyAlignment="1">
      <alignment horizontal="right" vertical="center" indent="1"/>
    </xf>
    <xf numFmtId="3" fontId="53" fillId="0" borderId="48" xfId="0" applyNumberFormat="1" applyFont="1" applyFill="1" applyBorder="1" applyAlignment="1">
      <alignment horizontal="right" vertical="center" indent="1"/>
    </xf>
    <xf numFmtId="3" fontId="26" fillId="0" borderId="48" xfId="0" applyNumberFormat="1" applyFont="1" applyFill="1" applyBorder="1" applyAlignment="1">
      <alignment horizontal="right" vertical="center" indent="1"/>
    </xf>
    <xf numFmtId="3" fontId="27" fillId="0" borderId="34" xfId="0" applyNumberFormat="1" applyFont="1" applyFill="1" applyBorder="1" applyAlignment="1">
      <alignment horizontal="right" vertical="center" indent="1"/>
    </xf>
    <xf numFmtId="3" fontId="43" fillId="0" borderId="53" xfId="0" applyNumberFormat="1" applyFont="1" applyFill="1" applyBorder="1" applyAlignment="1">
      <alignment horizontal="right" vertical="center" indent="1"/>
    </xf>
    <xf numFmtId="3" fontId="43" fillId="0" borderId="78" xfId="0" applyNumberFormat="1" applyFont="1" applyFill="1" applyBorder="1" applyAlignment="1">
      <alignment horizontal="right" vertical="center" indent="1"/>
    </xf>
    <xf numFmtId="3" fontId="43" fillId="0" borderId="13" xfId="0" applyNumberFormat="1" applyFont="1" applyFill="1" applyBorder="1" applyAlignment="1">
      <alignment horizontal="right" vertical="center" indent="1"/>
    </xf>
    <xf numFmtId="3" fontId="25" fillId="0" borderId="19" xfId="35" applyNumberFormat="1" applyFont="1" applyFill="1" applyBorder="1" applyAlignment="1">
      <alignment horizontal="center" vertical="center" wrapText="1"/>
    </xf>
    <xf numFmtId="0" fontId="43" fillId="0" borderId="29" xfId="0" applyFont="1" applyBorder="1" applyAlignment="1" applyProtection="1">
      <alignment vertical="center" wrapText="1"/>
      <protection locked="0"/>
    </xf>
    <xf numFmtId="0" fontId="43" fillId="0" borderId="10" xfId="0" applyFont="1" applyBorder="1" applyAlignment="1" applyProtection="1">
      <alignment vertical="center" wrapText="1"/>
      <protection locked="0"/>
    </xf>
    <xf numFmtId="3" fontId="53" fillId="0" borderId="59" xfId="0" applyNumberFormat="1" applyFont="1" applyFill="1" applyBorder="1" applyAlignment="1">
      <alignment horizontal="right" vertical="center" indent="1"/>
    </xf>
    <xf numFmtId="3" fontId="26" fillId="0" borderId="85" xfId="0" applyNumberFormat="1" applyFont="1" applyFill="1" applyBorder="1" applyAlignment="1">
      <alignment horizontal="right" vertical="center" indent="1"/>
    </xf>
    <xf numFmtId="3" fontId="53" fillId="0" borderId="50" xfId="0" applyNumberFormat="1" applyFont="1" applyFill="1" applyBorder="1" applyAlignment="1">
      <alignment horizontal="right" vertical="center" indent="1"/>
    </xf>
    <xf numFmtId="3" fontId="43" fillId="0" borderId="21" xfId="0" applyNumberFormat="1" applyFont="1" applyFill="1" applyBorder="1" applyAlignment="1">
      <alignment horizontal="right" vertical="center" indent="1"/>
    </xf>
    <xf numFmtId="0" fontId="25" fillId="0" borderId="19" xfId="31" applyFont="1" applyFill="1" applyBorder="1" applyAlignment="1">
      <alignment horizontal="center" vertical="center" textRotation="90" wrapText="1"/>
    </xf>
    <xf numFmtId="0" fontId="25" fillId="0" borderId="13" xfId="31" applyFont="1" applyFill="1" applyBorder="1" applyAlignment="1">
      <alignment horizontal="center" vertical="center" wrapText="1"/>
    </xf>
    <xf numFmtId="0" fontId="25" fillId="0" borderId="19" xfId="31" applyFont="1" applyFill="1" applyBorder="1" applyAlignment="1">
      <alignment horizontal="center" vertical="center" wrapText="1"/>
    </xf>
    <xf numFmtId="164" fontId="25" fillId="0" borderId="19" xfId="31" applyNumberFormat="1" applyFont="1" applyFill="1" applyBorder="1" applyAlignment="1">
      <alignment horizontal="center" vertical="center" wrapText="1"/>
    </xf>
    <xf numFmtId="164" fontId="25" fillId="0" borderId="19" xfId="31" applyNumberFormat="1" applyFont="1" applyFill="1" applyBorder="1" applyAlignment="1">
      <alignment horizontal="center" vertical="center" textRotation="90" wrapText="1"/>
    </xf>
    <xf numFmtId="164" fontId="25" fillId="0" borderId="67" xfId="33" applyNumberFormat="1" applyFont="1" applyFill="1" applyBorder="1" applyAlignment="1">
      <alignment horizontal="center" vertical="center" wrapText="1"/>
    </xf>
    <xf numFmtId="3" fontId="25" fillId="0" borderId="67" xfId="33" applyNumberFormat="1" applyFont="1" applyFill="1" applyBorder="1" applyAlignment="1">
      <alignment horizontal="center" vertical="center" wrapText="1"/>
    </xf>
    <xf numFmtId="3" fontId="25" fillId="0" borderId="73" xfId="33" applyNumberFormat="1" applyFont="1" applyFill="1" applyBorder="1" applyAlignment="1">
      <alignment horizontal="center" vertical="center" wrapText="1"/>
    </xf>
    <xf numFmtId="3" fontId="25" fillId="0" borderId="63" xfId="33" applyNumberFormat="1" applyFont="1" applyFill="1" applyBorder="1" applyAlignment="1">
      <alignment horizontal="center" vertical="center" wrapText="1"/>
    </xf>
    <xf numFmtId="0" fontId="25" fillId="0" borderId="0" xfId="35" applyFont="1" applyFill="1" applyBorder="1" applyAlignment="1">
      <alignment horizontal="center" vertical="center" wrapText="1"/>
    </xf>
    <xf numFmtId="0" fontId="4" fillId="0" borderId="0" xfId="31" applyFont="1" applyFill="1" applyBorder="1" applyAlignment="1"/>
    <xf numFmtId="0" fontId="4" fillId="0" borderId="58" xfId="31" applyFont="1" applyFill="1" applyBorder="1" applyAlignment="1"/>
    <xf numFmtId="0" fontId="4" fillId="0" borderId="28" xfId="31" applyFont="1" applyFill="1" applyBorder="1" applyAlignment="1"/>
    <xf numFmtId="0" fontId="4" fillId="0" borderId="25" xfId="31" applyFont="1" applyFill="1" applyBorder="1" applyAlignment="1">
      <alignment horizontal="center" vertical="center" wrapText="1"/>
    </xf>
    <xf numFmtId="0" fontId="4" fillId="0" borderId="67" xfId="31" applyFont="1" applyFill="1" applyBorder="1" applyAlignment="1">
      <alignment horizontal="center" vertical="center" wrapText="1"/>
    </xf>
    <xf numFmtId="0" fontId="26" fillId="0" borderId="67" xfId="31" applyFont="1" applyFill="1" applyBorder="1" applyAlignment="1" applyProtection="1">
      <alignment vertical="center" wrapText="1"/>
      <protection locked="0"/>
    </xf>
    <xf numFmtId="164" fontId="4" fillId="0" borderId="67" xfId="31" applyNumberFormat="1" applyFont="1" applyFill="1" applyBorder="1" applyAlignment="1" applyProtection="1">
      <alignment horizontal="left" vertical="center" wrapText="1"/>
      <protection locked="0"/>
    </xf>
    <xf numFmtId="3" fontId="27" fillId="0" borderId="67" xfId="33" applyNumberFormat="1" applyFont="1" applyFill="1" applyBorder="1" applyAlignment="1">
      <alignment horizontal="right" vertical="center" wrapText="1" indent="1"/>
    </xf>
    <xf numFmtId="3" fontId="27" fillId="0" borderId="73" xfId="33" applyNumberFormat="1" applyFont="1" applyFill="1" applyBorder="1" applyAlignment="1">
      <alignment horizontal="right" vertical="center" wrapText="1" indent="1"/>
    </xf>
    <xf numFmtId="3" fontId="27" fillId="0" borderId="63" xfId="33" applyNumberFormat="1" applyFont="1" applyFill="1" applyBorder="1" applyAlignment="1">
      <alignment horizontal="right" vertical="center" wrapText="1" indent="1"/>
    </xf>
    <xf numFmtId="3" fontId="27" fillId="0" borderId="13" xfId="33" applyNumberFormat="1" applyFont="1" applyFill="1" applyBorder="1" applyAlignment="1">
      <alignment horizontal="right" vertical="center" wrapText="1" indent="1"/>
    </xf>
    <xf numFmtId="3" fontId="26" fillId="0" borderId="70" xfId="31" applyNumberFormat="1" applyFont="1" applyFill="1" applyBorder="1" applyAlignment="1">
      <alignment horizontal="right" vertical="center" wrapText="1" indent="1"/>
    </xf>
    <xf numFmtId="3" fontId="27" fillId="0" borderId="19" xfId="31" applyNumberFormat="1" applyFont="1" applyFill="1" applyBorder="1" applyAlignment="1">
      <alignment horizontal="right" vertical="center" wrapText="1" indent="1"/>
    </xf>
    <xf numFmtId="3" fontId="26" fillId="0" borderId="21" xfId="31" applyNumberFormat="1" applyFont="1" applyFill="1" applyBorder="1" applyAlignment="1">
      <alignment horizontal="right" vertical="center" indent="1"/>
    </xf>
    <xf numFmtId="3" fontId="26" fillId="0" borderId="57" xfId="31" applyNumberFormat="1" applyFont="1" applyFill="1" applyBorder="1" applyAlignment="1">
      <alignment horizontal="right" vertical="center" indent="1"/>
    </xf>
    <xf numFmtId="3" fontId="26" fillId="0" borderId="13" xfId="31" applyNumberFormat="1" applyFont="1" applyFill="1" applyBorder="1" applyAlignment="1">
      <alignment horizontal="right" vertical="center" indent="1"/>
    </xf>
    <xf numFmtId="3" fontId="26" fillId="0" borderId="31" xfId="31" applyNumberFormat="1" applyFont="1" applyFill="1" applyBorder="1" applyAlignment="1">
      <alignment horizontal="right" vertical="center" indent="1"/>
    </xf>
    <xf numFmtId="0" fontId="4" fillId="0" borderId="0" xfId="31" applyFont="1" applyFill="1" applyAlignment="1">
      <alignment horizontal="center"/>
    </xf>
    <xf numFmtId="0" fontId="4" fillId="0" borderId="0" xfId="39" applyFont="1" applyFill="1"/>
    <xf numFmtId="0" fontId="4" fillId="0" borderId="0" xfId="39" applyFont="1" applyFill="1" applyAlignment="1"/>
    <xf numFmtId="0" fontId="4" fillId="0" borderId="0" xfId="39" applyFont="1" applyFill="1" applyAlignment="1">
      <alignment horizontal="center"/>
    </xf>
    <xf numFmtId="3" fontId="4" fillId="0" borderId="0" xfId="39" applyNumberFormat="1" applyFont="1" applyFill="1"/>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10" xfId="31" applyFont="1" applyFill="1" applyBorder="1" applyAlignment="1">
      <alignment horizontal="center" vertical="center" wrapText="1"/>
    </xf>
    <xf numFmtId="0" fontId="26" fillId="0" borderId="10" xfId="0" applyFont="1" applyFill="1" applyBorder="1" applyAlignment="1" applyProtection="1">
      <alignment vertical="center" wrapText="1" shrinkToFit="1"/>
      <protection locked="0"/>
    </xf>
    <xf numFmtId="0" fontId="26" fillId="0" borderId="10" xfId="0" applyFont="1" applyFill="1" applyBorder="1" applyAlignment="1" applyProtection="1">
      <alignment horizontal="left" vertical="center" wrapText="1"/>
      <protection locked="0"/>
    </xf>
    <xf numFmtId="3" fontId="42" fillId="0" borderId="10" xfId="0" applyNumberFormat="1" applyFont="1" applyFill="1" applyBorder="1" applyAlignment="1" applyProtection="1">
      <alignment horizontal="left" vertical="center" wrapText="1"/>
      <protection locked="0"/>
    </xf>
    <xf numFmtId="3" fontId="42" fillId="0" borderId="29" xfId="0" applyNumberFormat="1" applyFont="1" applyFill="1" applyBorder="1" applyAlignment="1">
      <alignment horizontal="center" vertical="center" wrapText="1"/>
    </xf>
    <xf numFmtId="3" fontId="42" fillId="0" borderId="15" xfId="0" applyNumberFormat="1" applyFont="1" applyFill="1" applyBorder="1" applyAlignment="1">
      <alignment horizontal="center" vertical="center" wrapText="1"/>
    </xf>
    <xf numFmtId="3" fontId="42" fillId="0" borderId="15" xfId="0" applyNumberFormat="1" applyFont="1" applyFill="1" applyBorder="1" applyAlignment="1">
      <alignment horizontal="right" vertical="center"/>
    </xf>
    <xf numFmtId="3" fontId="4" fillId="0" borderId="10" xfId="31" applyNumberFormat="1" applyFont="1" applyFill="1" applyBorder="1" applyAlignment="1">
      <alignment horizontal="center" vertical="center" wrapText="1"/>
    </xf>
    <xf numFmtId="3" fontId="27" fillId="0" borderId="29" xfId="0" applyNumberFormat="1" applyFont="1" applyFill="1" applyBorder="1" applyAlignment="1">
      <alignment horizontal="right" vertical="center" indent="1"/>
    </xf>
    <xf numFmtId="0" fontId="53" fillId="0" borderId="38" xfId="0" applyNumberFormat="1" applyFont="1" applyFill="1" applyBorder="1" applyAlignment="1">
      <alignment horizontal="center" vertical="center"/>
    </xf>
    <xf numFmtId="0" fontId="27" fillId="0" borderId="46" xfId="0" applyFont="1" applyFill="1" applyBorder="1" applyAlignment="1">
      <alignment horizontal="right" vertical="center" indent="1"/>
    </xf>
    <xf numFmtId="3" fontId="26" fillId="0" borderId="35" xfId="31" applyNumberFormat="1" applyFont="1" applyFill="1" applyBorder="1" applyAlignment="1">
      <alignment horizontal="right" vertical="center" wrapText="1" indent="1"/>
    </xf>
    <xf numFmtId="3" fontId="53" fillId="0" borderId="35" xfId="0" applyNumberFormat="1" applyFont="1" applyBorder="1" applyAlignment="1">
      <alignment horizontal="right" vertical="center" indent="1"/>
    </xf>
    <xf numFmtId="0" fontId="53" fillId="0" borderId="27" xfId="0" applyNumberFormat="1" applyFont="1" applyFill="1" applyBorder="1" applyAlignment="1">
      <alignment horizontal="center" vertical="center"/>
    </xf>
    <xf numFmtId="0" fontId="27" fillId="0" borderId="43" xfId="0" applyFont="1" applyFill="1" applyBorder="1" applyAlignment="1">
      <alignment horizontal="right" vertical="center" indent="1"/>
    </xf>
    <xf numFmtId="3" fontId="26" fillId="0" borderId="33" xfId="31" applyNumberFormat="1" applyFont="1" applyFill="1" applyBorder="1" applyAlignment="1">
      <alignment horizontal="right" vertical="center" wrapText="1" indent="1"/>
    </xf>
    <xf numFmtId="3" fontId="53" fillId="0" borderId="32" xfId="0" applyNumberFormat="1" applyFont="1" applyBorder="1" applyAlignment="1">
      <alignment horizontal="right" vertical="center" indent="1"/>
    </xf>
    <xf numFmtId="3" fontId="53" fillId="0" borderId="33" xfId="0" applyNumberFormat="1" applyFont="1" applyBorder="1" applyAlignment="1">
      <alignment horizontal="right" vertical="center" indent="1"/>
    </xf>
    <xf numFmtId="1" fontId="4" fillId="0" borderId="29" xfId="0" applyNumberFormat="1" applyFont="1" applyFill="1" applyBorder="1" applyAlignment="1">
      <alignment horizontal="center" vertical="center"/>
    </xf>
    <xf numFmtId="0" fontId="4" fillId="0" borderId="67" xfId="0" applyFont="1" applyFill="1" applyBorder="1" applyAlignment="1">
      <alignment horizontal="center" vertical="center"/>
    </xf>
    <xf numFmtId="0" fontId="4" fillId="0" borderId="29" xfId="31" applyFont="1" applyFill="1" applyBorder="1" applyAlignment="1">
      <alignment horizontal="center" vertical="center" wrapText="1"/>
    </xf>
    <xf numFmtId="0" fontId="4" fillId="0" borderId="23" xfId="0" applyFont="1" applyFill="1" applyBorder="1" applyAlignment="1">
      <alignment horizontal="center" vertical="center"/>
    </xf>
    <xf numFmtId="1" fontId="4" fillId="0" borderId="15" xfId="0" applyNumberFormat="1" applyFont="1" applyFill="1" applyBorder="1" applyAlignment="1">
      <alignment horizontal="center" vertical="center"/>
    </xf>
    <xf numFmtId="0" fontId="4" fillId="0" borderId="10" xfId="0" applyFont="1" applyFill="1" applyBorder="1" applyAlignment="1">
      <alignment horizontal="justify" vertical="center"/>
    </xf>
    <xf numFmtId="0" fontId="26" fillId="0" borderId="29" xfId="0" applyFont="1" applyFill="1" applyBorder="1" applyAlignment="1" applyProtection="1">
      <alignment horizontal="left" vertical="center" wrapText="1" shrinkToFit="1"/>
      <protection locked="0"/>
    </xf>
    <xf numFmtId="0" fontId="26" fillId="0" borderId="43" xfId="0" applyFont="1" applyFill="1" applyBorder="1" applyAlignment="1" applyProtection="1">
      <alignment horizontal="left" vertical="center" wrapText="1"/>
      <protection locked="0"/>
    </xf>
    <xf numFmtId="3" fontId="53" fillId="0" borderId="29" xfId="0" applyNumberFormat="1" applyFont="1" applyBorder="1" applyAlignment="1">
      <alignment horizontal="right" vertical="center" indent="1"/>
    </xf>
    <xf numFmtId="0" fontId="27" fillId="0" borderId="59" xfId="0" applyNumberFormat="1" applyFont="1" applyFill="1" applyBorder="1" applyAlignment="1">
      <alignment horizontal="right" vertical="center" indent="1"/>
    </xf>
    <xf numFmtId="3" fontId="53" fillId="0" borderId="41" xfId="0" applyNumberFormat="1" applyFont="1" applyBorder="1" applyAlignment="1">
      <alignment horizontal="right" vertical="center" indent="1"/>
    </xf>
    <xf numFmtId="3" fontId="53" fillId="0" borderId="10" xfId="0" applyNumberFormat="1" applyFont="1" applyBorder="1" applyAlignment="1">
      <alignment horizontal="right" vertical="center" indent="1"/>
    </xf>
    <xf numFmtId="0" fontId="53" fillId="0" borderId="52" xfId="0" applyNumberFormat="1" applyFont="1" applyFill="1" applyBorder="1" applyAlignment="1">
      <alignment horizontal="center" vertical="center"/>
    </xf>
    <xf numFmtId="0" fontId="27" fillId="0" borderId="50" xfId="0" applyNumberFormat="1" applyFont="1" applyFill="1" applyBorder="1" applyAlignment="1">
      <alignment horizontal="right" vertical="center" indent="1"/>
    </xf>
    <xf numFmtId="3" fontId="53" fillId="0" borderId="66" xfId="0" applyNumberFormat="1" applyFont="1" applyBorder="1" applyAlignment="1">
      <alignment horizontal="right" vertical="center" indent="1"/>
    </xf>
    <xf numFmtId="0" fontId="27" fillId="0" borderId="82" xfId="0" applyNumberFormat="1" applyFont="1" applyFill="1" applyBorder="1" applyAlignment="1">
      <alignment horizontal="right" vertical="center" indent="1"/>
    </xf>
    <xf numFmtId="3" fontId="26" fillId="0" borderId="18" xfId="0" applyNumberFormat="1" applyFont="1" applyFill="1" applyBorder="1" applyAlignment="1">
      <alignment horizontal="right" vertical="center" indent="1"/>
    </xf>
    <xf numFmtId="1" fontId="27" fillId="0" borderId="10" xfId="0" applyNumberFormat="1" applyFont="1" applyFill="1" applyBorder="1" applyAlignment="1">
      <alignment horizontal="center" vertical="center"/>
    </xf>
    <xf numFmtId="3" fontId="26" fillId="0" borderId="52" xfId="0" applyNumberFormat="1" applyFont="1" applyFill="1" applyBorder="1" applyAlignment="1">
      <alignment horizontal="right" vertical="center" indent="1"/>
    </xf>
    <xf numFmtId="0" fontId="27" fillId="0" borderId="74" xfId="0" applyFont="1" applyFill="1" applyBorder="1" applyAlignment="1">
      <alignment horizontal="right" vertical="center" indent="1"/>
    </xf>
    <xf numFmtId="0" fontId="27" fillId="0" borderId="77" xfId="0" applyFont="1" applyFill="1" applyBorder="1" applyAlignment="1">
      <alignment horizontal="right" vertical="center" indent="1"/>
    </xf>
    <xf numFmtId="3" fontId="44" fillId="0" borderId="53" xfId="0" applyNumberFormat="1" applyFont="1" applyFill="1" applyBorder="1" applyAlignment="1">
      <alignment horizontal="right" vertical="center" indent="1"/>
    </xf>
    <xf numFmtId="3" fontId="44" fillId="0" borderId="78" xfId="0" applyNumberFormat="1" applyFont="1" applyFill="1" applyBorder="1" applyAlignment="1">
      <alignment horizontal="right" vertical="center" indent="1"/>
    </xf>
    <xf numFmtId="3" fontId="44" fillId="0" borderId="13" xfId="0" applyNumberFormat="1" applyFont="1" applyFill="1" applyBorder="1" applyAlignment="1">
      <alignment horizontal="right" vertical="center" indent="1"/>
    </xf>
    <xf numFmtId="3" fontId="44" fillId="0" borderId="62" xfId="0" applyNumberFormat="1" applyFont="1" applyFill="1" applyBorder="1" applyAlignment="1">
      <alignment horizontal="right" vertical="center" indent="1"/>
    </xf>
    <xf numFmtId="3" fontId="44" fillId="0" borderId="61" xfId="0" applyNumberFormat="1" applyFont="1" applyFill="1" applyBorder="1" applyAlignment="1">
      <alignment horizontal="right" vertical="center" indent="1"/>
    </xf>
    <xf numFmtId="0" fontId="26" fillId="0" borderId="49" xfId="0" applyFont="1" applyFill="1" applyBorder="1" applyAlignment="1" applyProtection="1">
      <alignment horizontal="left" vertical="center" wrapText="1"/>
      <protection locked="0"/>
    </xf>
    <xf numFmtId="0" fontId="4" fillId="0" borderId="23" xfId="57" applyFont="1" applyFill="1" applyBorder="1" applyAlignment="1" applyProtection="1">
      <alignment horizontal="left" vertical="center" wrapText="1" indent="1"/>
      <protection locked="0"/>
    </xf>
    <xf numFmtId="0" fontId="26" fillId="0" borderId="23" xfId="57" applyFont="1" applyFill="1" applyBorder="1" applyAlignment="1" applyProtection="1">
      <alignment horizontal="left" vertical="center" wrapText="1"/>
      <protection locked="0"/>
    </xf>
    <xf numFmtId="0" fontId="4" fillId="0" borderId="22" xfId="40" applyFont="1" applyFill="1" applyBorder="1" applyAlignment="1">
      <alignment horizontal="center" vertical="center" wrapText="1"/>
    </xf>
    <xf numFmtId="0" fontId="4" fillId="0" borderId="23" xfId="40" applyFont="1" applyFill="1" applyBorder="1" applyAlignment="1">
      <alignment horizontal="center" vertical="center"/>
    </xf>
    <xf numFmtId="0" fontId="27" fillId="0" borderId="21" xfId="42" applyFont="1" applyFill="1" applyBorder="1" applyAlignment="1">
      <alignment horizontal="center" vertical="center" wrapText="1"/>
    </xf>
    <xf numFmtId="0" fontId="27" fillId="0" borderId="12" xfId="40" applyFont="1" applyFill="1" applyBorder="1" applyAlignment="1">
      <alignment horizontal="center" vertical="center" wrapText="1"/>
    </xf>
    <xf numFmtId="3" fontId="26" fillId="0" borderId="57" xfId="40" applyNumberFormat="1" applyFont="1" applyFill="1" applyBorder="1" applyAlignment="1">
      <alignment horizontal="right" vertical="center" wrapText="1" indent="1"/>
    </xf>
    <xf numFmtId="49" fontId="26" fillId="0" borderId="57" xfId="40" applyNumberFormat="1" applyFont="1" applyFill="1" applyBorder="1" applyAlignment="1">
      <alignment horizontal="right" vertical="center" wrapText="1" indent="1"/>
    </xf>
    <xf numFmtId="3" fontId="26" fillId="0" borderId="18" xfId="40" applyNumberFormat="1" applyFont="1" applyFill="1" applyBorder="1" applyAlignment="1">
      <alignment horizontal="right" vertical="center" wrapText="1" indent="1"/>
    </xf>
    <xf numFmtId="3" fontId="26" fillId="0" borderId="17" xfId="40" applyNumberFormat="1" applyFont="1" applyFill="1" applyBorder="1" applyAlignment="1">
      <alignment horizontal="right" vertical="center" wrapText="1" indent="1"/>
    </xf>
    <xf numFmtId="0" fontId="26" fillId="0" borderId="24" xfId="40" applyFont="1" applyFill="1" applyBorder="1"/>
    <xf numFmtId="0" fontId="4" fillId="0" borderId="0" xfId="40" applyFont="1" applyFill="1" applyBorder="1"/>
    <xf numFmtId="0" fontId="4" fillId="0" borderId="0" xfId="40" applyFont="1" applyFill="1"/>
    <xf numFmtId="3" fontId="27" fillId="0" borderId="23" xfId="57" applyNumberFormat="1" applyFont="1" applyFill="1" applyBorder="1" applyAlignment="1">
      <alignment horizontal="right" vertical="center" indent="1"/>
    </xf>
    <xf numFmtId="49" fontId="27" fillId="0" borderId="23" xfId="57" applyNumberFormat="1" applyFont="1" applyFill="1" applyBorder="1" applyAlignment="1">
      <alignment horizontal="center" vertical="center" wrapText="1"/>
    </xf>
    <xf numFmtId="3" fontId="27" fillId="0" borderId="87" xfId="57" applyNumberFormat="1" applyFont="1" applyFill="1" applyBorder="1" applyAlignment="1">
      <alignment horizontal="right" vertical="center" indent="1"/>
    </xf>
    <xf numFmtId="3" fontId="26" fillId="0" borderId="39" xfId="57" applyNumberFormat="1" applyFont="1" applyFill="1" applyBorder="1" applyAlignment="1">
      <alignment horizontal="right" vertical="center" indent="1"/>
    </xf>
    <xf numFmtId="3" fontId="27" fillId="0" borderId="0" xfId="57" applyNumberFormat="1" applyFont="1" applyFill="1" applyBorder="1" applyAlignment="1">
      <alignment horizontal="right" vertical="center" indent="1"/>
    </xf>
    <xf numFmtId="3" fontId="27" fillId="0" borderId="13" xfId="57" applyNumberFormat="1" applyFont="1" applyFill="1" applyBorder="1" applyAlignment="1">
      <alignment horizontal="right" vertical="center" indent="1"/>
    </xf>
    <xf numFmtId="3" fontId="27" fillId="0" borderId="39" xfId="40" applyNumberFormat="1" applyFont="1" applyFill="1" applyBorder="1" applyAlignment="1">
      <alignment horizontal="right" vertical="center" indent="1"/>
    </xf>
    <xf numFmtId="0" fontId="4" fillId="0" borderId="23" xfId="42" applyFont="1" applyFill="1" applyBorder="1" applyAlignment="1">
      <alignment horizontal="center" vertical="center" wrapText="1"/>
    </xf>
    <xf numFmtId="0" fontId="4" fillId="0" borderId="23" xfId="57" applyFont="1" applyFill="1" applyBorder="1" applyAlignment="1">
      <alignment horizontal="center" vertical="center" wrapText="1"/>
    </xf>
    <xf numFmtId="0" fontId="26" fillId="0" borderId="29" xfId="40" applyFont="1" applyFill="1" applyBorder="1" applyAlignment="1" applyProtection="1">
      <alignment horizontal="left" vertical="center" wrapText="1"/>
      <protection locked="0"/>
    </xf>
    <xf numFmtId="0" fontId="26" fillId="0" borderId="10" xfId="57" applyFont="1" applyFill="1" applyBorder="1" applyAlignment="1" applyProtection="1">
      <alignment horizontal="left" vertical="center" wrapText="1"/>
      <protection locked="0"/>
    </xf>
    <xf numFmtId="0" fontId="4" fillId="0" borderId="37" xfId="40" applyFont="1" applyFill="1" applyBorder="1" applyAlignment="1">
      <alignment horizontal="center" vertical="center" wrapText="1"/>
    </xf>
    <xf numFmtId="0" fontId="4" fillId="0" borderId="29" xfId="40" applyFont="1" applyFill="1" applyBorder="1" applyAlignment="1">
      <alignment horizontal="center" vertical="center"/>
    </xf>
    <xf numFmtId="0" fontId="4" fillId="0" borderId="11" xfId="40" applyFont="1" applyFill="1" applyBorder="1" applyAlignment="1">
      <alignment horizontal="center" vertical="center" wrapText="1"/>
    </xf>
    <xf numFmtId="0" fontId="4" fillId="0" borderId="10" xfId="40" applyFont="1" applyFill="1" applyBorder="1" applyAlignment="1">
      <alignment horizontal="center" vertical="center"/>
    </xf>
    <xf numFmtId="0" fontId="4" fillId="0" borderId="29" xfId="0" applyFont="1" applyFill="1" applyBorder="1" applyAlignment="1" applyProtection="1">
      <alignment horizontal="justify" vertical="center"/>
      <protection locked="0"/>
    </xf>
    <xf numFmtId="0" fontId="4" fillId="0" borderId="10" xfId="57" applyFont="1" applyFill="1" applyBorder="1" applyAlignment="1" applyProtection="1">
      <alignment vertical="center" wrapText="1"/>
      <protection locked="0"/>
    </xf>
    <xf numFmtId="0" fontId="4" fillId="0" borderId="0" xfId="31" applyFont="1" applyFill="1" applyBorder="1"/>
    <xf numFmtId="49" fontId="27" fillId="0" borderId="29" xfId="40" applyNumberFormat="1" applyFont="1" applyFill="1" applyBorder="1" applyAlignment="1">
      <alignment horizontal="center" vertical="center"/>
    </xf>
    <xf numFmtId="3" fontId="27" fillId="0" borderId="59" xfId="40" applyNumberFormat="1" applyFont="1" applyFill="1" applyBorder="1" applyAlignment="1">
      <alignment horizontal="right" vertical="center" indent="1"/>
    </xf>
    <xf numFmtId="3" fontId="27" fillId="0" borderId="75" xfId="40" applyNumberFormat="1" applyFont="1" applyFill="1" applyBorder="1" applyAlignment="1">
      <alignment horizontal="right" vertical="center" indent="1"/>
    </xf>
    <xf numFmtId="3" fontId="27" fillId="0" borderId="69" xfId="40" applyNumberFormat="1" applyFont="1" applyFill="1" applyBorder="1" applyAlignment="1">
      <alignment horizontal="right" vertical="center" indent="1"/>
    </xf>
    <xf numFmtId="49" fontId="27" fillId="0" borderId="10" xfId="57" applyNumberFormat="1" applyFont="1" applyFill="1" applyBorder="1" applyAlignment="1">
      <alignment horizontal="center" vertical="center"/>
    </xf>
    <xf numFmtId="3" fontId="27" fillId="0" borderId="50" xfId="57" applyNumberFormat="1" applyFont="1" applyFill="1" applyBorder="1" applyAlignment="1">
      <alignment horizontal="right" vertical="center" indent="1"/>
    </xf>
    <xf numFmtId="3" fontId="26" fillId="0" borderId="0" xfId="40" applyNumberFormat="1" applyFont="1" applyFill="1" applyBorder="1" applyAlignment="1">
      <alignment horizontal="right" vertical="center" indent="1"/>
    </xf>
    <xf numFmtId="3" fontId="27" fillId="0" borderId="74" xfId="57" applyNumberFormat="1" applyFont="1" applyFill="1" applyBorder="1" applyAlignment="1">
      <alignment horizontal="right" vertical="center" indent="1"/>
    </xf>
    <xf numFmtId="3" fontId="26" fillId="0" borderId="33" xfId="57" applyNumberFormat="1" applyFont="1" applyFill="1" applyBorder="1" applyAlignment="1">
      <alignment horizontal="right" vertical="center" indent="1"/>
    </xf>
    <xf numFmtId="3" fontId="27" fillId="0" borderId="16" xfId="40" applyNumberFormat="1" applyFont="1" applyFill="1" applyBorder="1" applyAlignment="1">
      <alignment horizontal="right" vertical="center" indent="1"/>
    </xf>
    <xf numFmtId="49" fontId="27" fillId="0" borderId="10" xfId="57" applyNumberFormat="1" applyFont="1" applyFill="1" applyBorder="1" applyAlignment="1">
      <alignment horizontal="center" vertical="center" wrapText="1"/>
    </xf>
    <xf numFmtId="3" fontId="26" fillId="0" borderId="66" xfId="40" applyNumberFormat="1" applyFont="1" applyFill="1" applyBorder="1" applyAlignment="1">
      <alignment horizontal="right" vertical="center" indent="1"/>
    </xf>
    <xf numFmtId="3" fontId="26" fillId="0" borderId="53" xfId="40" applyNumberFormat="1" applyFont="1" applyFill="1" applyBorder="1" applyAlignment="1">
      <alignment horizontal="right" vertical="center" wrapText="1" indent="1"/>
    </xf>
    <xf numFmtId="3" fontId="26" fillId="0" borderId="55" xfId="40" applyNumberFormat="1" applyFont="1" applyFill="1" applyBorder="1" applyAlignment="1">
      <alignment horizontal="right" vertical="center" wrapText="1" indent="1"/>
    </xf>
    <xf numFmtId="3" fontId="26" fillId="0" borderId="64" xfId="40" applyNumberFormat="1" applyFont="1" applyFill="1" applyBorder="1" applyAlignment="1">
      <alignment horizontal="right" vertical="center" wrapText="1" indent="1"/>
    </xf>
    <xf numFmtId="0" fontId="4" fillId="0" borderId="29" xfId="40" applyFont="1" applyFill="1" applyBorder="1" applyAlignment="1">
      <alignment horizontal="center" vertical="center" wrapText="1"/>
    </xf>
    <xf numFmtId="0" fontId="4" fillId="0" borderId="10" xfId="42" applyFont="1" applyFill="1" applyBorder="1" applyAlignment="1">
      <alignment horizontal="center" vertical="center" wrapText="1"/>
    </xf>
    <xf numFmtId="0" fontId="4" fillId="0" borderId="10" xfId="57" applyNumberFormat="1" applyFont="1" applyFill="1" applyBorder="1" applyAlignment="1">
      <alignment horizontal="center" vertical="center" wrapText="1"/>
    </xf>
    <xf numFmtId="0" fontId="4" fillId="0" borderId="10" xfId="57" applyFont="1" applyFill="1" applyBorder="1" applyAlignment="1">
      <alignment horizontal="center" vertical="center" wrapText="1"/>
    </xf>
    <xf numFmtId="0" fontId="25" fillId="0" borderId="0" xfId="0" applyFont="1" applyFill="1" applyAlignment="1">
      <alignment horizontal="left"/>
    </xf>
    <xf numFmtId="0" fontId="4" fillId="0" borderId="14" xfId="40" applyFont="1" applyFill="1" applyBorder="1" applyAlignment="1">
      <alignment horizontal="center" vertical="center" wrapText="1"/>
    </xf>
    <xf numFmtId="49" fontId="4" fillId="0" borderId="15" xfId="40" applyNumberFormat="1" applyFont="1" applyFill="1" applyBorder="1" applyAlignment="1">
      <alignment horizontal="center" vertical="center" wrapText="1"/>
    </xf>
    <xf numFmtId="0" fontId="4" fillId="0" borderId="15" xfId="40" applyFont="1" applyFill="1" applyBorder="1" applyAlignment="1">
      <alignment horizontal="center" vertical="center"/>
    </xf>
    <xf numFmtId="0" fontId="4" fillId="0" borderId="10" xfId="40" applyFont="1" applyFill="1" applyBorder="1" applyAlignment="1">
      <alignment horizontal="center" vertical="center" wrapText="1"/>
    </xf>
    <xf numFmtId="49" fontId="4" fillId="0" borderId="10" xfId="40" applyNumberFormat="1" applyFont="1" applyFill="1" applyBorder="1" applyAlignment="1">
      <alignment horizontal="center" vertical="center" wrapText="1"/>
    </xf>
    <xf numFmtId="0" fontId="4" fillId="0" borderId="42" xfId="40" applyFont="1" applyFill="1" applyBorder="1" applyAlignment="1">
      <alignment horizontal="center" vertical="center" wrapText="1"/>
    </xf>
    <xf numFmtId="0" fontId="4" fillId="0" borderId="28" xfId="40" applyFont="1" applyFill="1" applyBorder="1" applyAlignment="1">
      <alignment horizontal="center" vertical="center" wrapText="1"/>
    </xf>
    <xf numFmtId="49" fontId="4" fillId="0" borderId="28" xfId="40" applyNumberFormat="1" applyFont="1" applyFill="1" applyBorder="1" applyAlignment="1">
      <alignment horizontal="center" vertical="center" wrapText="1"/>
    </xf>
    <xf numFmtId="0" fontId="4" fillId="0" borderId="28" xfId="40" applyFont="1" applyFill="1" applyBorder="1" applyAlignment="1">
      <alignment horizontal="center" vertical="center"/>
    </xf>
    <xf numFmtId="0" fontId="26" fillId="0" borderId="15" xfId="57" applyFont="1" applyFill="1" applyBorder="1" applyAlignment="1" applyProtection="1">
      <alignment horizontal="left" vertical="center" wrapText="1"/>
      <protection locked="0"/>
    </xf>
    <xf numFmtId="0" fontId="26" fillId="0" borderId="10" xfId="28" applyFont="1" applyFill="1" applyBorder="1" applyAlignment="1" applyProtection="1">
      <alignment horizontal="left" vertical="center" wrapText="1"/>
      <protection locked="0"/>
    </xf>
    <xf numFmtId="0" fontId="26" fillId="0" borderId="10" xfId="57" applyFont="1" applyFill="1" applyBorder="1" applyAlignment="1" applyProtection="1">
      <alignment vertical="center" wrapText="1"/>
      <protection locked="0"/>
    </xf>
    <xf numFmtId="0" fontId="26" fillId="0" borderId="10" xfId="42" applyFont="1" applyFill="1" applyBorder="1" applyAlignment="1" applyProtection="1">
      <alignment horizontal="left" vertical="center" wrapText="1"/>
      <protection locked="0"/>
    </xf>
    <xf numFmtId="0" fontId="26" fillId="0" borderId="28" xfId="57" applyFont="1" applyFill="1" applyBorder="1" applyAlignment="1" applyProtection="1">
      <alignment horizontal="left" vertical="center" wrapText="1"/>
      <protection locked="0"/>
    </xf>
    <xf numFmtId="0" fontId="4" fillId="0" borderId="52" xfId="42" applyFont="1" applyFill="1" applyBorder="1" applyAlignment="1" applyProtection="1">
      <alignment horizontal="left" vertical="center" wrapText="1"/>
      <protection locked="0"/>
    </xf>
    <xf numFmtId="0" fontId="4" fillId="0" borderId="27" xfId="42" applyFont="1" applyFill="1" applyBorder="1" applyAlignment="1" applyProtection="1">
      <alignment horizontal="left" vertical="center" wrapText="1"/>
      <protection locked="0"/>
    </xf>
    <xf numFmtId="0" fontId="4" fillId="0" borderId="58" xfId="42" applyFont="1" applyFill="1" applyBorder="1" applyAlignment="1" applyProtection="1">
      <alignment horizontal="left" vertical="center" wrapText="1"/>
      <protection locked="0"/>
    </xf>
    <xf numFmtId="3" fontId="27" fillId="0" borderId="86" xfId="57" applyNumberFormat="1" applyFont="1" applyFill="1" applyBorder="1" applyAlignment="1">
      <alignment horizontal="right" vertical="center" indent="1"/>
    </xf>
    <xf numFmtId="3" fontId="27" fillId="0" borderId="32" xfId="57" applyNumberFormat="1" applyFont="1" applyFill="1" applyBorder="1" applyAlignment="1">
      <alignment horizontal="right" vertical="center" indent="1"/>
    </xf>
    <xf numFmtId="3" fontId="26" fillId="0" borderId="32" xfId="57" applyNumberFormat="1" applyFont="1" applyFill="1" applyBorder="1" applyAlignment="1">
      <alignment horizontal="right" vertical="center" indent="1"/>
    </xf>
    <xf numFmtId="3" fontId="27" fillId="0" borderId="33" xfId="57" applyNumberFormat="1" applyFont="1" applyFill="1" applyBorder="1" applyAlignment="1">
      <alignment horizontal="right" vertical="center" indent="1"/>
    </xf>
    <xf numFmtId="3" fontId="27" fillId="0" borderId="82" xfId="57" applyNumberFormat="1" applyFont="1" applyFill="1" applyBorder="1" applyAlignment="1">
      <alignment horizontal="right" vertical="center" indent="1"/>
    </xf>
    <xf numFmtId="3" fontId="27" fillId="0" borderId="40" xfId="57" applyNumberFormat="1" applyFont="1" applyFill="1" applyBorder="1" applyAlignment="1">
      <alignment horizontal="right" vertical="center" indent="1"/>
    </xf>
    <xf numFmtId="3" fontId="26" fillId="0" borderId="40" xfId="57" applyNumberFormat="1" applyFont="1" applyFill="1" applyBorder="1" applyAlignment="1">
      <alignment horizontal="right" vertical="center" indent="1"/>
    </xf>
    <xf numFmtId="3" fontId="26" fillId="0" borderId="21" xfId="40" applyNumberFormat="1" applyFont="1" applyFill="1" applyBorder="1" applyAlignment="1">
      <alignment horizontal="right" vertical="center" wrapText="1" indent="1"/>
    </xf>
    <xf numFmtId="0" fontId="4" fillId="0" borderId="14" xfId="41" applyFont="1" applyFill="1" applyBorder="1" applyAlignment="1">
      <alignment horizontal="center" vertical="center" wrapText="1"/>
    </xf>
    <xf numFmtId="0" fontId="4" fillId="0" borderId="15" xfId="41" applyFont="1" applyFill="1" applyBorder="1" applyAlignment="1">
      <alignment horizontal="center" vertical="center"/>
    </xf>
    <xf numFmtId="0" fontId="4" fillId="0" borderId="22" xfId="41" applyFont="1" applyFill="1" applyBorder="1" applyAlignment="1">
      <alignment horizontal="center" vertical="center" wrapText="1"/>
    </xf>
    <xf numFmtId="0" fontId="4" fillId="0" borderId="23" xfId="41" applyFont="1" applyFill="1" applyBorder="1" applyAlignment="1">
      <alignment horizontal="center" vertical="center"/>
    </xf>
    <xf numFmtId="0" fontId="4" fillId="0" borderId="10" xfId="42" applyFont="1" applyFill="1" applyBorder="1" applyAlignment="1" applyProtection="1">
      <alignment horizontal="left" vertical="center" wrapText="1"/>
      <protection locked="0"/>
    </xf>
    <xf numFmtId="0" fontId="4" fillId="0" borderId="29" xfId="42" applyFont="1" applyFill="1" applyBorder="1" applyAlignment="1" applyProtection="1">
      <alignment horizontal="left" vertical="center" wrapText="1"/>
      <protection locked="0"/>
    </xf>
    <xf numFmtId="3" fontId="27" fillId="0" borderId="10" xfId="41" applyNumberFormat="1" applyFont="1" applyFill="1" applyBorder="1" applyAlignment="1">
      <alignment horizontal="right" vertical="center" indent="1"/>
    </xf>
    <xf numFmtId="3" fontId="27" fillId="0" borderId="60" xfId="41" applyNumberFormat="1" applyFont="1" applyFill="1" applyBorder="1" applyAlignment="1">
      <alignment horizontal="right" vertical="center" indent="1"/>
    </xf>
    <xf numFmtId="3" fontId="27" fillId="0" borderId="18" xfId="41" applyNumberFormat="1" applyFont="1" applyFill="1" applyBorder="1" applyAlignment="1">
      <alignment horizontal="right" vertical="center" indent="1"/>
    </xf>
    <xf numFmtId="3" fontId="26" fillId="0" borderId="61" xfId="41" applyNumberFormat="1" applyFont="1" applyFill="1" applyBorder="1" applyAlignment="1">
      <alignment horizontal="right" vertical="center" indent="1"/>
    </xf>
    <xf numFmtId="3" fontId="27" fillId="0" borderId="32" xfId="41" applyNumberFormat="1" applyFont="1" applyFill="1" applyBorder="1" applyAlignment="1">
      <alignment horizontal="right" vertical="center" indent="1"/>
    </xf>
    <xf numFmtId="3" fontId="27" fillId="0" borderId="13" xfId="41" applyNumberFormat="1" applyFont="1" applyFill="1" applyBorder="1" applyAlignment="1">
      <alignment horizontal="right" vertical="center" indent="1"/>
    </xf>
    <xf numFmtId="3" fontId="26" fillId="0" borderId="12" xfId="41" applyNumberFormat="1" applyFont="1" applyFill="1" applyBorder="1" applyAlignment="1">
      <alignment horizontal="right" vertical="center" wrapText="1" indent="1"/>
    </xf>
    <xf numFmtId="49" fontId="26" fillId="0" borderId="12" xfId="41" applyNumberFormat="1" applyFont="1" applyFill="1" applyBorder="1" applyAlignment="1">
      <alignment horizontal="left" vertical="center" wrapText="1" indent="1"/>
    </xf>
    <xf numFmtId="3" fontId="26" fillId="0" borderId="65" xfId="41" applyNumberFormat="1" applyFont="1" applyFill="1" applyBorder="1" applyAlignment="1">
      <alignment horizontal="right" vertical="center" wrapText="1" indent="1"/>
    </xf>
    <xf numFmtId="3" fontId="27" fillId="0" borderId="29" xfId="41" applyNumberFormat="1" applyFont="1" applyFill="1" applyBorder="1" applyAlignment="1">
      <alignment horizontal="right" vertical="center" indent="1"/>
    </xf>
    <xf numFmtId="1" fontId="27" fillId="0" borderId="46" xfId="41" applyNumberFormat="1" applyFont="1" applyFill="1" applyBorder="1" applyAlignment="1">
      <alignment horizontal="right" vertical="center" indent="1"/>
    </xf>
    <xf numFmtId="3" fontId="26" fillId="0" borderId="13" xfId="41" applyNumberFormat="1" applyFont="1" applyFill="1" applyBorder="1" applyAlignment="1">
      <alignment horizontal="right" vertical="center" indent="1"/>
    </xf>
    <xf numFmtId="3" fontId="27" fillId="0" borderId="39" xfId="41" applyNumberFormat="1" applyFont="1" applyFill="1" applyBorder="1" applyAlignment="1">
      <alignment horizontal="right" vertical="center" indent="1"/>
    </xf>
    <xf numFmtId="3" fontId="26" fillId="0" borderId="31" xfId="41" applyNumberFormat="1" applyFont="1" applyFill="1" applyBorder="1" applyAlignment="1">
      <alignment horizontal="right" vertical="center" indent="1"/>
    </xf>
    <xf numFmtId="3" fontId="26" fillId="0" borderId="21" xfId="41" applyNumberFormat="1" applyFont="1" applyFill="1" applyBorder="1" applyAlignment="1">
      <alignment horizontal="right" vertical="center" wrapText="1" indent="1"/>
    </xf>
    <xf numFmtId="3" fontId="26" fillId="0" borderId="13" xfId="41" applyNumberFormat="1" applyFont="1" applyFill="1" applyBorder="1" applyAlignment="1">
      <alignment horizontal="right" vertical="center" wrapText="1" indent="1"/>
    </xf>
    <xf numFmtId="3" fontId="26" fillId="0" borderId="61" xfId="41" applyNumberFormat="1" applyFont="1" applyFill="1" applyBorder="1" applyAlignment="1">
      <alignment horizontal="right" vertical="center" wrapText="1" indent="1"/>
    </xf>
    <xf numFmtId="0" fontId="4" fillId="0" borderId="10" xfId="41" applyFont="1" applyFill="1" applyBorder="1" applyAlignment="1">
      <alignment horizontal="center" vertical="center" wrapText="1"/>
    </xf>
    <xf numFmtId="0" fontId="4" fillId="0" borderId="29" xfId="42" applyFont="1" applyFill="1" applyBorder="1" applyAlignment="1">
      <alignment horizontal="center" vertical="center" wrapText="1"/>
    </xf>
    <xf numFmtId="0" fontId="4" fillId="0" borderId="29" xfId="41" applyFont="1" applyFill="1" applyBorder="1" applyAlignment="1">
      <alignment horizontal="center" vertical="center" wrapText="1"/>
    </xf>
    <xf numFmtId="1" fontId="4" fillId="0" borderId="10" xfId="0" applyNumberFormat="1" applyFont="1" applyFill="1" applyBorder="1" applyAlignment="1" applyProtection="1">
      <alignment vertical="center" wrapText="1"/>
      <protection locked="0"/>
    </xf>
    <xf numFmtId="3" fontId="27" fillId="0" borderId="29" xfId="0" applyNumberFormat="1" applyFont="1" applyFill="1" applyBorder="1" applyAlignment="1">
      <alignment horizontal="right" vertical="center" wrapText="1" indent="1"/>
    </xf>
    <xf numFmtId="3" fontId="27" fillId="0" borderId="29" xfId="0" applyNumberFormat="1" applyFont="1" applyFill="1" applyBorder="1" applyAlignment="1">
      <alignment horizontal="center" vertical="center" wrapText="1"/>
    </xf>
    <xf numFmtId="3" fontId="27" fillId="0" borderId="46" xfId="0" applyNumberFormat="1" applyFont="1" applyFill="1" applyBorder="1" applyAlignment="1">
      <alignment horizontal="right" vertical="center" wrapText="1" indent="1"/>
    </xf>
    <xf numFmtId="3" fontId="27" fillId="0" borderId="45" xfId="0" applyNumberFormat="1" applyFont="1" applyFill="1" applyBorder="1" applyAlignment="1">
      <alignment horizontal="right" vertical="center" wrapText="1" indent="1"/>
    </xf>
    <xf numFmtId="3" fontId="27" fillId="0" borderId="10" xfId="0" applyNumberFormat="1" applyFont="1" applyFill="1" applyBorder="1" applyAlignment="1">
      <alignment horizontal="center" vertical="center" wrapText="1"/>
    </xf>
    <xf numFmtId="3" fontId="26" fillId="0" borderId="21" xfId="0" applyNumberFormat="1" applyFont="1" applyFill="1" applyBorder="1" applyAlignment="1">
      <alignment horizontal="right" vertical="center" wrapText="1" indent="1"/>
    </xf>
    <xf numFmtId="3" fontId="26" fillId="0" borderId="21" xfId="0" applyNumberFormat="1" applyFont="1" applyFill="1" applyBorder="1"/>
    <xf numFmtId="3" fontId="26" fillId="0" borderId="39" xfId="0" applyNumberFormat="1" applyFont="1" applyFill="1" applyBorder="1" applyAlignment="1">
      <alignment horizontal="right" vertical="center" wrapText="1" indent="1"/>
    </xf>
    <xf numFmtId="0" fontId="4" fillId="0" borderId="0" xfId="42" applyFont="1" applyFill="1"/>
    <xf numFmtId="49" fontId="26" fillId="0" borderId="15" xfId="28" applyNumberFormat="1" applyFont="1" applyFill="1" applyBorder="1" applyAlignment="1" applyProtection="1">
      <alignment vertical="center"/>
      <protection locked="0"/>
    </xf>
    <xf numFmtId="49" fontId="26" fillId="0" borderId="28" xfId="28" applyNumberFormat="1" applyFont="1" applyFill="1" applyBorder="1" applyAlignment="1">
      <alignment vertical="center"/>
    </xf>
    <xf numFmtId="0" fontId="4" fillId="0" borderId="46" xfId="0" applyFont="1" applyFill="1" applyBorder="1" applyAlignment="1" applyProtection="1">
      <alignment horizontal="left" vertical="center" wrapText="1"/>
      <protection locked="0"/>
    </xf>
    <xf numFmtId="1" fontId="4" fillId="0" borderId="30" xfId="0" applyNumberFormat="1" applyFont="1" applyFill="1" applyBorder="1" applyAlignment="1">
      <alignment vertical="center" wrapText="1"/>
    </xf>
    <xf numFmtId="0" fontId="4" fillId="0" borderId="2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28" xfId="0" applyFont="1" applyFill="1" applyBorder="1" applyAlignment="1">
      <alignment horizontal="center" vertical="center"/>
    </xf>
    <xf numFmtId="3" fontId="27" fillId="0" borderId="15" xfId="0" applyNumberFormat="1" applyFont="1" applyFill="1" applyBorder="1" applyAlignment="1">
      <alignment horizontal="center" vertical="center" wrapText="1"/>
    </xf>
    <xf numFmtId="3" fontId="27" fillId="0" borderId="39" xfId="0" applyNumberFormat="1" applyFont="1" applyFill="1" applyBorder="1" applyAlignment="1">
      <alignment horizontal="right" vertical="center" wrapText="1" indent="1"/>
    </xf>
    <xf numFmtId="3" fontId="27" fillId="0" borderId="28" xfId="0" applyNumberFormat="1" applyFont="1" applyFill="1" applyBorder="1" applyAlignment="1">
      <alignment horizontal="center" vertical="center" wrapText="1"/>
    </xf>
    <xf numFmtId="3" fontId="27" fillId="0" borderId="49" xfId="0" applyNumberFormat="1" applyFont="1" applyFill="1" applyBorder="1" applyAlignment="1">
      <alignment horizontal="right" vertical="center" wrapText="1" indent="1"/>
    </xf>
    <xf numFmtId="3" fontId="27" fillId="0" borderId="40" xfId="0" applyNumberFormat="1" applyFont="1" applyFill="1" applyBorder="1" applyAlignment="1">
      <alignment horizontal="right" vertical="center" wrapText="1" indent="1"/>
    </xf>
    <xf numFmtId="0" fontId="57" fillId="0" borderId="0" xfId="36" applyFont="1" applyFill="1"/>
    <xf numFmtId="0" fontId="4" fillId="0" borderId="0" xfId="36" applyFont="1" applyFill="1"/>
    <xf numFmtId="0" fontId="4" fillId="0" borderId="0" xfId="36" applyFont="1" applyFill="1" applyAlignment="1">
      <alignment wrapText="1"/>
    </xf>
    <xf numFmtId="0" fontId="26" fillId="0" borderId="15" xfId="0" applyFont="1" applyFill="1" applyBorder="1" applyAlignment="1" applyProtection="1">
      <alignment vertical="center"/>
      <protection locked="0"/>
    </xf>
    <xf numFmtId="0" fontId="4" fillId="0" borderId="52" xfId="0" applyFont="1" applyFill="1" applyBorder="1" applyAlignment="1">
      <alignment horizontal="center" vertical="center"/>
    </xf>
    <xf numFmtId="3" fontId="27" fillId="0" borderId="77" xfId="0" applyNumberFormat="1" applyFont="1" applyFill="1" applyBorder="1" applyAlignment="1">
      <alignment horizontal="right" vertical="center" indent="1"/>
    </xf>
    <xf numFmtId="3" fontId="27" fillId="0" borderId="32" xfId="0" applyNumberFormat="1" applyFont="1" applyFill="1" applyBorder="1" applyAlignment="1">
      <alignment horizontal="right" vertical="center" indent="1"/>
    </xf>
    <xf numFmtId="3" fontId="27" fillId="0" borderId="66" xfId="0" applyNumberFormat="1" applyFont="1" applyFill="1" applyBorder="1" applyAlignment="1">
      <alignment horizontal="right" vertical="center" indent="1"/>
    </xf>
    <xf numFmtId="3" fontId="27" fillId="0" borderId="74" xfId="0" applyNumberFormat="1" applyFont="1" applyFill="1" applyBorder="1" applyAlignment="1">
      <alignment horizontal="right" vertical="center" indent="1"/>
    </xf>
    <xf numFmtId="3" fontId="27" fillId="0" borderId="40" xfId="0" applyNumberFormat="1" applyFont="1" applyFill="1" applyBorder="1" applyAlignment="1">
      <alignment horizontal="right" vertical="center" indent="1"/>
    </xf>
    <xf numFmtId="3" fontId="27" fillId="0" borderId="44" xfId="0" applyNumberFormat="1" applyFont="1" applyFill="1" applyBorder="1" applyAlignment="1">
      <alignment horizontal="right" vertical="center" indent="1"/>
    </xf>
    <xf numFmtId="3" fontId="26" fillId="0" borderId="81" xfId="0" applyNumberFormat="1" applyFont="1" applyFill="1" applyBorder="1" applyAlignment="1">
      <alignment horizontal="right" vertical="center" indent="1"/>
    </xf>
    <xf numFmtId="0" fontId="25" fillId="0" borderId="17" xfId="35" applyFont="1" applyFill="1" applyBorder="1" applyAlignment="1">
      <alignment horizontal="center" vertical="center" wrapText="1"/>
    </xf>
    <xf numFmtId="1" fontId="4" fillId="0" borderId="0" xfId="0" applyNumberFormat="1" applyFont="1" applyFill="1" applyAlignment="1">
      <alignment horizontal="center"/>
    </xf>
    <xf numFmtId="3" fontId="4" fillId="0" borderId="0" xfId="0" applyNumberFormat="1" applyFont="1" applyFill="1"/>
    <xf numFmtId="10" fontId="4" fillId="0" borderId="0" xfId="0" applyNumberFormat="1" applyFont="1" applyFill="1"/>
    <xf numFmtId="0" fontId="31" fillId="24" borderId="31" xfId="37" applyFont="1" applyFill="1" applyBorder="1" applyAlignment="1">
      <alignment horizontal="left" vertical="center" indent="1"/>
    </xf>
    <xf numFmtId="0" fontId="31" fillId="24" borderId="12" xfId="37" applyFont="1" applyFill="1" applyBorder="1" applyAlignment="1">
      <alignment horizontal="left" vertical="center" indent="1"/>
    </xf>
    <xf numFmtId="0" fontId="31" fillId="24" borderId="17" xfId="37" applyFont="1" applyFill="1" applyBorder="1" applyAlignment="1">
      <alignment horizontal="left" vertical="center" indent="1"/>
    </xf>
    <xf numFmtId="0" fontId="26" fillId="0" borderId="31" xfId="37" applyFont="1" applyFill="1" applyBorder="1" applyAlignment="1">
      <alignment horizontal="left" vertical="center" indent="1"/>
    </xf>
    <xf numFmtId="0" fontId="26" fillId="0" borderId="12" xfId="37" applyFont="1" applyFill="1" applyBorder="1" applyAlignment="1">
      <alignment horizontal="left" vertical="center" indent="1"/>
    </xf>
    <xf numFmtId="0" fontId="4" fillId="0" borderId="0" xfId="38" applyFont="1" applyFill="1" applyAlignment="1">
      <alignment horizontal="justify" wrapText="1"/>
    </xf>
    <xf numFmtId="0" fontId="4" fillId="0" borderId="0" xfId="0" applyFont="1" applyFill="1" applyAlignment="1">
      <alignment horizontal="justify" wrapText="1"/>
    </xf>
    <xf numFmtId="0" fontId="28" fillId="0" borderId="0" xfId="38" applyFont="1" applyFill="1" applyAlignment="1">
      <alignment horizontal="justify" wrapText="1"/>
    </xf>
    <xf numFmtId="0" fontId="31" fillId="0" borderId="0" xfId="38" applyFont="1" applyFill="1" applyBorder="1" applyAlignment="1">
      <alignment horizontal="left" vertical="center"/>
    </xf>
    <xf numFmtId="0" fontId="26" fillId="0" borderId="13" xfId="37" applyFont="1" applyFill="1" applyBorder="1" applyAlignment="1">
      <alignment horizontal="center" vertical="center" wrapText="1"/>
    </xf>
    <xf numFmtId="0" fontId="26" fillId="0" borderId="25" xfId="37" applyFont="1"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27" fillId="0" borderId="0" xfId="38" applyFont="1" applyFill="1" applyAlignment="1">
      <alignment horizontal="justify" wrapText="1"/>
    </xf>
    <xf numFmtId="0" fontId="27" fillId="0" borderId="0" xfId="0" applyFont="1" applyFill="1" applyAlignment="1">
      <alignment horizontal="justify" wrapText="1"/>
    </xf>
    <xf numFmtId="0" fontId="26" fillId="0" borderId="47" xfId="0" applyFont="1" applyFill="1" applyBorder="1" applyAlignment="1">
      <alignment horizontal="left" vertical="center" indent="1"/>
    </xf>
    <xf numFmtId="0" fontId="26" fillId="0" borderId="21" xfId="0" applyFont="1" applyFill="1" applyBorder="1" applyAlignment="1">
      <alignment horizontal="left" vertical="center" indent="1"/>
    </xf>
    <xf numFmtId="164" fontId="6" fillId="0" borderId="13" xfId="33" applyNumberFormat="1" applyFont="1" applyFill="1" applyBorder="1" applyAlignment="1">
      <alignment horizontal="center" vertical="center" wrapText="1"/>
    </xf>
    <xf numFmtId="164" fontId="6" fillId="0" borderId="19" xfId="33" applyNumberFormat="1" applyFont="1" applyFill="1" applyBorder="1" applyAlignment="1">
      <alignment horizontal="center" vertical="center" wrapText="1"/>
    </xf>
    <xf numFmtId="0" fontId="6" fillId="0" borderId="13" xfId="33" applyFont="1" applyFill="1" applyBorder="1" applyAlignment="1">
      <alignment horizontal="center" vertical="center" wrapText="1"/>
    </xf>
    <xf numFmtId="0" fontId="6" fillId="0" borderId="19" xfId="33" applyFont="1" applyFill="1" applyBorder="1" applyAlignment="1">
      <alignment horizontal="center" vertical="center" wrapText="1"/>
    </xf>
    <xf numFmtId="164" fontId="6" fillId="0" borderId="13" xfId="33" applyNumberFormat="1" applyFont="1" applyFill="1" applyBorder="1" applyAlignment="1">
      <alignment horizontal="center" vertical="center" textRotation="90" wrapText="1"/>
    </xf>
    <xf numFmtId="164" fontId="6" fillId="0" borderId="19" xfId="33" applyNumberFormat="1" applyFont="1" applyFill="1" applyBorder="1" applyAlignment="1">
      <alignment horizontal="center" vertical="center" textRotation="90" wrapText="1"/>
    </xf>
    <xf numFmtId="0" fontId="6" fillId="0" borderId="13" xfId="33" applyFont="1" applyFill="1" applyBorder="1" applyAlignment="1">
      <alignment horizontal="center" vertical="center" textRotation="90" wrapText="1"/>
    </xf>
    <xf numFmtId="0" fontId="6" fillId="0" borderId="19" xfId="33" applyFont="1" applyFill="1" applyBorder="1" applyAlignment="1">
      <alignment horizontal="center" vertical="center" textRotation="90" wrapText="1"/>
    </xf>
    <xf numFmtId="0" fontId="6" fillId="0" borderId="19" xfId="33" applyFont="1" applyFill="1" applyBorder="1" applyAlignment="1">
      <alignment horizontal="center" vertical="center" textRotation="91" wrapText="1"/>
    </xf>
    <xf numFmtId="0" fontId="6" fillId="0" borderId="39" xfId="33" applyFont="1" applyFill="1" applyBorder="1" applyAlignment="1">
      <alignment horizontal="center" vertical="center" textRotation="91" wrapText="1"/>
    </xf>
    <xf numFmtId="0" fontId="26" fillId="0" borderId="31" xfId="0" applyFont="1" applyFill="1" applyBorder="1" applyAlignment="1">
      <alignment horizontal="left" vertical="center" indent="1"/>
    </xf>
    <xf numFmtId="0" fontId="26" fillId="0" borderId="12" xfId="0" applyFont="1" applyFill="1" applyBorder="1" applyAlignment="1">
      <alignment horizontal="left" vertical="center" indent="1"/>
    </xf>
    <xf numFmtId="0" fontId="26" fillId="0" borderId="17" xfId="0" applyFont="1" applyFill="1" applyBorder="1" applyAlignment="1">
      <alignment horizontal="left" vertical="center" indent="1"/>
    </xf>
    <xf numFmtId="3" fontId="6" fillId="0" borderId="13" xfId="33" applyNumberFormat="1" applyFont="1" applyFill="1" applyBorder="1" applyAlignment="1">
      <alignment horizontal="center" vertical="center" wrapText="1"/>
    </xf>
    <xf numFmtId="3" fontId="6" fillId="0" borderId="19" xfId="33" applyNumberFormat="1" applyFont="1" applyFill="1" applyBorder="1" applyAlignment="1">
      <alignment horizontal="center" vertical="center" wrapText="1"/>
    </xf>
    <xf numFmtId="0" fontId="26" fillId="0" borderId="13" xfId="31" applyFont="1" applyFill="1" applyBorder="1" applyAlignment="1">
      <alignment horizontal="center" vertical="center"/>
    </xf>
    <xf numFmtId="0" fontId="26" fillId="0" borderId="62" xfId="33" applyFont="1" applyFill="1" applyBorder="1" applyAlignment="1">
      <alignment horizontal="left" vertical="center" indent="1"/>
    </xf>
    <xf numFmtId="0" fontId="26" fillId="0" borderId="20" xfId="33" applyFont="1" applyFill="1" applyBorder="1" applyAlignment="1">
      <alignment horizontal="left" vertical="center" indent="1"/>
    </xf>
    <xf numFmtId="0" fontId="26" fillId="0" borderId="64" xfId="33" applyFont="1" applyFill="1" applyBorder="1" applyAlignment="1">
      <alignment horizontal="left" vertical="center" indent="1"/>
    </xf>
    <xf numFmtId="164" fontId="25" fillId="0" borderId="69" xfId="33" applyNumberFormat="1" applyFont="1" applyFill="1" applyBorder="1" applyAlignment="1">
      <alignment horizontal="center" vertical="center" wrapText="1"/>
    </xf>
    <xf numFmtId="164" fontId="25" fillId="0" borderId="84" xfId="33" applyNumberFormat="1" applyFont="1" applyFill="1" applyBorder="1" applyAlignment="1">
      <alignment horizontal="center" vertical="center" wrapText="1"/>
    </xf>
    <xf numFmtId="164" fontId="25" fillId="0" borderId="63" xfId="33" applyNumberFormat="1" applyFont="1" applyFill="1" applyBorder="1" applyAlignment="1">
      <alignment horizontal="center" vertical="center" textRotation="90" wrapText="1"/>
    </xf>
    <xf numFmtId="164" fontId="25" fillId="0" borderId="0" xfId="33" applyNumberFormat="1" applyFont="1" applyFill="1" applyBorder="1" applyAlignment="1">
      <alignment horizontal="center" vertical="center" textRotation="90" wrapText="1"/>
    </xf>
    <xf numFmtId="0" fontId="25" fillId="0" borderId="37" xfId="33" applyFont="1" applyFill="1" applyBorder="1" applyAlignment="1">
      <alignment horizontal="center" vertical="center" textRotation="90" wrapText="1"/>
    </xf>
    <xf numFmtId="0" fontId="25" fillId="0" borderId="42" xfId="33" applyFont="1" applyFill="1" applyBorder="1" applyAlignment="1">
      <alignment horizontal="center" vertical="center" textRotation="90" wrapText="1"/>
    </xf>
    <xf numFmtId="0" fontId="25" fillId="0" borderId="35" xfId="33" applyFont="1" applyFill="1" applyBorder="1" applyAlignment="1">
      <alignment horizontal="center" vertical="center" textRotation="90" wrapText="1"/>
    </xf>
    <xf numFmtId="0" fontId="25" fillId="0" borderId="40" xfId="33" applyFont="1" applyFill="1" applyBorder="1" applyAlignment="1">
      <alignment horizontal="center" vertical="center" textRotation="90" wrapText="1"/>
    </xf>
    <xf numFmtId="0" fontId="25" fillId="0" borderId="19" xfId="33" applyFont="1" applyFill="1" applyBorder="1" applyAlignment="1">
      <alignment horizontal="center" vertical="center" textRotation="2" wrapText="1"/>
    </xf>
    <xf numFmtId="0" fontId="25" fillId="0" borderId="39" xfId="33" applyFont="1" applyFill="1" applyBorder="1" applyAlignment="1">
      <alignment horizontal="center" vertical="center" textRotation="2" wrapText="1"/>
    </xf>
    <xf numFmtId="164" fontId="25" fillId="0" borderId="35" xfId="33" applyNumberFormat="1" applyFont="1" applyFill="1" applyBorder="1" applyAlignment="1">
      <alignment horizontal="center" vertical="center" wrapText="1"/>
    </xf>
    <xf numFmtId="164" fontId="25" fillId="0" borderId="40" xfId="33" applyNumberFormat="1" applyFont="1" applyFill="1" applyBorder="1" applyAlignment="1">
      <alignment horizontal="center" vertical="center" wrapText="1"/>
    </xf>
    <xf numFmtId="0" fontId="25" fillId="0" borderId="13" xfId="33" applyFont="1" applyFill="1" applyBorder="1" applyAlignment="1">
      <alignment horizontal="center" vertical="center" wrapText="1"/>
    </xf>
    <xf numFmtId="0" fontId="26" fillId="0" borderId="65" xfId="0" applyFont="1" applyFill="1" applyBorder="1" applyAlignment="1">
      <alignment horizontal="left" vertical="center" indent="1"/>
    </xf>
    <xf numFmtId="3" fontId="25" fillId="0" borderId="45" xfId="33" applyNumberFormat="1" applyFont="1" applyFill="1" applyBorder="1" applyAlignment="1">
      <alignment horizontal="center" vertical="center" wrapText="1"/>
    </xf>
    <xf numFmtId="3" fontId="25" fillId="0" borderId="44" xfId="33" applyNumberFormat="1" applyFont="1" applyFill="1" applyBorder="1" applyAlignment="1">
      <alignment horizontal="center" vertical="center" wrapText="1"/>
    </xf>
    <xf numFmtId="3" fontId="25" fillId="0" borderId="35" xfId="33" applyNumberFormat="1" applyFont="1" applyFill="1" applyBorder="1" applyAlignment="1">
      <alignment horizontal="center" vertical="center" wrapText="1"/>
    </xf>
    <xf numFmtId="3" fontId="25" fillId="0" borderId="40" xfId="33" applyNumberFormat="1" applyFont="1" applyFill="1" applyBorder="1" applyAlignment="1">
      <alignment horizontal="center" vertical="center" wrapText="1"/>
    </xf>
    <xf numFmtId="0" fontId="25" fillId="0" borderId="79" xfId="31" applyFont="1" applyFill="1" applyBorder="1" applyAlignment="1">
      <alignment horizontal="center" vertical="center"/>
    </xf>
    <xf numFmtId="0" fontId="25" fillId="0" borderId="67" xfId="31" applyFont="1" applyFill="1" applyBorder="1" applyAlignment="1">
      <alignment horizontal="center" vertical="center"/>
    </xf>
    <xf numFmtId="0" fontId="25" fillId="0" borderId="80" xfId="31" applyFont="1" applyFill="1" applyBorder="1" applyAlignment="1">
      <alignment horizontal="center" vertical="center"/>
    </xf>
    <xf numFmtId="0" fontId="25" fillId="0" borderId="73" xfId="31" applyFont="1" applyFill="1" applyBorder="1" applyAlignment="1">
      <alignment horizontal="center" vertical="center"/>
    </xf>
    <xf numFmtId="0" fontId="25" fillId="0" borderId="35" xfId="33" applyFont="1" applyFill="1" applyBorder="1" applyAlignment="1">
      <alignment horizontal="center" vertical="center" wrapText="1"/>
    </xf>
    <xf numFmtId="0" fontId="25" fillId="0" borderId="40" xfId="33" applyFont="1" applyFill="1" applyBorder="1" applyAlignment="1">
      <alignment horizontal="center" vertical="center" wrapText="1"/>
    </xf>
    <xf numFmtId="0" fontId="31" fillId="0" borderId="62" xfId="0" applyFont="1" applyFill="1" applyBorder="1" applyAlignment="1">
      <alignment horizontal="left" vertical="center"/>
    </xf>
    <xf numFmtId="0" fontId="31" fillId="0" borderId="20" xfId="0" applyFont="1" applyFill="1" applyBorder="1" applyAlignment="1">
      <alignment horizontal="left" vertical="center"/>
    </xf>
    <xf numFmtId="0" fontId="31" fillId="0" borderId="54"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72" xfId="0" applyFont="1" applyFill="1" applyBorder="1" applyAlignment="1">
      <alignment horizontal="left" vertical="center"/>
    </xf>
    <xf numFmtId="0" fontId="26" fillId="0" borderId="47" xfId="33" applyFont="1" applyFill="1" applyBorder="1" applyAlignment="1">
      <alignment horizontal="left" vertical="center" wrapText="1"/>
    </xf>
    <xf numFmtId="0" fontId="26" fillId="0" borderId="21" xfId="33" applyFont="1" applyFill="1" applyBorder="1" applyAlignment="1">
      <alignment horizontal="left" vertical="center" wrapText="1"/>
    </xf>
    <xf numFmtId="0" fontId="26" fillId="0" borderId="31" xfId="33" applyFont="1" applyFill="1" applyBorder="1" applyAlignment="1">
      <alignment horizontal="left" vertical="center" wrapText="1"/>
    </xf>
    <xf numFmtId="0" fontId="26" fillId="0" borderId="12" xfId="33" applyFont="1" applyFill="1" applyBorder="1" applyAlignment="1">
      <alignment horizontal="left" vertical="center" wrapText="1"/>
    </xf>
    <xf numFmtId="0" fontId="26" fillId="0" borderId="83" xfId="33" applyFont="1" applyFill="1" applyBorder="1" applyAlignment="1">
      <alignment horizontal="left" vertical="center" wrapText="1"/>
    </xf>
    <xf numFmtId="0" fontId="26" fillId="0" borderId="47" xfId="0" applyFont="1" applyFill="1" applyBorder="1" applyAlignment="1">
      <alignment horizontal="left" vertical="center"/>
    </xf>
    <xf numFmtId="0" fontId="26" fillId="0" borderId="21" xfId="0" applyFont="1" applyFill="1" applyBorder="1" applyAlignment="1">
      <alignment horizontal="left" vertical="center"/>
    </xf>
    <xf numFmtId="0" fontId="45" fillId="0" borderId="31" xfId="0" applyFont="1" applyFill="1" applyBorder="1" applyAlignment="1">
      <alignment horizontal="justify" vertical="center"/>
    </xf>
    <xf numFmtId="0" fontId="45" fillId="0" borderId="12" xfId="0" applyFont="1" applyFill="1" applyBorder="1" applyAlignment="1">
      <alignment horizontal="justify" vertical="center"/>
    </xf>
    <xf numFmtId="0" fontId="45" fillId="0" borderId="17" xfId="0" applyFont="1" applyFill="1" applyBorder="1" applyAlignment="1">
      <alignment horizontal="justify" vertical="center"/>
    </xf>
    <xf numFmtId="0" fontId="31" fillId="0" borderId="31"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72" xfId="0" applyFont="1" applyFill="1" applyBorder="1" applyAlignment="1">
      <alignment horizontal="left" vertical="center"/>
    </xf>
    <xf numFmtId="3" fontId="6" fillId="0" borderId="35" xfId="33" applyNumberFormat="1" applyFont="1" applyFill="1" applyBorder="1" applyAlignment="1">
      <alignment horizontal="center" vertical="center" wrapText="1"/>
    </xf>
    <xf numFmtId="3" fontId="6" fillId="0" borderId="34" xfId="33" applyNumberFormat="1" applyFont="1" applyFill="1" applyBorder="1" applyAlignment="1">
      <alignment horizontal="center" vertical="center" wrapText="1"/>
    </xf>
    <xf numFmtId="3" fontId="6" fillId="0" borderId="75" xfId="33" applyNumberFormat="1" applyFont="1" applyFill="1" applyBorder="1" applyAlignment="1">
      <alignment horizontal="center" vertical="center" wrapText="1"/>
    </xf>
    <xf numFmtId="3" fontId="6" fillId="0" borderId="48" xfId="33" applyNumberFormat="1" applyFont="1" applyFill="1" applyBorder="1" applyAlignment="1">
      <alignment horizontal="center" vertical="center" wrapText="1"/>
    </xf>
    <xf numFmtId="0" fontId="26" fillId="0" borderId="47" xfId="31" applyFont="1" applyFill="1" applyBorder="1" applyAlignment="1">
      <alignment horizontal="center" vertical="center"/>
    </xf>
    <xf numFmtId="0" fontId="26" fillId="0" borderId="21" xfId="31" applyFont="1" applyFill="1" applyBorder="1" applyAlignment="1">
      <alignment horizontal="center" vertical="center"/>
    </xf>
    <xf numFmtId="0" fontId="26" fillId="0" borderId="57" xfId="31" applyFont="1" applyFill="1" applyBorder="1" applyAlignment="1">
      <alignment horizontal="center" vertical="center"/>
    </xf>
    <xf numFmtId="0" fontId="26" fillId="0" borderId="18" xfId="31" applyFont="1" applyFill="1" applyBorder="1" applyAlignment="1">
      <alignment horizontal="center" vertical="center"/>
    </xf>
    <xf numFmtId="164" fontId="6" fillId="0" borderId="35" xfId="33" applyNumberFormat="1" applyFont="1" applyFill="1" applyBorder="1" applyAlignment="1">
      <alignment horizontal="center" vertical="center" wrapText="1"/>
    </xf>
    <xf numFmtId="164" fontId="6" fillId="0" borderId="34" xfId="33" applyNumberFormat="1" applyFont="1" applyFill="1" applyBorder="1" applyAlignment="1">
      <alignment horizontal="center" vertical="center" wrapText="1"/>
    </xf>
    <xf numFmtId="164" fontId="6" fillId="0" borderId="61" xfId="33" applyNumberFormat="1" applyFont="1" applyFill="1" applyBorder="1" applyAlignment="1">
      <alignment horizontal="center" vertical="center" textRotation="90" wrapText="1"/>
    </xf>
    <xf numFmtId="0" fontId="6" fillId="0" borderId="61" xfId="33" applyFont="1" applyFill="1" applyBorder="1" applyAlignment="1">
      <alignment horizontal="center" vertical="center" wrapText="1"/>
    </xf>
    <xf numFmtId="0" fontId="0" fillId="0" borderId="12" xfId="0" applyFill="1" applyBorder="1" applyAlignment="1">
      <alignment horizontal="left" vertical="center" indent="1"/>
    </xf>
    <xf numFmtId="0" fontId="0" fillId="0" borderId="17" xfId="0" applyFill="1" applyBorder="1" applyAlignment="1">
      <alignment horizontal="left" vertical="center" indent="1"/>
    </xf>
    <xf numFmtId="0" fontId="6" fillId="0" borderId="35" xfId="33" applyFont="1" applyFill="1" applyBorder="1" applyAlignment="1">
      <alignment horizontal="center" vertical="center" textRotation="90" wrapText="1"/>
    </xf>
    <xf numFmtId="0" fontId="6" fillId="0" borderId="34" xfId="33" applyFont="1" applyFill="1" applyBorder="1" applyAlignment="1">
      <alignment horizontal="center" vertical="center" textRotation="90" wrapText="1"/>
    </xf>
    <xf numFmtId="0" fontId="6" fillId="0" borderId="45" xfId="33" applyFont="1" applyFill="1" applyBorder="1" applyAlignment="1">
      <alignment horizontal="center" vertical="center" wrapText="1"/>
    </xf>
    <xf numFmtId="0" fontId="6" fillId="0" borderId="68" xfId="33" applyFont="1" applyFill="1" applyBorder="1" applyAlignment="1">
      <alignment horizontal="center" vertical="center" wrapText="1"/>
    </xf>
    <xf numFmtId="0" fontId="3" fillId="0" borderId="13" xfId="33" applyFont="1" applyFill="1" applyBorder="1" applyAlignment="1">
      <alignment horizontal="center" vertical="center" wrapText="1"/>
    </xf>
    <xf numFmtId="0" fontId="26" fillId="0" borderId="13" xfId="0" applyFont="1" applyFill="1" applyBorder="1" applyAlignment="1">
      <alignment horizontal="left" vertical="center" indent="1"/>
    </xf>
    <xf numFmtId="0" fontId="0" fillId="0" borderId="13" xfId="0" applyFill="1" applyBorder="1" applyAlignment="1">
      <alignment horizontal="left" vertical="center" indent="1"/>
    </xf>
    <xf numFmtId="0" fontId="0" fillId="0" borderId="18" xfId="0" applyFill="1" applyBorder="1" applyAlignment="1">
      <alignment horizontal="left" vertical="center" indent="1"/>
    </xf>
    <xf numFmtId="0" fontId="26" fillId="0" borderId="31" xfId="33" applyFont="1" applyFill="1" applyBorder="1" applyAlignment="1">
      <alignment horizontal="left" vertical="center" indent="1"/>
    </xf>
    <xf numFmtId="0" fontId="26" fillId="0" borderId="12" xfId="33" applyFont="1" applyFill="1" applyBorder="1" applyAlignment="1">
      <alignment horizontal="left" vertical="center" indent="1"/>
    </xf>
    <xf numFmtId="0" fontId="26" fillId="0" borderId="17" xfId="33" applyFont="1" applyFill="1" applyBorder="1" applyAlignment="1">
      <alignment horizontal="left" vertical="center" indent="1"/>
    </xf>
    <xf numFmtId="0" fontId="25" fillId="0" borderId="19" xfId="33" applyFont="1" applyFill="1" applyBorder="1" applyAlignment="1">
      <alignment horizontal="center" vertical="center" wrapText="1"/>
    </xf>
    <xf numFmtId="0" fontId="25" fillId="0" borderId="39" xfId="33" applyFont="1" applyFill="1" applyBorder="1" applyAlignment="1">
      <alignment horizontal="center" vertical="center" wrapText="1"/>
    </xf>
    <xf numFmtId="0" fontId="25" fillId="0" borderId="13" xfId="33" applyFont="1" applyFill="1" applyBorder="1" applyAlignment="1">
      <alignment horizontal="center" vertical="center" textRotation="90" wrapText="1"/>
    </xf>
    <xf numFmtId="0" fontId="25" fillId="0" borderId="19" xfId="33" applyFont="1" applyFill="1" applyBorder="1" applyAlignment="1">
      <alignment horizontal="center" vertical="center" textRotation="90" wrapText="1"/>
    </xf>
    <xf numFmtId="164" fontId="25" fillId="0" borderId="13" xfId="33" applyNumberFormat="1" applyFont="1" applyFill="1" applyBorder="1" applyAlignment="1">
      <alignment horizontal="center" vertical="center" wrapText="1"/>
    </xf>
    <xf numFmtId="164" fontId="25" fillId="0" borderId="19" xfId="33" applyNumberFormat="1" applyFont="1" applyFill="1" applyBorder="1" applyAlignment="1">
      <alignment horizontal="center" vertical="center" wrapText="1"/>
    </xf>
    <xf numFmtId="3" fontId="25" fillId="0" borderId="13" xfId="33" applyNumberFormat="1" applyFont="1" applyFill="1" applyBorder="1" applyAlignment="1">
      <alignment horizontal="center" vertical="center" wrapText="1"/>
    </xf>
    <xf numFmtId="3" fontId="25" fillId="0" borderId="19" xfId="33" applyNumberFormat="1" applyFont="1" applyFill="1" applyBorder="1" applyAlignment="1">
      <alignment horizontal="center" vertical="center" wrapText="1"/>
    </xf>
    <xf numFmtId="0" fontId="25" fillId="0" borderId="13" xfId="31" applyFont="1" applyFill="1" applyBorder="1" applyAlignment="1">
      <alignment horizontal="center" vertical="center"/>
    </xf>
    <xf numFmtId="164" fontId="25" fillId="0" borderId="13" xfId="33" applyNumberFormat="1" applyFont="1" applyFill="1" applyBorder="1" applyAlignment="1">
      <alignment horizontal="center" vertical="center" textRotation="90" wrapText="1"/>
    </xf>
    <xf numFmtId="164" fontId="25" fillId="0" borderId="19" xfId="33" applyNumberFormat="1" applyFont="1" applyFill="1" applyBorder="1" applyAlignment="1">
      <alignment horizontal="center" vertical="center" textRotation="90" wrapText="1"/>
    </xf>
    <xf numFmtId="0" fontId="26" fillId="0" borderId="47" xfId="39" applyFont="1" applyFill="1" applyBorder="1" applyAlignment="1">
      <alignment horizontal="left" vertical="center" indent="1"/>
    </xf>
    <xf numFmtId="0" fontId="26" fillId="0" borderId="21" xfId="39" applyFont="1" applyFill="1" applyBorder="1" applyAlignment="1">
      <alignment horizontal="left" vertical="center" indent="1"/>
    </xf>
    <xf numFmtId="0" fontId="26" fillId="0" borderId="57" xfId="39" applyFont="1" applyFill="1" applyBorder="1" applyAlignment="1">
      <alignment horizontal="left" vertical="center" indent="1"/>
    </xf>
    <xf numFmtId="0" fontId="0" fillId="0" borderId="0" xfId="0" applyFill="1"/>
    <xf numFmtId="0" fontId="26" fillId="0" borderId="70" xfId="30" applyFont="1" applyFill="1" applyBorder="1" applyAlignment="1">
      <alignment horizontal="left" vertical="center"/>
    </xf>
    <xf numFmtId="0" fontId="26" fillId="0" borderId="63" xfId="30" applyFont="1" applyFill="1" applyBorder="1" applyAlignment="1">
      <alignment horizontal="left" vertical="center"/>
    </xf>
    <xf numFmtId="0" fontId="26" fillId="0" borderId="65" xfId="33" applyFont="1" applyFill="1" applyBorder="1" applyAlignment="1">
      <alignment horizontal="left" vertical="center" indent="1"/>
    </xf>
    <xf numFmtId="164" fontId="25" fillId="0" borderId="39" xfId="33" applyNumberFormat="1" applyFont="1" applyFill="1" applyBorder="1" applyAlignment="1">
      <alignment horizontal="center" vertical="center" wrapText="1"/>
    </xf>
    <xf numFmtId="164" fontId="25" fillId="0" borderId="39" xfId="33" applyNumberFormat="1" applyFont="1" applyFill="1" applyBorder="1" applyAlignment="1">
      <alignment horizontal="center" vertical="center" textRotation="90" wrapText="1"/>
    </xf>
    <xf numFmtId="0" fontId="26" fillId="0" borderId="65" xfId="30" applyFont="1" applyFill="1" applyBorder="1" applyAlignment="1">
      <alignment horizontal="left" vertical="center"/>
    </xf>
    <xf numFmtId="3" fontId="25" fillId="0" borderId="39" xfId="33" applyNumberFormat="1" applyFont="1" applyFill="1" applyBorder="1" applyAlignment="1">
      <alignment horizontal="center" vertical="center" wrapText="1"/>
    </xf>
    <xf numFmtId="3" fontId="25" fillId="0" borderId="70" xfId="33" applyNumberFormat="1" applyFont="1" applyFill="1" applyBorder="1" applyAlignment="1">
      <alignment horizontal="center" vertical="center" wrapText="1"/>
    </xf>
    <xf numFmtId="0" fontId="25" fillId="0" borderId="19" xfId="31" applyFont="1" applyFill="1" applyBorder="1" applyAlignment="1">
      <alignment horizontal="center" vertical="center"/>
    </xf>
    <xf numFmtId="3" fontId="6" fillId="0" borderId="39" xfId="33" applyNumberFormat="1" applyFont="1" applyFill="1" applyBorder="1" applyAlignment="1">
      <alignment horizontal="center" vertical="center" wrapText="1"/>
    </xf>
    <xf numFmtId="0" fontId="25" fillId="0" borderId="47" xfId="39" applyFont="1" applyFill="1" applyBorder="1" applyAlignment="1">
      <alignment horizontal="left" vertical="center" indent="1"/>
    </xf>
    <xf numFmtId="0" fontId="25" fillId="0" borderId="72" xfId="39" applyFont="1" applyFill="1" applyBorder="1" applyAlignment="1">
      <alignment horizontal="left" vertical="center" indent="1"/>
    </xf>
    <xf numFmtId="0" fontId="25" fillId="0" borderId="21" xfId="39" applyFont="1" applyFill="1" applyBorder="1" applyAlignment="1">
      <alignment horizontal="left" vertical="center" indent="1"/>
    </xf>
    <xf numFmtId="0" fontId="25" fillId="0" borderId="61" xfId="33" applyFont="1" applyFill="1" applyBorder="1" applyAlignment="1">
      <alignment horizontal="center" vertical="center" wrapText="1"/>
    </xf>
    <xf numFmtId="0" fontId="25" fillId="0" borderId="75" xfId="33" applyFont="1" applyFill="1" applyBorder="1" applyAlignment="1">
      <alignment horizontal="center" vertical="center" wrapText="1"/>
    </xf>
    <xf numFmtId="0" fontId="25" fillId="0" borderId="48" xfId="33" applyFont="1" applyFill="1" applyBorder="1" applyAlignment="1">
      <alignment horizontal="center" vertical="center" wrapText="1"/>
    </xf>
    <xf numFmtId="164" fontId="25" fillId="0" borderId="34" xfId="33" applyNumberFormat="1" applyFont="1" applyFill="1" applyBorder="1" applyAlignment="1">
      <alignment horizontal="center" vertical="center" wrapText="1"/>
    </xf>
    <xf numFmtId="0" fontId="25" fillId="0" borderId="47" xfId="31" applyFont="1" applyFill="1" applyBorder="1" applyAlignment="1">
      <alignment horizontal="center" vertical="center"/>
    </xf>
    <xf numFmtId="0" fontId="25" fillId="0" borderId="21" xfId="31" applyFont="1" applyFill="1" applyBorder="1" applyAlignment="1">
      <alignment horizontal="center" vertical="center"/>
    </xf>
    <xf numFmtId="0" fontId="25" fillId="0" borderId="57" xfId="31" applyFont="1" applyFill="1" applyBorder="1" applyAlignment="1">
      <alignment horizontal="center" vertical="center"/>
    </xf>
    <xf numFmtId="0" fontId="25" fillId="0" borderId="18" xfId="31" applyFont="1" applyFill="1" applyBorder="1" applyAlignment="1">
      <alignment horizontal="center" vertical="center"/>
    </xf>
    <xf numFmtId="3" fontId="25" fillId="0" borderId="34" xfId="33" applyNumberFormat="1" applyFont="1" applyFill="1" applyBorder="1" applyAlignment="1">
      <alignment horizontal="center" vertical="center" wrapText="1"/>
    </xf>
    <xf numFmtId="3" fontId="25" fillId="0" borderId="75" xfId="33" applyNumberFormat="1" applyFont="1" applyFill="1" applyBorder="1" applyAlignment="1">
      <alignment horizontal="center" vertical="center" wrapText="1"/>
    </xf>
    <xf numFmtId="3" fontId="25" fillId="0" borderId="81" xfId="33" applyNumberFormat="1" applyFont="1" applyFill="1" applyBorder="1" applyAlignment="1">
      <alignment horizontal="center" vertical="center" wrapText="1"/>
    </xf>
    <xf numFmtId="0" fontId="43" fillId="0" borderId="31" xfId="0" applyFont="1" applyFill="1" applyBorder="1" applyAlignment="1">
      <alignment horizontal="left" vertical="center" wrapText="1" indent="1"/>
    </xf>
    <xf numFmtId="0" fontId="43" fillId="0" borderId="12" xfId="0" applyFont="1" applyFill="1" applyBorder="1" applyAlignment="1">
      <alignment horizontal="left" vertical="center" wrapText="1" indent="1"/>
    </xf>
    <xf numFmtId="0" fontId="43" fillId="0" borderId="72" xfId="0" applyFont="1" applyFill="1" applyBorder="1" applyAlignment="1">
      <alignment horizontal="left" vertical="center" wrapText="1" indent="1"/>
    </xf>
    <xf numFmtId="3" fontId="25" fillId="0" borderId="61" xfId="33" applyNumberFormat="1" applyFont="1" applyFill="1" applyBorder="1" applyAlignment="1">
      <alignment horizontal="center" vertical="center" wrapText="1"/>
    </xf>
    <xf numFmtId="0" fontId="25" fillId="0" borderId="31" xfId="31" applyFont="1" applyFill="1" applyBorder="1" applyAlignment="1">
      <alignment horizontal="center" vertical="center"/>
    </xf>
    <xf numFmtId="0" fontId="25" fillId="0" borderId="12" xfId="31" applyFont="1" applyFill="1" applyBorder="1" applyAlignment="1">
      <alignment horizontal="center" vertical="center"/>
    </xf>
    <xf numFmtId="0" fontId="25" fillId="0" borderId="34" xfId="33" applyFont="1" applyFill="1" applyBorder="1" applyAlignment="1">
      <alignment horizontal="center" vertical="center" wrapText="1"/>
    </xf>
    <xf numFmtId="0" fontId="25" fillId="0" borderId="61" xfId="33" applyFont="1" applyFill="1" applyBorder="1" applyAlignment="1">
      <alignment horizontal="center" vertical="center" textRotation="90" wrapText="1"/>
    </xf>
    <xf numFmtId="164" fontId="25" fillId="0" borderId="61" xfId="33" applyNumberFormat="1" applyFont="1" applyFill="1" applyBorder="1" applyAlignment="1">
      <alignment horizontal="center" vertical="center" wrapText="1"/>
    </xf>
    <xf numFmtId="164" fontId="25" fillId="0" borderId="61" xfId="33" applyNumberFormat="1" applyFont="1" applyFill="1" applyBorder="1" applyAlignment="1">
      <alignment horizontal="center" vertical="center" textRotation="90" wrapText="1"/>
    </xf>
    <xf numFmtId="3" fontId="25" fillId="0" borderId="13" xfId="31" applyNumberFormat="1" applyFont="1" applyFill="1" applyBorder="1" applyAlignment="1">
      <alignment horizontal="center" vertical="center"/>
    </xf>
    <xf numFmtId="0" fontId="43" fillId="0" borderId="62" xfId="0" applyFont="1" applyFill="1" applyBorder="1" applyAlignment="1">
      <alignment horizontal="left" vertical="center" wrapText="1" indent="1"/>
    </xf>
    <xf numFmtId="0" fontId="43" fillId="0" borderId="20" xfId="0" applyFont="1" applyFill="1" applyBorder="1" applyAlignment="1">
      <alignment horizontal="left" vertical="center" wrapText="1" indent="1"/>
    </xf>
    <xf numFmtId="0" fontId="43" fillId="0" borderId="54" xfId="0" applyFont="1" applyFill="1" applyBorder="1" applyAlignment="1">
      <alignment horizontal="left" vertical="center" wrapText="1" indent="1"/>
    </xf>
    <xf numFmtId="0" fontId="25" fillId="0" borderId="39" xfId="33" applyFont="1" applyFill="1" applyBorder="1" applyAlignment="1">
      <alignment horizontal="center" vertical="center" textRotation="90" wrapText="1"/>
    </xf>
    <xf numFmtId="0" fontId="0" fillId="0" borderId="12" xfId="0" applyFill="1" applyBorder="1"/>
    <xf numFmtId="0" fontId="0" fillId="0" borderId="72" xfId="0" applyFill="1" applyBorder="1"/>
    <xf numFmtId="0" fontId="26" fillId="0" borderId="31" xfId="31" applyFont="1" applyFill="1" applyBorder="1" applyAlignment="1">
      <alignment horizontal="left" vertical="center" indent="1"/>
    </xf>
    <xf numFmtId="0" fontId="26" fillId="0" borderId="12" xfId="31" applyFont="1" applyFill="1" applyBorder="1" applyAlignment="1">
      <alignment horizontal="left" vertical="center" indent="1"/>
    </xf>
    <xf numFmtId="0" fontId="26" fillId="0" borderId="17" xfId="31" applyFont="1" applyFill="1" applyBorder="1" applyAlignment="1">
      <alignment horizontal="left" vertical="center" indent="1"/>
    </xf>
    <xf numFmtId="0" fontId="48" fillId="0" borderId="0" xfId="31" applyFont="1" applyFill="1" applyBorder="1" applyAlignment="1">
      <alignment vertical="center" wrapText="1"/>
    </xf>
    <xf numFmtId="3" fontId="1" fillId="0" borderId="0" xfId="0" applyNumberFormat="1" applyFont="1" applyFill="1" applyBorder="1" applyAlignment="1">
      <alignment horizontal="right" indent="1"/>
    </xf>
    <xf numFmtId="0" fontId="26" fillId="0" borderId="31" xfId="30" applyFont="1" applyFill="1" applyBorder="1" applyAlignment="1">
      <alignment horizontal="left" vertical="center" indent="1"/>
    </xf>
    <xf numFmtId="0" fontId="26" fillId="0" borderId="12" xfId="30" applyFont="1" applyFill="1" applyBorder="1" applyAlignment="1">
      <alignment horizontal="left" vertical="center" indent="1"/>
    </xf>
    <xf numFmtId="0" fontId="26" fillId="0" borderId="17" xfId="30" applyFont="1" applyFill="1" applyBorder="1" applyAlignment="1">
      <alignment horizontal="left" vertical="center" indent="1"/>
    </xf>
    <xf numFmtId="0" fontId="26" fillId="0" borderId="70" xfId="33" applyFont="1" applyFill="1" applyBorder="1" applyAlignment="1">
      <alignment horizontal="left" vertical="center" wrapText="1" indent="1"/>
    </xf>
    <xf numFmtId="0" fontId="26" fillId="0" borderId="63" xfId="33" applyFont="1" applyFill="1" applyBorder="1" applyAlignment="1">
      <alignment horizontal="left" vertical="center" wrapText="1" indent="1"/>
    </xf>
    <xf numFmtId="0" fontId="26" fillId="0" borderId="65" xfId="33" applyFont="1" applyFill="1" applyBorder="1" applyAlignment="1">
      <alignment horizontal="left" vertical="center" wrapText="1" indent="1"/>
    </xf>
    <xf numFmtId="0" fontId="26" fillId="0" borderId="72" xfId="0" applyFont="1" applyFill="1" applyBorder="1" applyAlignment="1">
      <alignment horizontal="left" vertical="center" indent="1"/>
    </xf>
    <xf numFmtId="0" fontId="26" fillId="0" borderId="31" xfId="40" applyFont="1" applyFill="1" applyBorder="1" applyAlignment="1">
      <alignment horizontal="left" vertical="center" wrapText="1" indent="1"/>
    </xf>
    <xf numFmtId="0" fontId="26" fillId="0" borderId="12" xfId="40" applyFont="1" applyFill="1" applyBorder="1" applyAlignment="1">
      <alignment horizontal="left" vertical="center" wrapText="1" indent="1"/>
    </xf>
    <xf numFmtId="0" fontId="26" fillId="0" borderId="72" xfId="40" applyFont="1" applyFill="1" applyBorder="1" applyAlignment="1">
      <alignment horizontal="left" vertical="center" wrapText="1" indent="1"/>
    </xf>
    <xf numFmtId="0" fontId="25" fillId="0" borderId="19" xfId="40" applyFont="1" applyFill="1" applyBorder="1" applyAlignment="1">
      <alignment horizontal="center" vertical="center" wrapText="1"/>
    </xf>
    <xf numFmtId="0" fontId="25" fillId="0" borderId="61" xfId="40" applyFont="1" applyFill="1" applyBorder="1" applyAlignment="1">
      <alignment horizontal="center" vertical="center" wrapText="1"/>
    </xf>
    <xf numFmtId="0" fontId="25" fillId="0" borderId="13" xfId="40" applyFont="1" applyFill="1" applyBorder="1" applyAlignment="1">
      <alignment horizontal="center" vertical="center" textRotation="90" wrapText="1"/>
    </xf>
    <xf numFmtId="0" fontId="26" fillId="0" borderId="26" xfId="40" applyFont="1" applyFill="1" applyBorder="1" applyAlignment="1">
      <alignment horizontal="left" vertical="center" wrapText="1" indent="1"/>
    </xf>
    <xf numFmtId="0" fontId="26" fillId="0" borderId="53" xfId="40" applyFont="1" applyFill="1" applyBorder="1" applyAlignment="1">
      <alignment horizontal="left" vertical="center" wrapText="1" indent="1"/>
    </xf>
    <xf numFmtId="0" fontId="26" fillId="0" borderId="57" xfId="40" applyFont="1" applyFill="1" applyBorder="1" applyAlignment="1">
      <alignment horizontal="left" vertical="center" wrapText="1" indent="1"/>
    </xf>
    <xf numFmtId="0" fontId="6" fillId="0" borderId="12" xfId="40" applyFont="1" applyFill="1" applyBorder="1" applyAlignment="1">
      <alignment horizontal="right" vertical="center"/>
    </xf>
    <xf numFmtId="0" fontId="6" fillId="0" borderId="17" xfId="40" applyFont="1" applyFill="1" applyBorder="1" applyAlignment="1">
      <alignment horizontal="right" vertical="center"/>
    </xf>
    <xf numFmtId="0" fontId="31" fillId="0" borderId="31" xfId="40" applyFont="1" applyFill="1" applyBorder="1" applyAlignment="1">
      <alignment horizontal="left" vertical="center" wrapText="1" indent="1"/>
    </xf>
    <xf numFmtId="0" fontId="31" fillId="0" borderId="12" xfId="40" applyFont="1" applyFill="1" applyBorder="1" applyAlignment="1">
      <alignment horizontal="left" vertical="center" wrapText="1" indent="1"/>
    </xf>
    <xf numFmtId="0" fontId="31" fillId="0" borderId="57" xfId="40" applyFont="1" applyFill="1" applyBorder="1" applyAlignment="1">
      <alignment horizontal="left" vertical="center" wrapText="1" indent="1"/>
    </xf>
    <xf numFmtId="0" fontId="31" fillId="0" borderId="12" xfId="42" applyFont="1" applyFill="1" applyBorder="1" applyAlignment="1">
      <alignment horizontal="left" vertical="center" wrapText="1" indent="1"/>
    </xf>
    <xf numFmtId="0" fontId="6" fillId="0" borderId="12" xfId="42" applyFont="1" applyFill="1" applyBorder="1" applyAlignment="1">
      <alignment horizontal="left" vertical="center" wrapText="1" indent="1"/>
    </xf>
    <xf numFmtId="0" fontId="25" fillId="0" borderId="18" xfId="33" applyFont="1" applyFill="1" applyBorder="1" applyAlignment="1">
      <alignment horizontal="center" vertical="center" wrapText="1"/>
    </xf>
    <xf numFmtId="0" fontId="31" fillId="0" borderId="31" xfId="41" applyFont="1" applyFill="1" applyBorder="1" applyAlignment="1">
      <alignment horizontal="left" vertical="center" wrapText="1" indent="1"/>
    </xf>
    <xf numFmtId="0" fontId="1" fillId="0" borderId="12" xfId="29" applyFill="1" applyBorder="1"/>
    <xf numFmtId="0" fontId="1" fillId="0" borderId="57" xfId="29" applyFill="1" applyBorder="1"/>
    <xf numFmtId="0" fontId="26" fillId="0" borderId="31" xfId="41" applyFont="1" applyFill="1" applyBorder="1" applyAlignment="1">
      <alignment horizontal="left" vertical="center" wrapText="1" indent="1"/>
    </xf>
    <xf numFmtId="0" fontId="26" fillId="0" borderId="12" xfId="41" applyFont="1" applyFill="1" applyBorder="1" applyAlignment="1">
      <alignment horizontal="left" vertical="center" wrapText="1" indent="1"/>
    </xf>
    <xf numFmtId="0" fontId="26" fillId="0" borderId="57" xfId="41" applyFont="1" applyFill="1" applyBorder="1" applyAlignment="1">
      <alignment horizontal="left" vertical="center" wrapText="1" indent="1"/>
    </xf>
    <xf numFmtId="0" fontId="25" fillId="0" borderId="19" xfId="41" applyFont="1" applyFill="1" applyBorder="1" applyAlignment="1">
      <alignment horizontal="center" vertical="center" wrapText="1"/>
    </xf>
    <xf numFmtId="0" fontId="25" fillId="0" borderId="61" xfId="41" applyFont="1" applyFill="1" applyBorder="1" applyAlignment="1">
      <alignment horizontal="center" vertical="center" wrapText="1"/>
    </xf>
    <xf numFmtId="49" fontId="25" fillId="0" borderId="31" xfId="41" applyNumberFormat="1" applyFont="1" applyFill="1" applyBorder="1" applyAlignment="1">
      <alignment horizontal="left" vertical="center" wrapText="1" indent="1"/>
    </xf>
    <xf numFmtId="49" fontId="25" fillId="0" borderId="12" xfId="41" applyNumberFormat="1" applyFont="1" applyFill="1" applyBorder="1" applyAlignment="1">
      <alignment horizontal="left" vertical="center" wrapText="1" indent="1"/>
    </xf>
    <xf numFmtId="0" fontId="25" fillId="0" borderId="13" xfId="41" applyFont="1" applyFill="1" applyBorder="1" applyAlignment="1">
      <alignment horizontal="center" vertical="center" textRotation="90" wrapText="1"/>
    </xf>
    <xf numFmtId="0" fontId="25" fillId="0" borderId="31" xfId="32" applyFont="1" applyFill="1" applyBorder="1" applyAlignment="1">
      <alignment horizontal="center" vertical="center"/>
    </xf>
    <xf numFmtId="0" fontId="25" fillId="0" borderId="12" xfId="32" applyFont="1" applyFill="1" applyBorder="1" applyAlignment="1">
      <alignment horizontal="center" vertical="center"/>
    </xf>
    <xf numFmtId="0" fontId="25" fillId="0" borderId="17" xfId="32" applyFont="1" applyFill="1" applyBorder="1" applyAlignment="1">
      <alignment horizontal="center" vertical="center"/>
    </xf>
    <xf numFmtId="0" fontId="4" fillId="0" borderId="61" xfId="0" applyFont="1" applyFill="1" applyBorder="1" applyAlignment="1">
      <alignment horizontal="center" vertical="center" wrapText="1"/>
    </xf>
    <xf numFmtId="0" fontId="0" fillId="0" borderId="72" xfId="0" applyFill="1" applyBorder="1" applyAlignment="1"/>
    <xf numFmtId="1" fontId="44" fillId="0" borderId="0" xfId="0" applyNumberFormat="1" applyFont="1" applyFill="1" applyAlignment="1">
      <alignment horizontal="left"/>
    </xf>
  </cellXfs>
  <cellStyles count="58">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normální 2" xfId="28"/>
    <cellStyle name="normální 4" xfId="29"/>
    <cellStyle name="normální_Investice - opravy 2007 - 14-11-06-HOL (3)1" xfId="30"/>
    <cellStyle name="normální_investice 2005- doprava-upravený2" xfId="31"/>
    <cellStyle name="normální_investice 2005- doprava-upravený2 2" xfId="32"/>
    <cellStyle name="normální_Investice 2005-školství - úprava (probráno se SEK)" xfId="33"/>
    <cellStyle name="normální_Kopie - návrh PD - zahájení v roce 2008 - stav k 23 5 08 (2)" xfId="34"/>
    <cellStyle name="normální_kultura2-upravené priority-3" xfId="35"/>
    <cellStyle name="normální_P a V - tabulka_2010_v2" xfId="36"/>
    <cellStyle name="normální_Požadavky na investice 2005 a plnění 2004-úprava" xfId="37"/>
    <cellStyle name="normální_Sešit1" xfId="38"/>
    <cellStyle name="normální_Sociální - investice a opravy 2009 - sumarizace vč. prior - 10-12-2008" xfId="39"/>
    <cellStyle name="normální_Studie IZ - silnice 2003" xfId="40"/>
    <cellStyle name="normální_Studie IZ - silnice 2003 2" xfId="41"/>
    <cellStyle name="normální_Studie IZ - silnice 2003 3" xfId="57"/>
    <cellStyle name="normální_Zdravotnictví - Návrh investic 2009 15.12.2008" xfId="42"/>
    <cellStyle name="Poznámka" xfId="43" builtinId="10" customBuiltin="1"/>
    <cellStyle name="Propojená buňka" xfId="44" builtinId="24" customBuiltin="1"/>
    <cellStyle name="Správně" xfId="45" builtinId="26" customBuiltin="1"/>
    <cellStyle name="Text upozornění" xfId="46" builtinId="11" customBuiltin="1"/>
    <cellStyle name="Vstup" xfId="47" builtinId="20" customBuiltin="1"/>
    <cellStyle name="Výpočet" xfId="48" builtinId="22" customBuiltin="1"/>
    <cellStyle name="Výstup" xfId="49" builtinId="21" customBuiltin="1"/>
    <cellStyle name="Vysvětlující text" xfId="50" builtinId="53" customBuiltin="1"/>
    <cellStyle name="Zvýraznění 1" xfId="51" builtinId="29" customBuiltin="1"/>
    <cellStyle name="Zvýraznění 2" xfId="52" builtinId="33" customBuiltin="1"/>
    <cellStyle name="Zvýraznění 3" xfId="53" builtinId="37" customBuiltin="1"/>
    <cellStyle name="Zvýraznění 4" xfId="54" builtinId="41" customBuiltin="1"/>
    <cellStyle name="Zvýraznění 5" xfId="55" builtinId="45" customBuiltin="1"/>
    <cellStyle name="Zvýraznění 6" xfId="56"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2133600</xdr:colOff>
      <xdr:row>13</xdr:row>
      <xdr:rowOff>0</xdr:rowOff>
    </xdr:from>
    <xdr:to>
      <xdr:col>6</xdr:col>
      <xdr:colOff>1905000</xdr:colOff>
      <xdr:row>13</xdr:row>
      <xdr:rowOff>0</xdr:rowOff>
    </xdr:to>
    <xdr:sp macro="" textlink="">
      <xdr:nvSpPr>
        <xdr:cNvPr id="10364" name="Line 68"/>
        <xdr:cNvSpPr>
          <a:spLocks noChangeShapeType="1"/>
        </xdr:cNvSpPr>
      </xdr:nvSpPr>
      <xdr:spPr bwMode="auto">
        <a:xfrm>
          <a:off x="5591175" y="22831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15</xdr:row>
      <xdr:rowOff>0</xdr:rowOff>
    </xdr:from>
    <xdr:to>
      <xdr:col>6</xdr:col>
      <xdr:colOff>1905000</xdr:colOff>
      <xdr:row>15</xdr:row>
      <xdr:rowOff>0</xdr:rowOff>
    </xdr:to>
    <xdr:sp macro="" textlink="">
      <xdr:nvSpPr>
        <xdr:cNvPr id="27817" name="Line 67"/>
        <xdr:cNvSpPr>
          <a:spLocks noChangeShapeType="1"/>
        </xdr:cNvSpPr>
      </xdr:nvSpPr>
      <xdr:spPr bwMode="auto">
        <a:xfrm>
          <a:off x="5591175" y="2315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21</xdr:row>
      <xdr:rowOff>0</xdr:rowOff>
    </xdr:from>
    <xdr:to>
      <xdr:col>6</xdr:col>
      <xdr:colOff>1905000</xdr:colOff>
      <xdr:row>21</xdr:row>
      <xdr:rowOff>0</xdr:rowOff>
    </xdr:to>
    <xdr:sp macro="" textlink="">
      <xdr:nvSpPr>
        <xdr:cNvPr id="27818" name="Line 68"/>
        <xdr:cNvSpPr>
          <a:spLocks noChangeShapeType="1"/>
        </xdr:cNvSpPr>
      </xdr:nvSpPr>
      <xdr:spPr bwMode="auto">
        <a:xfrm>
          <a:off x="5591175"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2133600</xdr:colOff>
      <xdr:row>17</xdr:row>
      <xdr:rowOff>0</xdr:rowOff>
    </xdr:from>
    <xdr:to>
      <xdr:col>6</xdr:col>
      <xdr:colOff>1905000</xdr:colOff>
      <xdr:row>17</xdr:row>
      <xdr:rowOff>0</xdr:rowOff>
    </xdr:to>
    <xdr:sp macro="" textlink="">
      <xdr:nvSpPr>
        <xdr:cNvPr id="3" name="Line 67"/>
        <xdr:cNvSpPr>
          <a:spLocks noChangeShapeType="1"/>
        </xdr:cNvSpPr>
      </xdr:nvSpPr>
      <xdr:spPr bwMode="auto">
        <a:xfrm>
          <a:off x="5591175" y="2105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2133600</xdr:colOff>
      <xdr:row>25</xdr:row>
      <xdr:rowOff>0</xdr:rowOff>
    </xdr:from>
    <xdr:to>
      <xdr:col>6</xdr:col>
      <xdr:colOff>1905000</xdr:colOff>
      <xdr:row>25</xdr:row>
      <xdr:rowOff>0</xdr:rowOff>
    </xdr:to>
    <xdr:sp macro="" textlink="">
      <xdr:nvSpPr>
        <xdr:cNvPr id="4" name="Line 67"/>
        <xdr:cNvSpPr>
          <a:spLocks noChangeShapeType="1"/>
        </xdr:cNvSpPr>
      </xdr:nvSpPr>
      <xdr:spPr bwMode="auto">
        <a:xfrm>
          <a:off x="5807529" y="7647214"/>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19029"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30"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31"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32"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33"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34"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35"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36"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37"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38"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39"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40"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41"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42"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43"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44"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45"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46"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47"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48"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49"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50"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51"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52"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53"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54"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55"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56"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57"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58"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59"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60"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61"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19062"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647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63"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19064"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24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20053"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4"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5"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56"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7"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58"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59"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0"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1"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2"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3"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4"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5"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6"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7"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68"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69"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0"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1"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2"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3"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4"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5"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6"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77"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8"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79"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0"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1"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2"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3"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4"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5"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0086"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7"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0088"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0</xdr:row>
      <xdr:rowOff>0</xdr:rowOff>
    </xdr:to>
    <xdr:pic>
      <xdr:nvPicPr>
        <xdr:cNvPr id="21077"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78"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79"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080"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81"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82"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083"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84"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85"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086"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87"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88"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089"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90"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91"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092"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93"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94"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095"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96"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97"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098"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099"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00"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101"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02"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03"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104"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05"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06"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107"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08"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09"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600075</xdr:colOff>
      <xdr:row>0</xdr:row>
      <xdr:rowOff>0</xdr:rowOff>
    </xdr:to>
    <xdr:pic>
      <xdr:nvPicPr>
        <xdr:cNvPr id="21110"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2562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11"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6</xdr:col>
      <xdr:colOff>600075</xdr:colOff>
      <xdr:row>0</xdr:row>
      <xdr:rowOff>0</xdr:rowOff>
    </xdr:to>
    <xdr:pic>
      <xdr:nvPicPr>
        <xdr:cNvPr id="21112"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5343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66"/>
  <sheetViews>
    <sheetView showGridLines="0" topLeftCell="A13" zoomScale="75" zoomScaleNormal="75" zoomScaleSheetLayoutView="75" workbookViewId="0">
      <selection activeCell="G31" sqref="G31"/>
    </sheetView>
  </sheetViews>
  <sheetFormatPr defaultRowHeight="12.75" x14ac:dyDescent="0.2"/>
  <cols>
    <col min="1" max="1" width="7" style="28" customWidth="1"/>
    <col min="2" max="2" width="43.28515625" style="28" customWidth="1"/>
    <col min="3" max="3" width="44.5703125" style="28" customWidth="1"/>
    <col min="4" max="4" width="21.28515625" style="28" customWidth="1"/>
    <col min="5" max="5" width="20.140625" style="28" customWidth="1"/>
    <col min="6" max="6" width="20.5703125" style="28" customWidth="1"/>
    <col min="7" max="7" width="23" style="28" customWidth="1"/>
    <col min="8" max="8" width="21.85546875" style="28" customWidth="1"/>
    <col min="9" max="16384" width="9.140625" style="28"/>
  </cols>
  <sheetData>
    <row r="1" spans="1:8" s="150" customFormat="1" ht="25.5" customHeight="1" x14ac:dyDescent="0.3">
      <c r="A1" s="150" t="s">
        <v>142</v>
      </c>
      <c r="E1" s="340"/>
    </row>
    <row r="2" spans="1:8" ht="24" customHeight="1" x14ac:dyDescent="0.3">
      <c r="A2" s="150" t="s">
        <v>143</v>
      </c>
      <c r="E2" s="55"/>
    </row>
    <row r="3" spans="1:8" ht="18.75" customHeight="1" thickBot="1" x14ac:dyDescent="0.3">
      <c r="A3" s="1013"/>
      <c r="B3" s="1013"/>
      <c r="C3" s="1013"/>
      <c r="H3" s="151" t="s">
        <v>16</v>
      </c>
    </row>
    <row r="4" spans="1:8" ht="65.25" customHeight="1" thickBot="1" x14ac:dyDescent="0.25">
      <c r="A4" s="1014" t="s">
        <v>85</v>
      </c>
      <c r="B4" s="1014"/>
      <c r="C4" s="49" t="s">
        <v>48</v>
      </c>
      <c r="D4" s="122" t="s">
        <v>439</v>
      </c>
      <c r="E4" s="143" t="s">
        <v>40</v>
      </c>
      <c r="F4" s="122" t="s">
        <v>41</v>
      </c>
      <c r="G4" s="122" t="s">
        <v>60</v>
      </c>
      <c r="H4" s="121" t="s">
        <v>100</v>
      </c>
    </row>
    <row r="5" spans="1:8" ht="20.100000000000001" customHeight="1" x14ac:dyDescent="0.2">
      <c r="A5" s="1015"/>
      <c r="B5" s="39" t="s">
        <v>37</v>
      </c>
      <c r="C5" s="95" t="s">
        <v>28</v>
      </c>
      <c r="D5" s="45">
        <f>'Š-PD'!N21</f>
        <v>25</v>
      </c>
      <c r="E5" s="45"/>
      <c r="F5" s="45"/>
      <c r="G5" s="45">
        <v>2605</v>
      </c>
      <c r="H5" s="73">
        <f t="shared" ref="H5:H22" si="0">SUM(D5:G5)</f>
        <v>2630</v>
      </c>
    </row>
    <row r="6" spans="1:8" ht="20.100000000000001" customHeight="1" x14ac:dyDescent="0.2">
      <c r="A6" s="1016"/>
      <c r="B6" s="39" t="s">
        <v>37</v>
      </c>
      <c r="C6" s="96" t="s">
        <v>17</v>
      </c>
      <c r="D6" s="46">
        <f>'Š-INV'!N41</f>
        <v>2644</v>
      </c>
      <c r="E6" s="46">
        <f>'Š-INV'!Q40</f>
        <v>0</v>
      </c>
      <c r="F6" s="46">
        <f>'Š-INV'!Q10</f>
        <v>0</v>
      </c>
      <c r="G6" s="46">
        <v>33011</v>
      </c>
      <c r="H6" s="73">
        <f t="shared" si="0"/>
        <v>35655</v>
      </c>
    </row>
    <row r="7" spans="1:8" ht="20.100000000000001" customHeight="1" thickBot="1" x14ac:dyDescent="0.25">
      <c r="A7" s="1017"/>
      <c r="B7" s="40" t="s">
        <v>37</v>
      </c>
      <c r="C7" s="97" t="s">
        <v>86</v>
      </c>
      <c r="D7" s="47">
        <f>'Š-opr.'!N36</f>
        <v>1996</v>
      </c>
      <c r="E7" s="54"/>
      <c r="F7" s="54"/>
      <c r="G7" s="54">
        <v>22384</v>
      </c>
      <c r="H7" s="72">
        <f t="shared" si="0"/>
        <v>24380</v>
      </c>
    </row>
    <row r="8" spans="1:8" ht="20.100000000000001" customHeight="1" thickBot="1" x14ac:dyDescent="0.25">
      <c r="A8" s="1005" t="s">
        <v>54</v>
      </c>
      <c r="B8" s="1006"/>
      <c r="C8" s="1006"/>
      <c r="D8" s="369">
        <f>SUM(D5:D7)</f>
        <v>4665</v>
      </c>
      <c r="E8" s="369">
        <f>SUM(E5:E7)</f>
        <v>0</v>
      </c>
      <c r="F8" s="369">
        <f>SUM(F5:F7)</f>
        <v>0</v>
      </c>
      <c r="G8" s="369">
        <f>SUM(G5:G7)</f>
        <v>58000</v>
      </c>
      <c r="H8" s="369">
        <f t="shared" si="0"/>
        <v>62665</v>
      </c>
    </row>
    <row r="9" spans="1:8" ht="20.100000000000001" customHeight="1" x14ac:dyDescent="0.2">
      <c r="A9" s="35"/>
      <c r="B9" s="41" t="s">
        <v>68</v>
      </c>
      <c r="C9" s="98" t="s">
        <v>28</v>
      </c>
      <c r="D9" s="48">
        <v>0</v>
      </c>
      <c r="E9" s="45">
        <f>'Sociální-PD'!Q15</f>
        <v>0</v>
      </c>
      <c r="F9" s="45"/>
      <c r="G9" s="45">
        <v>1750</v>
      </c>
      <c r="H9" s="73">
        <f t="shared" si="0"/>
        <v>1750</v>
      </c>
    </row>
    <row r="10" spans="1:8" ht="20.100000000000001" customHeight="1" x14ac:dyDescent="0.2">
      <c r="A10" s="30"/>
      <c r="B10" s="42" t="s">
        <v>68</v>
      </c>
      <c r="C10" s="99" t="s">
        <v>31</v>
      </c>
      <c r="D10" s="46">
        <f>'Sociální-Stavební'!N28</f>
        <v>0</v>
      </c>
      <c r="E10" s="46">
        <f>'Sociální-Stavební'!Q27</f>
        <v>0</v>
      </c>
      <c r="F10" s="46">
        <f>'Sociální-Stavební'!L31</f>
        <v>0</v>
      </c>
      <c r="G10" s="46">
        <v>43377</v>
      </c>
      <c r="H10" s="73">
        <f t="shared" si="0"/>
        <v>43377</v>
      </c>
    </row>
    <row r="11" spans="1:8" ht="20.100000000000001" customHeight="1" x14ac:dyDescent="0.2">
      <c r="A11" s="381"/>
      <c r="B11" s="42" t="s">
        <v>68</v>
      </c>
      <c r="C11" s="99" t="s">
        <v>36</v>
      </c>
      <c r="D11" s="46">
        <f>'Sociální-nestavební'!I70</f>
        <v>810</v>
      </c>
      <c r="E11" s="54"/>
      <c r="F11" s="54"/>
      <c r="G11" s="54">
        <v>17353</v>
      </c>
      <c r="H11" s="382">
        <f t="shared" ref="H11" si="1">SUM(D11:G11)</f>
        <v>18163</v>
      </c>
    </row>
    <row r="12" spans="1:8" ht="20.100000000000001" customHeight="1" thickBot="1" x14ac:dyDescent="0.25">
      <c r="A12" s="36"/>
      <c r="B12" s="378" t="s">
        <v>68</v>
      </c>
      <c r="C12" s="379" t="s">
        <v>86</v>
      </c>
      <c r="D12" s="380">
        <f>'Sociální-opravy'!N15</f>
        <v>0</v>
      </c>
      <c r="E12" s="54"/>
      <c r="F12" s="54"/>
      <c r="G12" s="54">
        <v>7520</v>
      </c>
      <c r="H12" s="72">
        <f t="shared" si="0"/>
        <v>7520</v>
      </c>
    </row>
    <row r="13" spans="1:8" ht="20.100000000000001" customHeight="1" thickBot="1" x14ac:dyDescent="0.25">
      <c r="A13" s="1005" t="s">
        <v>55</v>
      </c>
      <c r="B13" s="1006"/>
      <c r="C13" s="1006"/>
      <c r="D13" s="370">
        <f>SUM(D9:D12)</f>
        <v>810</v>
      </c>
      <c r="E13" s="370">
        <f>SUM(E9:E12)</f>
        <v>0</v>
      </c>
      <c r="F13" s="370">
        <f>SUM(F9:F12)</f>
        <v>0</v>
      </c>
      <c r="G13" s="370">
        <f>SUM(G9:G12)</f>
        <v>70000</v>
      </c>
      <c r="H13" s="369">
        <f t="shared" si="0"/>
        <v>70810</v>
      </c>
    </row>
    <row r="14" spans="1:8" ht="20.100000000000001" customHeight="1" x14ac:dyDescent="0.2">
      <c r="A14" s="34"/>
      <c r="B14" s="41" t="s">
        <v>81</v>
      </c>
      <c r="C14" s="100" t="s">
        <v>28</v>
      </c>
      <c r="D14" s="48">
        <f>'Kultura-PD'!N12</f>
        <v>0</v>
      </c>
      <c r="E14" s="45"/>
      <c r="F14" s="45"/>
      <c r="G14" s="45">
        <v>1600</v>
      </c>
      <c r="H14" s="73">
        <f t="shared" si="0"/>
        <v>1600</v>
      </c>
    </row>
    <row r="15" spans="1:8" ht="20.100000000000001" customHeight="1" x14ac:dyDescent="0.2">
      <c r="A15" s="30"/>
      <c r="B15" s="42" t="s">
        <v>81</v>
      </c>
      <c r="C15" s="99" t="s">
        <v>31</v>
      </c>
      <c r="D15" s="46">
        <f>'Kultura-stavební'!N22</f>
        <v>0</v>
      </c>
      <c r="E15" s="46">
        <v>0</v>
      </c>
      <c r="F15" s="46">
        <f>Souhrn!F15</f>
        <v>0</v>
      </c>
      <c r="G15" s="46">
        <v>18635</v>
      </c>
      <c r="H15" s="73">
        <f t="shared" si="0"/>
        <v>18635</v>
      </c>
    </row>
    <row r="16" spans="1:8" ht="20.100000000000001" customHeight="1" thickBot="1" x14ac:dyDescent="0.25">
      <c r="A16" s="30"/>
      <c r="B16" s="43" t="s">
        <v>81</v>
      </c>
      <c r="C16" s="50" t="s">
        <v>36</v>
      </c>
      <c r="D16" s="47">
        <f>'Kultura nestavební'!J21</f>
        <v>0</v>
      </c>
      <c r="E16" s="54"/>
      <c r="F16" s="54"/>
      <c r="G16" s="54">
        <v>2765</v>
      </c>
      <c r="H16" s="72">
        <f t="shared" si="0"/>
        <v>2765</v>
      </c>
    </row>
    <row r="17" spans="1:11" ht="20.100000000000001" customHeight="1" thickBot="1" x14ac:dyDescent="0.25">
      <c r="A17" s="1005" t="s">
        <v>56</v>
      </c>
      <c r="B17" s="1006"/>
      <c r="C17" s="1007"/>
      <c r="D17" s="369">
        <f>SUM(D14:D16)</f>
        <v>0</v>
      </c>
      <c r="E17" s="369">
        <f>SUM(E14:E16)</f>
        <v>0</v>
      </c>
      <c r="F17" s="369">
        <f>SUM(F14:F16)</f>
        <v>0</v>
      </c>
      <c r="G17" s="369">
        <f>SUM(G14:G16)</f>
        <v>23000</v>
      </c>
      <c r="H17" s="369">
        <f t="shared" si="0"/>
        <v>23000</v>
      </c>
    </row>
    <row r="18" spans="1:11" ht="20.100000000000001" customHeight="1" x14ac:dyDescent="0.2">
      <c r="A18" s="35"/>
      <c r="B18" s="41" t="s">
        <v>82</v>
      </c>
      <c r="C18" s="98" t="s">
        <v>28</v>
      </c>
      <c r="D18" s="48">
        <v>0</v>
      </c>
      <c r="E18" s="45">
        <v>0</v>
      </c>
      <c r="F18" s="45"/>
      <c r="G18" s="45">
        <v>500</v>
      </c>
      <c r="H18" s="73">
        <f t="shared" si="0"/>
        <v>500</v>
      </c>
    </row>
    <row r="19" spans="1:11" ht="20.100000000000001" customHeight="1" x14ac:dyDescent="0.2">
      <c r="A19" s="30"/>
      <c r="B19" s="42" t="s">
        <v>82</v>
      </c>
      <c r="C19" s="99" t="s">
        <v>101</v>
      </c>
      <c r="D19" s="46">
        <f>Doprava!O12</f>
        <v>0</v>
      </c>
      <c r="E19" s="46" t="e">
        <f>Doprava!#REF!</f>
        <v>#REF!</v>
      </c>
      <c r="F19" s="46"/>
      <c r="G19" s="46">
        <v>29500</v>
      </c>
      <c r="H19" s="73" t="e">
        <f t="shared" si="0"/>
        <v>#REF!</v>
      </c>
    </row>
    <row r="20" spans="1:11" ht="20.100000000000001" customHeight="1" thickBot="1" x14ac:dyDescent="0.25">
      <c r="A20" s="36"/>
      <c r="B20" s="43" t="s">
        <v>82</v>
      </c>
      <c r="C20" s="101" t="s">
        <v>102</v>
      </c>
      <c r="D20" s="54"/>
      <c r="E20" s="54"/>
      <c r="F20" s="54"/>
      <c r="G20" s="54">
        <v>70000</v>
      </c>
      <c r="H20" s="72">
        <f t="shared" si="0"/>
        <v>70000</v>
      </c>
    </row>
    <row r="21" spans="1:11" ht="20.100000000000001" customHeight="1" thickBot="1" x14ac:dyDescent="0.25">
      <c r="A21" s="1005" t="s">
        <v>58</v>
      </c>
      <c r="B21" s="1006"/>
      <c r="C21" s="1007"/>
      <c r="D21" s="369">
        <f>SUM(D18:D20)</f>
        <v>0</v>
      </c>
      <c r="E21" s="369" t="e">
        <f>SUM(E18:E20)</f>
        <v>#REF!</v>
      </c>
      <c r="F21" s="369">
        <f>SUM(F18:F20)</f>
        <v>0</v>
      </c>
      <c r="G21" s="369">
        <f>SUM(G18:G20)</f>
        <v>100000</v>
      </c>
      <c r="H21" s="369" t="e">
        <f t="shared" si="0"/>
        <v>#REF!</v>
      </c>
    </row>
    <row r="22" spans="1:11" ht="20.100000000000001" customHeight="1" x14ac:dyDescent="0.2">
      <c r="A22" s="35"/>
      <c r="B22" s="41" t="s">
        <v>29</v>
      </c>
      <c r="C22" s="100" t="s">
        <v>28</v>
      </c>
      <c r="D22" s="45">
        <v>0</v>
      </c>
      <c r="E22" s="45"/>
      <c r="F22" s="45"/>
      <c r="G22" s="45">
        <v>350</v>
      </c>
      <c r="H22" s="73">
        <f t="shared" si="0"/>
        <v>350</v>
      </c>
    </row>
    <row r="23" spans="1:11" ht="20.100000000000001" customHeight="1" x14ac:dyDescent="0.2">
      <c r="A23" s="30"/>
      <c r="B23" s="42" t="s">
        <v>29</v>
      </c>
      <c r="C23" s="99" t="s">
        <v>31</v>
      </c>
      <c r="D23" s="46">
        <f>'Zdr.-INV'!N15</f>
        <v>0</v>
      </c>
      <c r="E23" s="46"/>
      <c r="F23" s="46"/>
      <c r="G23" s="46">
        <v>18024</v>
      </c>
      <c r="H23" s="73">
        <f>SUM(D23:G23)</f>
        <v>18024</v>
      </c>
    </row>
    <row r="24" spans="1:11" ht="20.100000000000001" customHeight="1" x14ac:dyDescent="0.2">
      <c r="A24" s="30"/>
      <c r="B24" s="42" t="s">
        <v>29</v>
      </c>
      <c r="C24" s="99" t="s">
        <v>36</v>
      </c>
      <c r="D24" s="46">
        <f>'Zdr.-nákup'!J19</f>
        <v>5370</v>
      </c>
      <c r="E24" s="46"/>
      <c r="F24" s="46"/>
      <c r="G24" s="46">
        <v>4600</v>
      </c>
      <c r="H24" s="73">
        <f t="shared" ref="H24:H29" si="2">SUM(D24:G24)</f>
        <v>9970</v>
      </c>
    </row>
    <row r="25" spans="1:11" ht="20.100000000000001" customHeight="1" thickBot="1" x14ac:dyDescent="0.25">
      <c r="A25" s="36"/>
      <c r="B25" s="40" t="s">
        <v>67</v>
      </c>
      <c r="C25" s="97" t="s">
        <v>103</v>
      </c>
      <c r="D25" s="47">
        <f>'Zdrav.-nájem'!N14</f>
        <v>0</v>
      </c>
      <c r="E25" s="54"/>
      <c r="F25" s="54"/>
      <c r="G25" s="54">
        <f>'Zdrav.-nájem'!O14</f>
        <v>17026</v>
      </c>
      <c r="H25" s="72">
        <f t="shared" si="2"/>
        <v>17026</v>
      </c>
    </row>
    <row r="26" spans="1:11" ht="20.100000000000001" customHeight="1" thickBot="1" x14ac:dyDescent="0.25">
      <c r="A26" s="1005" t="s">
        <v>57</v>
      </c>
      <c r="B26" s="1006"/>
      <c r="C26" s="1006"/>
      <c r="D26" s="369">
        <f>SUM(D22:D25)</f>
        <v>5370</v>
      </c>
      <c r="E26" s="369">
        <f>SUM(E22:E25)</f>
        <v>0</v>
      </c>
      <c r="F26" s="369">
        <f>SUM(F22:F25)</f>
        <v>0</v>
      </c>
      <c r="G26" s="369">
        <f>SUM(G22:G25)</f>
        <v>40000</v>
      </c>
      <c r="H26" s="369">
        <f t="shared" si="2"/>
        <v>45370</v>
      </c>
    </row>
    <row r="27" spans="1:11" ht="20.100000000000001" customHeight="1" thickBot="1" x14ac:dyDescent="0.25">
      <c r="A27" s="152" t="s">
        <v>104</v>
      </c>
      <c r="B27" s="154"/>
      <c r="C27" s="155"/>
      <c r="D27" s="153">
        <v>0</v>
      </c>
      <c r="E27" s="153"/>
      <c r="F27" s="153"/>
      <c r="G27" s="153">
        <v>4400</v>
      </c>
      <c r="H27" s="153">
        <f t="shared" si="2"/>
        <v>4400</v>
      </c>
    </row>
    <row r="28" spans="1:11" ht="20.100000000000001" customHeight="1" thickBot="1" x14ac:dyDescent="0.25">
      <c r="A28" s="152" t="s">
        <v>80</v>
      </c>
      <c r="B28" s="154"/>
      <c r="C28" s="155"/>
      <c r="D28" s="153">
        <v>0</v>
      </c>
      <c r="E28" s="153"/>
      <c r="F28" s="153"/>
      <c r="G28" s="153">
        <v>2400</v>
      </c>
      <c r="H28" s="153">
        <f t="shared" si="2"/>
        <v>2400</v>
      </c>
    </row>
    <row r="29" spans="1:11" ht="20.100000000000001" customHeight="1" thickBot="1" x14ac:dyDescent="0.25">
      <c r="A29" s="152" t="s">
        <v>79</v>
      </c>
      <c r="B29" s="154"/>
      <c r="C29" s="155"/>
      <c r="D29" s="153">
        <v>0</v>
      </c>
      <c r="E29" s="153"/>
      <c r="F29" s="153"/>
      <c r="G29" s="153">
        <v>2200</v>
      </c>
      <c r="H29" s="153">
        <f t="shared" si="2"/>
        <v>2200</v>
      </c>
    </row>
    <row r="30" spans="1:11" ht="30.75" customHeight="1" thickBot="1" x14ac:dyDescent="0.25">
      <c r="A30" s="1008" t="s">
        <v>90</v>
      </c>
      <c r="B30" s="1009"/>
      <c r="C30" s="456"/>
      <c r="D30" s="153">
        <f>D8+D13+D17+D21+D26+D27+D28+D29</f>
        <v>10845</v>
      </c>
      <c r="E30" s="153" t="e">
        <f>E8+E13+E17+E21+E26+E27+E28+E29</f>
        <v>#REF!</v>
      </c>
      <c r="F30" s="153">
        <f>F8+F13+F17+F21+F26+F27+F28+F29</f>
        <v>0</v>
      </c>
      <c r="G30" s="153">
        <f>G8+G13+G17+G21+G26+G27+G28+G29</f>
        <v>300000</v>
      </c>
      <c r="H30" s="153" t="e">
        <f>H8+H13+H17+H21+H26+H27+H28+H29</f>
        <v>#REF!</v>
      </c>
      <c r="K30" s="55"/>
    </row>
    <row r="31" spans="1:11" ht="13.5" thickBot="1" x14ac:dyDescent="0.25"/>
    <row r="32" spans="1:11" ht="56.25" customHeight="1" thickBot="1" x14ac:dyDescent="0.35">
      <c r="A32" s="498" t="s">
        <v>438</v>
      </c>
      <c r="B32" s="154"/>
      <c r="C32" s="499"/>
      <c r="D32" s="122" t="s">
        <v>439</v>
      </c>
      <c r="E32" s="143" t="s">
        <v>40</v>
      </c>
      <c r="F32" s="122" t="s">
        <v>41</v>
      </c>
      <c r="G32" s="122" t="s">
        <v>60</v>
      </c>
      <c r="H32" s="121" t="s">
        <v>100</v>
      </c>
    </row>
    <row r="33" spans="1:9" s="473" customFormat="1" ht="18" x14ac:dyDescent="0.25">
      <c r="A33" s="481" t="s">
        <v>440</v>
      </c>
      <c r="B33" s="482"/>
      <c r="C33" s="483"/>
      <c r="D33" s="484"/>
      <c r="E33" s="484">
        <v>58000</v>
      </c>
      <c r="F33" s="484"/>
      <c r="G33" s="484">
        <v>-58000</v>
      </c>
      <c r="H33" s="484">
        <f>SUM(D33:G33)</f>
        <v>0</v>
      </c>
    </row>
    <row r="34" spans="1:9" s="473" customFormat="1" ht="18" x14ac:dyDescent="0.25">
      <c r="A34" s="485" t="s">
        <v>441</v>
      </c>
      <c r="B34" s="486"/>
      <c r="C34" s="477"/>
      <c r="D34" s="479"/>
      <c r="E34" s="479">
        <v>70000</v>
      </c>
      <c r="F34" s="479"/>
      <c r="G34" s="479">
        <v>-70000</v>
      </c>
      <c r="H34" s="479">
        <f t="shared" ref="H34:H40" si="3">SUM(D34:G34)</f>
        <v>0</v>
      </c>
    </row>
    <row r="35" spans="1:9" s="473" customFormat="1" ht="18" x14ac:dyDescent="0.25">
      <c r="A35" s="485" t="s">
        <v>442</v>
      </c>
      <c r="B35" s="486"/>
      <c r="C35" s="477"/>
      <c r="D35" s="479"/>
      <c r="E35" s="479">
        <v>23000</v>
      </c>
      <c r="F35" s="479"/>
      <c r="G35" s="479">
        <v>-23000</v>
      </c>
      <c r="H35" s="479">
        <f t="shared" si="3"/>
        <v>0</v>
      </c>
    </row>
    <row r="36" spans="1:9" s="473" customFormat="1" ht="18" x14ac:dyDescent="0.25">
      <c r="A36" s="485" t="s">
        <v>443</v>
      </c>
      <c r="B36" s="486"/>
      <c r="C36" s="477"/>
      <c r="D36" s="479"/>
      <c r="E36" s="479">
        <f>500+9200+14500</f>
        <v>24200</v>
      </c>
      <c r="F36" s="479">
        <f>50667+12500</f>
        <v>63167</v>
      </c>
      <c r="G36" s="479">
        <f>-14500-9200-63167-500</f>
        <v>-87367</v>
      </c>
      <c r="H36" s="479">
        <f t="shared" si="3"/>
        <v>0</v>
      </c>
    </row>
    <row r="37" spans="1:9" s="472" customFormat="1" ht="18" x14ac:dyDescent="0.25">
      <c r="A37" s="485" t="s">
        <v>444</v>
      </c>
      <c r="B37" s="486"/>
      <c r="C37" s="477"/>
      <c r="D37" s="479"/>
      <c r="E37" s="479">
        <v>22974</v>
      </c>
      <c r="F37" s="479"/>
      <c r="G37" s="479">
        <v>-22974</v>
      </c>
      <c r="H37" s="479">
        <f t="shared" si="3"/>
        <v>0</v>
      </c>
    </row>
    <row r="38" spans="1:9" ht="18" x14ac:dyDescent="0.25">
      <c r="A38" s="485" t="s">
        <v>104</v>
      </c>
      <c r="B38" s="486"/>
      <c r="C38" s="477"/>
      <c r="D38" s="479"/>
      <c r="E38" s="479">
        <v>4400</v>
      </c>
      <c r="F38" s="479"/>
      <c r="G38" s="479">
        <v>-4400</v>
      </c>
      <c r="H38" s="479">
        <f t="shared" si="3"/>
        <v>0</v>
      </c>
    </row>
    <row r="39" spans="1:9" ht="18" x14ac:dyDescent="0.25">
      <c r="A39" s="485" t="s">
        <v>80</v>
      </c>
      <c r="B39" s="486"/>
      <c r="C39" s="477"/>
      <c r="D39" s="479"/>
      <c r="E39" s="479">
        <v>2400</v>
      </c>
      <c r="F39" s="479"/>
      <c r="G39" s="479">
        <v>-2400</v>
      </c>
      <c r="H39" s="479">
        <f t="shared" si="3"/>
        <v>0</v>
      </c>
    </row>
    <row r="40" spans="1:9" ht="18" x14ac:dyDescent="0.25">
      <c r="A40" s="487" t="s">
        <v>79</v>
      </c>
      <c r="B40" s="475"/>
      <c r="C40" s="478"/>
      <c r="D40" s="480"/>
      <c r="E40" s="480">
        <v>2200</v>
      </c>
      <c r="F40" s="480"/>
      <c r="G40" s="480">
        <v>-2200</v>
      </c>
      <c r="H40" s="480">
        <f t="shared" si="3"/>
        <v>0</v>
      </c>
    </row>
    <row r="41" spans="1:9" s="476" customFormat="1" ht="18.75" thickBot="1" x14ac:dyDescent="0.3">
      <c r="A41" s="488" t="s">
        <v>90</v>
      </c>
      <c r="B41" s="489"/>
      <c r="C41" s="490"/>
      <c r="D41" s="491">
        <f>SUM(D33:D40)</f>
        <v>0</v>
      </c>
      <c r="E41" s="491">
        <f t="shared" ref="E41:H41" si="4">SUM(E33:E40)</f>
        <v>207174</v>
      </c>
      <c r="F41" s="491">
        <f t="shared" si="4"/>
        <v>63167</v>
      </c>
      <c r="G41" s="491">
        <f t="shared" si="4"/>
        <v>-270341</v>
      </c>
      <c r="H41" s="491">
        <f t="shared" si="4"/>
        <v>0</v>
      </c>
    </row>
    <row r="42" spans="1:9" ht="18.75" thickBot="1" x14ac:dyDescent="0.3">
      <c r="A42" s="473"/>
      <c r="B42" s="473"/>
      <c r="C42" s="473"/>
      <c r="D42" s="474"/>
      <c r="E42" s="474"/>
      <c r="F42" s="474"/>
      <c r="G42" s="474"/>
      <c r="H42" s="474"/>
    </row>
    <row r="43" spans="1:9" s="476" customFormat="1" ht="24" thickBot="1" x14ac:dyDescent="0.4">
      <c r="A43" s="493" t="s">
        <v>445</v>
      </c>
      <c r="B43" s="494"/>
      <c r="C43" s="494"/>
      <c r="D43" s="495">
        <f>D30+D41</f>
        <v>10845</v>
      </c>
      <c r="E43" s="496" t="e">
        <f t="shared" ref="E43:H43" si="5">E30+E41</f>
        <v>#REF!</v>
      </c>
      <c r="F43" s="497">
        <f t="shared" si="5"/>
        <v>63167</v>
      </c>
      <c r="G43" s="495">
        <f t="shared" si="5"/>
        <v>29659</v>
      </c>
      <c r="H43" s="496" t="e">
        <f t="shared" si="5"/>
        <v>#REF!</v>
      </c>
      <c r="I43" s="492"/>
    </row>
    <row r="44" spans="1:9" x14ac:dyDescent="0.2">
      <c r="D44" s="55"/>
      <c r="E44" s="55"/>
      <c r="F44" s="55"/>
      <c r="G44" s="55"/>
    </row>
    <row r="45" spans="1:9" x14ac:dyDescent="0.2">
      <c r="D45" s="55"/>
      <c r="E45" s="55"/>
      <c r="F45" s="55"/>
      <c r="G45" s="55"/>
    </row>
    <row r="46" spans="1:9" x14ac:dyDescent="0.2">
      <c r="D46" s="55"/>
      <c r="E46" s="55"/>
      <c r="F46" s="55"/>
      <c r="G46" s="55"/>
    </row>
    <row r="47" spans="1:9" x14ac:dyDescent="0.2">
      <c r="D47" s="55"/>
      <c r="E47" s="55"/>
      <c r="F47" s="55"/>
      <c r="G47" s="55"/>
    </row>
    <row r="48" spans="1:9" x14ac:dyDescent="0.2">
      <c r="D48" s="55"/>
      <c r="E48" s="55"/>
      <c r="F48" s="55"/>
      <c r="G48" s="55"/>
    </row>
    <row r="49" spans="1:8" x14ac:dyDescent="0.2">
      <c r="D49" s="55"/>
      <c r="E49" s="55"/>
      <c r="F49" s="55"/>
      <c r="G49" s="55"/>
    </row>
    <row r="50" spans="1:8" x14ac:dyDescent="0.2">
      <c r="D50" s="55"/>
      <c r="E50" s="55"/>
      <c r="F50" s="55"/>
      <c r="G50" s="55"/>
    </row>
    <row r="51" spans="1:8" x14ac:dyDescent="0.2">
      <c r="D51" s="55"/>
      <c r="E51" s="55"/>
      <c r="F51" s="55"/>
      <c r="G51" s="55"/>
    </row>
    <row r="52" spans="1:8" x14ac:dyDescent="0.2">
      <c r="D52" s="55"/>
      <c r="E52" s="55"/>
      <c r="F52" s="55"/>
      <c r="G52" s="55"/>
    </row>
    <row r="53" spans="1:8" x14ac:dyDescent="0.2">
      <c r="D53" s="55"/>
      <c r="E53" s="55"/>
      <c r="F53" s="55"/>
      <c r="G53" s="55"/>
    </row>
    <row r="54" spans="1:8" x14ac:dyDescent="0.2">
      <c r="D54" s="55"/>
      <c r="E54" s="55"/>
      <c r="F54" s="55"/>
      <c r="G54" s="55"/>
    </row>
    <row r="55" spans="1:8" x14ac:dyDescent="0.2">
      <c r="D55" s="55"/>
      <c r="E55" s="55"/>
      <c r="F55" s="55"/>
      <c r="G55" s="55"/>
    </row>
    <row r="56" spans="1:8" x14ac:dyDescent="0.2">
      <c r="D56" s="55"/>
      <c r="E56" s="55"/>
      <c r="F56" s="55"/>
      <c r="G56" s="55"/>
    </row>
    <row r="57" spans="1:8" x14ac:dyDescent="0.2">
      <c r="D57" s="55"/>
      <c r="E57" s="55"/>
      <c r="F57" s="55"/>
      <c r="G57" s="55"/>
    </row>
    <row r="58" spans="1:8" x14ac:dyDescent="0.2">
      <c r="D58" s="55"/>
      <c r="E58" s="55"/>
      <c r="F58" s="55"/>
      <c r="G58" s="55"/>
    </row>
    <row r="59" spans="1:8" x14ac:dyDescent="0.2">
      <c r="D59" s="55"/>
      <c r="E59" s="55"/>
      <c r="F59" s="55"/>
      <c r="G59" s="55"/>
    </row>
    <row r="60" spans="1:8" s="157" customFormat="1" ht="14.25" x14ac:dyDescent="0.2">
      <c r="A60" s="1010" t="s">
        <v>123</v>
      </c>
      <c r="B60" s="1011"/>
      <c r="C60" s="1011"/>
      <c r="D60" s="1011"/>
      <c r="E60" s="1011"/>
      <c r="F60" s="1011"/>
      <c r="G60" s="1011"/>
      <c r="H60" s="1011"/>
    </row>
    <row r="61" spans="1:8" s="157" customFormat="1" ht="14.25" x14ac:dyDescent="0.2">
      <c r="A61" s="1011"/>
      <c r="B61" s="1011"/>
      <c r="C61" s="1011"/>
      <c r="D61" s="1011"/>
      <c r="E61" s="1011"/>
      <c r="F61" s="1011"/>
      <c r="G61" s="1011"/>
      <c r="H61" s="1011"/>
    </row>
    <row r="62" spans="1:8" s="157" customFormat="1" ht="22.5" customHeight="1" x14ac:dyDescent="0.2">
      <c r="A62" s="1011"/>
      <c r="B62" s="1011"/>
      <c r="C62" s="1011"/>
      <c r="D62" s="1011"/>
      <c r="E62" s="1011"/>
      <c r="F62" s="1011"/>
      <c r="G62" s="1011"/>
      <c r="H62" s="1011"/>
    </row>
    <row r="63" spans="1:8" s="157" customFormat="1" ht="15" x14ac:dyDescent="0.2">
      <c r="A63" s="158"/>
      <c r="B63" s="158"/>
      <c r="C63" s="158"/>
      <c r="D63" s="158"/>
      <c r="E63" s="158"/>
      <c r="F63" s="158"/>
      <c r="G63" s="158"/>
      <c r="H63" s="158"/>
    </row>
    <row r="64" spans="1:8" s="157" customFormat="1" ht="14.25" x14ac:dyDescent="0.2">
      <c r="A64" s="1012" t="s">
        <v>194</v>
      </c>
      <c r="B64" s="1011"/>
      <c r="C64" s="1011"/>
      <c r="D64" s="1011"/>
      <c r="E64" s="1011"/>
      <c r="F64" s="1011"/>
      <c r="G64" s="1011"/>
      <c r="H64" s="1011"/>
    </row>
    <row r="65" spans="1:8" s="157" customFormat="1" ht="19.5" customHeight="1" x14ac:dyDescent="0.2">
      <c r="A65" s="1011"/>
      <c r="B65" s="1011"/>
      <c r="C65" s="1011"/>
      <c r="D65" s="1011"/>
      <c r="E65" s="1011"/>
      <c r="F65" s="1011"/>
      <c r="G65" s="1011"/>
      <c r="H65" s="1011"/>
    </row>
    <row r="66" spans="1:8" s="157" customFormat="1" ht="14.25" x14ac:dyDescent="0.2"/>
  </sheetData>
  <mergeCells count="11">
    <mergeCell ref="A17:C17"/>
    <mergeCell ref="A3:C3"/>
    <mergeCell ref="A4:B4"/>
    <mergeCell ref="A5:A7"/>
    <mergeCell ref="A8:C8"/>
    <mergeCell ref="A13:C13"/>
    <mergeCell ref="A21:C21"/>
    <mergeCell ref="A26:C26"/>
    <mergeCell ref="A30:B30"/>
    <mergeCell ref="A60:H62"/>
    <mergeCell ref="A64:H65"/>
  </mergeCells>
  <pageMargins left="0.78740157480314965" right="0.78740157480314965" top="0.6692913385826772" bottom="0.86614173228346458" header="0.27559055118110237" footer="0.39370078740157483"/>
  <pageSetup paperSize="9" scale="52" firstPageNumber="129" orientation="landscape" useFirstPageNumber="1" r:id="rId1"/>
  <headerFooter alignWithMargins="0">
    <oddFooter>&amp;L&amp;"Arial,Kurzíva"Zastupitelstvo Olomouckého kraje 13.12.2010
8. - Rozpočet Olomouckéh kraje 2011 - návrh rozpočtu
Příloha č. 4b): Návrh nových investičních akcí v roce 2011&amp;RStrana &amp;P (celkem 170)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BI12"/>
  <sheetViews>
    <sheetView topLeftCell="H1" zoomScale="75" zoomScaleNormal="75" zoomScaleSheetLayoutView="100" workbookViewId="0">
      <selection activeCell="G20" sqref="G20"/>
    </sheetView>
  </sheetViews>
  <sheetFormatPr defaultColWidth="29.7109375" defaultRowHeight="12.75" x14ac:dyDescent="0.2"/>
  <cols>
    <col min="1" max="1" width="5.42578125" style="13" customWidth="1"/>
    <col min="2" max="2" width="4.42578125" style="232" customWidth="1"/>
    <col min="3" max="3" width="16.140625" style="232" bestFit="1" customWidth="1"/>
    <col min="4" max="5" width="6.5703125" style="232" bestFit="1" customWidth="1"/>
    <col min="6" max="6" width="41.42578125" style="13" customWidth="1"/>
    <col min="7" max="7" width="51.85546875" style="13" customWidth="1"/>
    <col min="8" max="8" width="8.85546875" style="232" customWidth="1"/>
    <col min="9" max="9" width="12.85546875" style="232" customWidth="1"/>
    <col min="10" max="10" width="13.85546875" style="239" customWidth="1"/>
    <col min="11" max="11" width="13.7109375" style="240" customWidth="1"/>
    <col min="12" max="12" width="14.28515625" style="240" customWidth="1"/>
    <col min="13" max="13" width="15" style="232" customWidth="1"/>
    <col min="14" max="16" width="12.7109375" style="239" customWidth="1"/>
    <col min="17" max="17" width="16.28515625" style="239" customWidth="1"/>
    <col min="18" max="18" width="15.140625" style="239" customWidth="1"/>
    <col min="19" max="32" width="29.7109375" style="13" customWidth="1"/>
    <col min="33" max="16384" width="29.7109375" style="13"/>
  </cols>
  <sheetData>
    <row r="1" spans="1:61" s="56" customFormat="1" ht="18" x14ac:dyDescent="0.25">
      <c r="A1" s="195" t="s">
        <v>92</v>
      </c>
      <c r="B1" s="230"/>
      <c r="C1" s="230"/>
      <c r="D1" s="230"/>
      <c r="E1" s="230"/>
      <c r="F1" s="231"/>
      <c r="G1" s="230"/>
      <c r="H1" s="232"/>
      <c r="I1" s="233"/>
      <c r="J1" s="233"/>
      <c r="K1" s="234"/>
      <c r="L1" s="230"/>
      <c r="M1" s="230"/>
      <c r="N1" s="230"/>
      <c r="O1" s="230"/>
      <c r="P1" s="230"/>
      <c r="Q1" s="230"/>
      <c r="R1" s="230"/>
    </row>
    <row r="2" spans="1:61" s="634" customFormat="1" ht="15.75" x14ac:dyDescent="0.25">
      <c r="A2" s="622" t="s">
        <v>12</v>
      </c>
      <c r="B2" s="622"/>
      <c r="C2" s="622"/>
      <c r="D2" s="622"/>
      <c r="E2" s="622"/>
      <c r="F2" s="622" t="s">
        <v>13</v>
      </c>
      <c r="G2" s="228" t="s">
        <v>14</v>
      </c>
      <c r="H2" s="632"/>
      <c r="I2" s="622"/>
      <c r="J2" s="622"/>
      <c r="K2" s="633"/>
      <c r="L2" s="622"/>
      <c r="M2" s="622"/>
      <c r="N2" s="622"/>
      <c r="O2" s="622"/>
      <c r="P2" s="622"/>
      <c r="Q2" s="622"/>
      <c r="R2" s="622"/>
    </row>
    <row r="3" spans="1:61" s="634" customFormat="1" ht="17.25" customHeight="1" x14ac:dyDescent="0.2">
      <c r="A3" s="622"/>
      <c r="B3" s="622"/>
      <c r="C3" s="622"/>
      <c r="D3" s="622"/>
      <c r="E3" s="622"/>
      <c r="F3" s="622" t="s">
        <v>15</v>
      </c>
      <c r="G3" s="622"/>
      <c r="H3" s="632"/>
      <c r="I3" s="622"/>
      <c r="J3" s="622"/>
      <c r="K3" s="633"/>
      <c r="L3" s="622"/>
      <c r="M3" s="622"/>
      <c r="N3" s="622"/>
      <c r="O3" s="622"/>
      <c r="P3" s="622"/>
      <c r="Q3" s="622"/>
      <c r="R3" s="622"/>
    </row>
    <row r="4" spans="1:61" s="203" customFormat="1" ht="15" thickBot="1" x14ac:dyDescent="0.25">
      <c r="F4" s="202"/>
      <c r="R4" s="38" t="s">
        <v>16</v>
      </c>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row>
    <row r="5" spans="1:61" ht="36" customHeight="1" thickBot="1" x14ac:dyDescent="0.25">
      <c r="A5" s="414" t="s">
        <v>81</v>
      </c>
      <c r="B5" s="415"/>
      <c r="C5" s="415"/>
      <c r="D5" s="415"/>
      <c r="E5" s="415"/>
      <c r="F5" s="415"/>
      <c r="G5" s="415"/>
      <c r="H5" s="415"/>
      <c r="I5" s="415"/>
      <c r="J5" s="415"/>
      <c r="K5" s="415"/>
      <c r="L5" s="415"/>
      <c r="M5" s="415"/>
      <c r="N5" s="415"/>
      <c r="O5" s="458"/>
      <c r="P5" s="458"/>
      <c r="Q5" s="415"/>
      <c r="R5" s="416"/>
      <c r="S5" s="84"/>
      <c r="T5" s="84"/>
      <c r="U5" s="84"/>
      <c r="V5" s="84"/>
      <c r="W5" s="84"/>
      <c r="X5" s="84"/>
      <c r="Y5" s="84"/>
      <c r="Z5" s="84"/>
      <c r="AA5" s="84"/>
      <c r="AB5" s="84"/>
      <c r="AC5" s="84"/>
      <c r="AD5" s="84"/>
      <c r="AE5" s="84"/>
      <c r="AF5" s="84"/>
      <c r="AG5" s="84"/>
      <c r="AH5" s="84"/>
      <c r="AI5" s="84"/>
    </row>
    <row r="6" spans="1:61" ht="36" customHeight="1" thickBot="1" x14ac:dyDescent="0.25">
      <c r="A6" s="1106" t="s">
        <v>145</v>
      </c>
      <c r="B6" s="1107"/>
      <c r="C6" s="1107"/>
      <c r="D6" s="1107"/>
      <c r="E6" s="1107"/>
      <c r="F6" s="1107"/>
      <c r="G6" s="1107"/>
      <c r="H6" s="1107"/>
      <c r="I6" s="1107"/>
      <c r="J6" s="1107"/>
      <c r="K6" s="1107"/>
      <c r="L6" s="1107"/>
      <c r="M6" s="1107"/>
      <c r="N6" s="1107"/>
      <c r="O6" s="1107"/>
      <c r="P6" s="1107"/>
      <c r="Q6" s="1107"/>
      <c r="R6" s="1108"/>
      <c r="S6" s="84"/>
      <c r="T6" s="84"/>
      <c r="U6" s="84"/>
      <c r="V6" s="84"/>
      <c r="W6" s="84"/>
      <c r="X6" s="84"/>
      <c r="Y6" s="84"/>
      <c r="Z6" s="84"/>
      <c r="AA6" s="84"/>
      <c r="AB6" s="84"/>
      <c r="AC6" s="84"/>
      <c r="AD6" s="84"/>
      <c r="AE6" s="84"/>
      <c r="AF6" s="84"/>
      <c r="AG6" s="84"/>
      <c r="AH6" s="84"/>
      <c r="AI6" s="84"/>
    </row>
    <row r="7" spans="1:61" s="619" customFormat="1" ht="27.75" customHeight="1" thickBot="1" x14ac:dyDescent="0.25">
      <c r="A7" s="1112" t="s">
        <v>30</v>
      </c>
      <c r="B7" s="1112" t="s">
        <v>18</v>
      </c>
      <c r="C7" s="1109" t="s">
        <v>7</v>
      </c>
      <c r="D7" s="1109" t="s">
        <v>5</v>
      </c>
      <c r="E7" s="1109" t="s">
        <v>8</v>
      </c>
      <c r="F7" s="1109" t="s">
        <v>19</v>
      </c>
      <c r="G7" s="1114" t="s">
        <v>20</v>
      </c>
      <c r="H7" s="1119" t="s">
        <v>21</v>
      </c>
      <c r="I7" s="1114" t="s">
        <v>22</v>
      </c>
      <c r="J7" s="1116" t="s">
        <v>23</v>
      </c>
      <c r="K7" s="1116" t="s">
        <v>24</v>
      </c>
      <c r="L7" s="1116" t="s">
        <v>139</v>
      </c>
      <c r="M7" s="1152" t="s">
        <v>140</v>
      </c>
      <c r="N7" s="1153"/>
      <c r="O7" s="1153"/>
      <c r="P7" s="1153"/>
      <c r="Q7" s="1153"/>
      <c r="R7" s="1063" t="s">
        <v>141</v>
      </c>
      <c r="S7" s="618"/>
      <c r="T7" s="618"/>
      <c r="U7" s="618"/>
      <c r="V7" s="618"/>
      <c r="W7" s="618"/>
      <c r="X7" s="618"/>
      <c r="Y7" s="618"/>
      <c r="Z7" s="618"/>
      <c r="AA7" s="618"/>
      <c r="AB7" s="618"/>
      <c r="AC7" s="618"/>
      <c r="AD7" s="618"/>
      <c r="AE7" s="618"/>
      <c r="AF7" s="618"/>
      <c r="AG7" s="618"/>
      <c r="AH7" s="618"/>
      <c r="AI7" s="618"/>
    </row>
    <row r="8" spans="1:61" s="619" customFormat="1" ht="60" customHeight="1" thickBot="1" x14ac:dyDescent="0.25">
      <c r="A8" s="1155"/>
      <c r="B8" s="1155"/>
      <c r="C8" s="1137"/>
      <c r="D8" s="1137"/>
      <c r="E8" s="1137"/>
      <c r="F8" s="1137"/>
      <c r="G8" s="1156"/>
      <c r="H8" s="1157"/>
      <c r="I8" s="1156"/>
      <c r="J8" s="1151"/>
      <c r="K8" s="1151"/>
      <c r="L8" s="1151"/>
      <c r="M8" s="693" t="s">
        <v>39</v>
      </c>
      <c r="N8" s="693" t="s">
        <v>83</v>
      </c>
      <c r="O8" s="693" t="s">
        <v>434</v>
      </c>
      <c r="P8" s="693" t="s">
        <v>435</v>
      </c>
      <c r="Q8" s="693" t="s">
        <v>84</v>
      </c>
      <c r="R8" s="1154"/>
      <c r="S8" s="618"/>
      <c r="T8" s="618"/>
      <c r="U8" s="618"/>
      <c r="V8" s="618"/>
      <c r="W8" s="618"/>
      <c r="X8" s="618"/>
      <c r="Y8" s="618"/>
      <c r="Z8" s="618"/>
      <c r="AA8" s="618"/>
      <c r="AB8" s="618"/>
      <c r="AC8" s="618"/>
      <c r="AD8" s="618"/>
      <c r="AE8" s="618"/>
      <c r="AF8" s="618"/>
      <c r="AG8" s="618"/>
      <c r="AH8" s="618"/>
      <c r="AI8" s="618"/>
    </row>
    <row r="9" spans="1:61" s="400" customFormat="1" ht="88.5" customHeight="1" x14ac:dyDescent="0.2">
      <c r="A9" s="736">
        <v>1</v>
      </c>
      <c r="B9" s="737" t="s">
        <v>91</v>
      </c>
      <c r="C9" s="390">
        <v>60003100767</v>
      </c>
      <c r="D9" s="737">
        <v>3315</v>
      </c>
      <c r="E9" s="737">
        <v>6121</v>
      </c>
      <c r="F9" s="733" t="s">
        <v>482</v>
      </c>
      <c r="G9" s="730" t="s">
        <v>386</v>
      </c>
      <c r="H9" s="405" t="s">
        <v>372</v>
      </c>
      <c r="I9" s="404" t="s">
        <v>32</v>
      </c>
      <c r="J9" s="710">
        <v>1000</v>
      </c>
      <c r="K9" s="711" t="s">
        <v>320</v>
      </c>
      <c r="L9" s="712">
        <v>0</v>
      </c>
      <c r="M9" s="713">
        <f>N9+Q9+O9+P9</f>
        <v>600</v>
      </c>
      <c r="N9" s="714"/>
      <c r="O9" s="715">
        <v>600</v>
      </c>
      <c r="P9" s="714"/>
      <c r="Q9" s="716"/>
      <c r="R9" s="717">
        <f>J9-L9-M9</f>
        <v>400</v>
      </c>
      <c r="S9" s="75"/>
      <c r="T9" s="64"/>
    </row>
    <row r="10" spans="1:61" s="56" customFormat="1" ht="90.75" customHeight="1" x14ac:dyDescent="0.2">
      <c r="A10" s="637">
        <v>2</v>
      </c>
      <c r="B10" s="738" t="s">
        <v>193</v>
      </c>
      <c r="C10" s="390">
        <v>60003100768</v>
      </c>
      <c r="D10" s="738">
        <v>3315</v>
      </c>
      <c r="E10" s="738">
        <v>6121</v>
      </c>
      <c r="F10" s="734" t="s">
        <v>371</v>
      </c>
      <c r="G10" s="731" t="s">
        <v>211</v>
      </c>
      <c r="H10" s="37"/>
      <c r="I10" s="404" t="s">
        <v>32</v>
      </c>
      <c r="J10" s="718">
        <v>500</v>
      </c>
      <c r="K10" s="719">
        <v>2012</v>
      </c>
      <c r="L10" s="720">
        <v>0</v>
      </c>
      <c r="M10" s="713">
        <f t="shared" ref="M10:M11" si="0">N10+Q10+O10+P10</f>
        <v>500</v>
      </c>
      <c r="N10" s="721"/>
      <c r="O10" s="722">
        <v>500</v>
      </c>
      <c r="P10" s="721"/>
      <c r="Q10" s="723"/>
      <c r="R10" s="724">
        <f t="shared" ref="R10:R11" si="1">J10-L10-M10</f>
        <v>0</v>
      </c>
    </row>
    <row r="11" spans="1:61" ht="162.75" customHeight="1" thickBot="1" x14ac:dyDescent="0.25">
      <c r="A11" s="736">
        <v>3</v>
      </c>
      <c r="B11" s="404" t="s">
        <v>193</v>
      </c>
      <c r="C11" s="390">
        <v>60003100769</v>
      </c>
      <c r="D11" s="404">
        <v>3315</v>
      </c>
      <c r="E11" s="404">
        <v>6121</v>
      </c>
      <c r="F11" s="735" t="s">
        <v>210</v>
      </c>
      <c r="G11" s="732" t="s">
        <v>601</v>
      </c>
      <c r="H11" s="404"/>
      <c r="I11" s="404" t="s">
        <v>32</v>
      </c>
      <c r="J11" s="718">
        <v>500</v>
      </c>
      <c r="K11" s="725">
        <v>2012</v>
      </c>
      <c r="L11" s="712">
        <v>0</v>
      </c>
      <c r="M11" s="739">
        <f t="shared" si="0"/>
        <v>500</v>
      </c>
      <c r="N11" s="726">
        <v>0</v>
      </c>
      <c r="O11" s="727">
        <v>500</v>
      </c>
      <c r="P11" s="726"/>
      <c r="Q11" s="728"/>
      <c r="R11" s="729">
        <f t="shared" si="1"/>
        <v>0</v>
      </c>
    </row>
    <row r="12" spans="1:61" ht="36" customHeight="1" thickBot="1" x14ac:dyDescent="0.25">
      <c r="A12" s="1148" t="s">
        <v>118</v>
      </c>
      <c r="B12" s="1149"/>
      <c r="C12" s="1149"/>
      <c r="D12" s="1149"/>
      <c r="E12" s="1149"/>
      <c r="F12" s="1149"/>
      <c r="G12" s="1150"/>
      <c r="H12" s="26"/>
      <c r="I12" s="26"/>
      <c r="J12" s="609">
        <f>SUM(J9:J11)</f>
        <v>2000</v>
      </c>
      <c r="K12" s="609"/>
      <c r="L12" s="653">
        <f>SUM(L9:L10)</f>
        <v>0</v>
      </c>
      <c r="M12" s="654">
        <f>SUM(M9:M11)</f>
        <v>1600</v>
      </c>
      <c r="N12" s="654">
        <f t="shared" ref="N12:Q12" si="2">SUM(N9:N11)</f>
        <v>0</v>
      </c>
      <c r="O12" s="654">
        <f t="shared" si="2"/>
        <v>1600</v>
      </c>
      <c r="P12" s="654">
        <f t="shared" si="2"/>
        <v>0</v>
      </c>
      <c r="Q12" s="654">
        <f t="shared" si="2"/>
        <v>0</v>
      </c>
      <c r="R12" s="654">
        <f>SUM(R9:R10)</f>
        <v>400</v>
      </c>
      <c r="S12" s="84"/>
      <c r="T12" s="84"/>
      <c r="U12" s="84"/>
      <c r="V12" s="84"/>
      <c r="W12" s="84"/>
      <c r="X12" s="84"/>
      <c r="Y12" s="84"/>
      <c r="Z12" s="84"/>
      <c r="AA12" s="84"/>
      <c r="AB12" s="84"/>
      <c r="AC12" s="84"/>
      <c r="AD12" s="84"/>
      <c r="AE12" s="84"/>
      <c r="AF12" s="84"/>
      <c r="AG12" s="84"/>
      <c r="AH12" s="84"/>
      <c r="AI12" s="84"/>
    </row>
  </sheetData>
  <mergeCells count="16">
    <mergeCell ref="A6:R6"/>
    <mergeCell ref="C7:C8"/>
    <mergeCell ref="D7:D8"/>
    <mergeCell ref="E7:E8"/>
    <mergeCell ref="A12:G12"/>
    <mergeCell ref="L7:L8"/>
    <mergeCell ref="M7:Q7"/>
    <mergeCell ref="R7:R8"/>
    <mergeCell ref="A7:A8"/>
    <mergeCell ref="B7:B8"/>
    <mergeCell ref="F7:F8"/>
    <mergeCell ref="G7:G8"/>
    <mergeCell ref="H7:H8"/>
    <mergeCell ref="I7:I8"/>
    <mergeCell ref="K7:K8"/>
    <mergeCell ref="J7:J8"/>
  </mergeCells>
  <phoneticPr fontId="2" type="noConversion"/>
  <pageMargins left="0.78740157480314965" right="0.78740157480314965" top="0.6692913385826772" bottom="0.86614173228346458" header="0.27559055118110237" footer="0.39370078740157483"/>
  <pageSetup paperSize="9" scale="46" firstPageNumber="138"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T110"/>
  <sheetViews>
    <sheetView topLeftCell="H1" zoomScale="70" zoomScaleNormal="70" zoomScaleSheetLayoutView="100" workbookViewId="0">
      <selection activeCell="G20" sqref="G20"/>
    </sheetView>
  </sheetViews>
  <sheetFormatPr defaultRowHeight="12.75" x14ac:dyDescent="0.2"/>
  <cols>
    <col min="1" max="1" width="5.42578125" style="56" customWidth="1"/>
    <col min="2" max="2" width="5.7109375" style="56" bestFit="1" customWidth="1"/>
    <col min="3" max="3" width="16" style="56" customWidth="1"/>
    <col min="4" max="4" width="7.7109375" style="398" customWidth="1"/>
    <col min="5" max="5" width="8" style="398" customWidth="1"/>
    <col min="6" max="6" width="52.7109375" style="398" customWidth="1"/>
    <col min="7" max="7" width="81" style="398" customWidth="1"/>
    <col min="8" max="8" width="8.5703125" style="398" customWidth="1"/>
    <col min="9" max="9" width="14.7109375" style="278" customWidth="1"/>
    <col min="10" max="10" width="13.5703125" style="279" customWidth="1"/>
    <col min="11" max="11" width="12.140625" style="279" customWidth="1"/>
    <col min="12" max="12" width="14.28515625" style="279" customWidth="1"/>
    <col min="13" max="13" width="14.85546875" style="279" customWidth="1"/>
    <col min="14" max="14" width="14.140625" style="279" customWidth="1"/>
    <col min="15" max="16" width="13.140625" style="279" customWidth="1"/>
    <col min="17" max="17" width="14.85546875" style="279" customWidth="1"/>
    <col min="18" max="18" width="15.42578125" style="279" customWidth="1"/>
    <col min="19" max="16384" width="9.140625" style="56"/>
  </cols>
  <sheetData>
    <row r="1" spans="1:20" ht="18" x14ac:dyDescent="0.25">
      <c r="A1" s="195" t="s">
        <v>92</v>
      </c>
      <c r="B1" s="230"/>
      <c r="C1" s="230"/>
      <c r="D1" s="230"/>
      <c r="E1" s="230"/>
      <c r="F1" s="231"/>
      <c r="G1" s="234"/>
      <c r="H1" s="230"/>
      <c r="K1" s="280"/>
      <c r="L1" s="280"/>
      <c r="N1" s="280"/>
      <c r="O1" s="280"/>
      <c r="P1" s="280"/>
      <c r="Q1" s="280"/>
      <c r="R1" s="280"/>
      <c r="S1" s="230"/>
      <c r="T1" s="265"/>
    </row>
    <row r="2" spans="1:20" ht="15.75" x14ac:dyDescent="0.25">
      <c r="A2" s="203" t="s">
        <v>12</v>
      </c>
      <c r="B2" s="203"/>
      <c r="C2" s="203"/>
      <c r="D2" s="203"/>
      <c r="E2" s="203"/>
      <c r="F2" s="203" t="s">
        <v>13</v>
      </c>
      <c r="G2" s="235"/>
      <c r="H2" s="228" t="s">
        <v>14</v>
      </c>
      <c r="K2" s="281"/>
      <c r="L2" s="281"/>
      <c r="N2" s="281"/>
      <c r="O2" s="281"/>
      <c r="P2" s="281"/>
      <c r="Q2" s="281"/>
      <c r="R2" s="281"/>
      <c r="S2" s="203"/>
      <c r="T2" s="265"/>
    </row>
    <row r="3" spans="1:20" ht="12" customHeight="1" x14ac:dyDescent="0.2">
      <c r="A3" s="203"/>
      <c r="B3" s="203"/>
      <c r="C3" s="203"/>
      <c r="D3" s="203"/>
      <c r="E3" s="203"/>
      <c r="F3" s="203" t="s">
        <v>15</v>
      </c>
      <c r="G3" s="235"/>
      <c r="H3" s="203"/>
      <c r="K3" s="281"/>
      <c r="L3" s="281"/>
      <c r="N3" s="281"/>
      <c r="O3" s="281"/>
      <c r="P3" s="281"/>
      <c r="Q3" s="281"/>
      <c r="R3" s="281"/>
      <c r="S3" s="203"/>
      <c r="T3" s="265"/>
    </row>
    <row r="4" spans="1:20" ht="12" customHeight="1" x14ac:dyDescent="0.2">
      <c r="A4" s="203"/>
      <c r="B4" s="203"/>
      <c r="C4" s="203"/>
      <c r="D4" s="203"/>
      <c r="E4" s="203"/>
      <c r="F4" s="203"/>
      <c r="G4" s="235"/>
      <c r="H4" s="203"/>
      <c r="K4" s="281"/>
      <c r="L4" s="281"/>
      <c r="N4" s="281"/>
      <c r="O4" s="281"/>
      <c r="P4" s="281"/>
      <c r="Q4" s="281"/>
      <c r="R4" s="281"/>
      <c r="S4" s="203"/>
      <c r="T4" s="265"/>
    </row>
    <row r="5" spans="1:20" ht="12" customHeight="1" x14ac:dyDescent="0.2">
      <c r="A5" s="203"/>
      <c r="B5" s="203"/>
      <c r="C5" s="203"/>
      <c r="D5" s="203"/>
      <c r="E5" s="203"/>
      <c r="F5" s="203"/>
      <c r="G5" s="235"/>
      <c r="H5" s="203"/>
      <c r="K5" s="281"/>
      <c r="L5" s="281"/>
      <c r="N5" s="281"/>
      <c r="O5" s="281"/>
      <c r="P5" s="281"/>
      <c r="Q5" s="281"/>
      <c r="R5" s="281"/>
      <c r="S5" s="203"/>
      <c r="T5" s="265"/>
    </row>
    <row r="6" spans="1:20" ht="17.25" customHeight="1" thickBot="1" x14ac:dyDescent="0.25">
      <c r="A6" s="203"/>
      <c r="B6" s="203"/>
      <c r="C6" s="203"/>
      <c r="D6" s="203"/>
      <c r="E6" s="203"/>
      <c r="F6" s="203"/>
      <c r="G6" s="235"/>
      <c r="H6" s="203"/>
      <c r="K6" s="281"/>
      <c r="L6" s="281"/>
      <c r="N6" s="281"/>
      <c r="O6" s="281"/>
      <c r="P6" s="281"/>
      <c r="Q6" s="281"/>
      <c r="R6" s="281" t="s">
        <v>38</v>
      </c>
      <c r="S6" s="203"/>
      <c r="T6" s="265"/>
    </row>
    <row r="7" spans="1:20" ht="24" customHeight="1" thickBot="1" x14ac:dyDescent="0.25">
      <c r="A7" s="421" t="s">
        <v>98</v>
      </c>
      <c r="B7" s="399"/>
      <c r="C7" s="399"/>
      <c r="D7" s="399"/>
      <c r="E7" s="399"/>
      <c r="F7" s="399"/>
      <c r="G7" s="399"/>
      <c r="H7" s="399"/>
      <c r="I7" s="33"/>
      <c r="J7" s="58"/>
      <c r="K7" s="58"/>
      <c r="L7" s="58"/>
      <c r="M7" s="58"/>
      <c r="N7" s="58"/>
      <c r="O7" s="58"/>
      <c r="P7" s="58"/>
      <c r="Q7" s="58"/>
      <c r="R7" s="59"/>
    </row>
    <row r="8" spans="1:20" ht="24" hidden="1" customHeight="1" thickBot="1" x14ac:dyDescent="0.25">
      <c r="A8" s="422" t="s">
        <v>50</v>
      </c>
      <c r="B8" s="268"/>
      <c r="C8" s="268"/>
      <c r="D8" s="268"/>
      <c r="E8" s="268"/>
      <c r="F8" s="268"/>
      <c r="G8" s="268"/>
      <c r="H8" s="268"/>
      <c r="I8" s="282"/>
      <c r="J8" s="283"/>
      <c r="K8" s="283"/>
      <c r="L8" s="283"/>
      <c r="M8" s="283"/>
      <c r="N8" s="283"/>
      <c r="O8" s="283"/>
      <c r="P8" s="283"/>
      <c r="Q8" s="283"/>
      <c r="R8" s="446"/>
    </row>
    <row r="9" spans="1:20" s="634" customFormat="1" ht="25.5" customHeight="1" thickBot="1" x14ac:dyDescent="0.25">
      <c r="A9" s="1111" t="s">
        <v>69</v>
      </c>
      <c r="B9" s="1111" t="s">
        <v>85</v>
      </c>
      <c r="C9" s="1109" t="s">
        <v>7</v>
      </c>
      <c r="D9" s="1109" t="s">
        <v>5</v>
      </c>
      <c r="E9" s="1109" t="s">
        <v>8</v>
      </c>
      <c r="F9" s="1053" t="s">
        <v>19</v>
      </c>
      <c r="G9" s="1113" t="s">
        <v>20</v>
      </c>
      <c r="H9" s="1119" t="s">
        <v>21</v>
      </c>
      <c r="I9" s="1114" t="s">
        <v>22</v>
      </c>
      <c r="J9" s="1114" t="s">
        <v>23</v>
      </c>
      <c r="K9" s="1114" t="s">
        <v>24</v>
      </c>
      <c r="L9" s="1115" t="s">
        <v>139</v>
      </c>
      <c r="M9" s="1158" t="s">
        <v>140</v>
      </c>
      <c r="N9" s="1158"/>
      <c r="O9" s="1158"/>
      <c r="P9" s="1158"/>
      <c r="Q9" s="1158"/>
      <c r="R9" s="1115" t="s">
        <v>141</v>
      </c>
    </row>
    <row r="10" spans="1:20" s="634" customFormat="1" ht="66.75" customHeight="1" thickBot="1" x14ac:dyDescent="0.25">
      <c r="A10" s="1112"/>
      <c r="B10" s="1112"/>
      <c r="C10" s="1137"/>
      <c r="D10" s="1110"/>
      <c r="E10" s="1110"/>
      <c r="F10" s="1109"/>
      <c r="G10" s="1114"/>
      <c r="H10" s="1128"/>
      <c r="I10" s="1127"/>
      <c r="J10" s="1127"/>
      <c r="K10" s="1127"/>
      <c r="L10" s="1116"/>
      <c r="M10" s="778" t="s">
        <v>39</v>
      </c>
      <c r="N10" s="778" t="s">
        <v>83</v>
      </c>
      <c r="O10" s="778" t="s">
        <v>434</v>
      </c>
      <c r="P10" s="778" t="s">
        <v>435</v>
      </c>
      <c r="Q10" s="778" t="s">
        <v>84</v>
      </c>
      <c r="R10" s="1116"/>
    </row>
    <row r="11" spans="1:20" s="406" customFormat="1" ht="56.25" customHeight="1" x14ac:dyDescent="0.2">
      <c r="A11" s="742">
        <v>1</v>
      </c>
      <c r="B11" s="743" t="s">
        <v>193</v>
      </c>
      <c r="C11" s="405">
        <v>60003100770</v>
      </c>
      <c r="D11" s="743">
        <v>3315</v>
      </c>
      <c r="E11" s="743">
        <v>6121</v>
      </c>
      <c r="F11" s="740" t="s">
        <v>602</v>
      </c>
      <c r="G11" s="750" t="s">
        <v>209</v>
      </c>
      <c r="H11" s="743"/>
      <c r="I11" s="743" t="s">
        <v>297</v>
      </c>
      <c r="J11" s="752">
        <v>840</v>
      </c>
      <c r="K11" s="753"/>
      <c r="L11" s="754">
        <v>0</v>
      </c>
      <c r="M11" s="755">
        <f>N11+Q11+O11+P11</f>
        <v>840</v>
      </c>
      <c r="N11" s="756">
        <v>0</v>
      </c>
      <c r="O11" s="757">
        <v>840</v>
      </c>
      <c r="P11" s="756"/>
      <c r="Q11" s="757"/>
      <c r="R11" s="592">
        <f t="shared" ref="R11:R19" si="0">J11-L11-M11</f>
        <v>0</v>
      </c>
    </row>
    <row r="12" spans="1:20" s="406" customFormat="1" ht="105" x14ac:dyDescent="0.2">
      <c r="A12" s="744">
        <v>2</v>
      </c>
      <c r="B12" s="738" t="s">
        <v>190</v>
      </c>
      <c r="C12" s="390">
        <v>60003100771</v>
      </c>
      <c r="D12" s="738">
        <v>3315</v>
      </c>
      <c r="E12" s="738">
        <v>6121</v>
      </c>
      <c r="F12" s="734" t="s">
        <v>603</v>
      </c>
      <c r="G12" s="731" t="s">
        <v>604</v>
      </c>
      <c r="H12" s="738"/>
      <c r="I12" s="738" t="s">
        <v>297</v>
      </c>
      <c r="J12" s="758">
        <v>6735</v>
      </c>
      <c r="K12" s="759"/>
      <c r="L12" s="720">
        <v>0</v>
      </c>
      <c r="M12" s="760">
        <f t="shared" ref="M12:M21" si="1">N12+Q12+O12+P12</f>
        <v>6735</v>
      </c>
      <c r="N12" s="761">
        <v>0</v>
      </c>
      <c r="O12" s="762">
        <v>6735</v>
      </c>
      <c r="P12" s="761"/>
      <c r="Q12" s="762"/>
      <c r="R12" s="763">
        <f t="shared" si="0"/>
        <v>0</v>
      </c>
    </row>
    <row r="13" spans="1:20" s="406" customFormat="1" ht="36" x14ac:dyDescent="0.2">
      <c r="A13" s="744">
        <v>3</v>
      </c>
      <c r="B13" s="738" t="s">
        <v>91</v>
      </c>
      <c r="C13" s="390">
        <v>60003100772</v>
      </c>
      <c r="D13" s="738">
        <v>3315</v>
      </c>
      <c r="E13" s="738">
        <v>6121</v>
      </c>
      <c r="F13" s="734" t="s">
        <v>373</v>
      </c>
      <c r="G13" s="731" t="s">
        <v>374</v>
      </c>
      <c r="H13" s="738"/>
      <c r="I13" s="738" t="s">
        <v>297</v>
      </c>
      <c r="J13" s="758">
        <v>1300</v>
      </c>
      <c r="K13" s="759"/>
      <c r="L13" s="720">
        <v>0</v>
      </c>
      <c r="M13" s="764">
        <f t="shared" si="1"/>
        <v>1300</v>
      </c>
      <c r="N13" s="761">
        <v>0</v>
      </c>
      <c r="O13" s="762">
        <v>1300</v>
      </c>
      <c r="P13" s="761"/>
      <c r="Q13" s="762"/>
      <c r="R13" s="763">
        <f t="shared" si="0"/>
        <v>0</v>
      </c>
    </row>
    <row r="14" spans="1:20" s="406" customFormat="1" ht="57.75" customHeight="1" x14ac:dyDescent="0.2">
      <c r="A14" s="744">
        <v>4</v>
      </c>
      <c r="B14" s="738" t="s">
        <v>91</v>
      </c>
      <c r="C14" s="390">
        <v>60003100773</v>
      </c>
      <c r="D14" s="738">
        <v>3315</v>
      </c>
      <c r="E14" s="738">
        <v>6121</v>
      </c>
      <c r="F14" s="734" t="s">
        <v>605</v>
      </c>
      <c r="G14" s="731" t="s">
        <v>407</v>
      </c>
      <c r="H14" s="738" t="s">
        <v>32</v>
      </c>
      <c r="I14" s="738" t="s">
        <v>26</v>
      </c>
      <c r="J14" s="765">
        <v>600</v>
      </c>
      <c r="K14" s="759"/>
      <c r="L14" s="720">
        <v>0</v>
      </c>
      <c r="M14" s="766">
        <f t="shared" si="1"/>
        <v>600</v>
      </c>
      <c r="N14" s="761">
        <v>0</v>
      </c>
      <c r="O14" s="762">
        <v>600</v>
      </c>
      <c r="P14" s="761"/>
      <c r="Q14" s="762"/>
      <c r="R14" s="763">
        <f t="shared" si="0"/>
        <v>0</v>
      </c>
    </row>
    <row r="15" spans="1:20" s="406" customFormat="1" ht="105" x14ac:dyDescent="0.2">
      <c r="A15" s="744">
        <v>5</v>
      </c>
      <c r="B15" s="738" t="s">
        <v>191</v>
      </c>
      <c r="C15" s="390">
        <v>60003100774</v>
      </c>
      <c r="D15" s="738">
        <v>3315</v>
      </c>
      <c r="E15" s="738">
        <v>6121</v>
      </c>
      <c r="F15" s="734" t="s">
        <v>378</v>
      </c>
      <c r="G15" s="731" t="s">
        <v>377</v>
      </c>
      <c r="H15" s="738" t="s">
        <v>32</v>
      </c>
      <c r="I15" s="738" t="s">
        <v>26</v>
      </c>
      <c r="J15" s="765">
        <v>2480</v>
      </c>
      <c r="K15" s="759"/>
      <c r="L15" s="720">
        <v>0</v>
      </c>
      <c r="M15" s="766">
        <f t="shared" si="1"/>
        <v>2480</v>
      </c>
      <c r="N15" s="761">
        <v>0</v>
      </c>
      <c r="O15" s="762">
        <v>2480</v>
      </c>
      <c r="P15" s="761"/>
      <c r="Q15" s="762"/>
      <c r="R15" s="763">
        <f t="shared" si="0"/>
        <v>0</v>
      </c>
    </row>
    <row r="16" spans="1:20" s="406" customFormat="1" ht="56.25" customHeight="1" x14ac:dyDescent="0.2">
      <c r="A16" s="744">
        <v>6</v>
      </c>
      <c r="B16" s="738" t="s">
        <v>91</v>
      </c>
      <c r="C16" s="390">
        <v>60003100775</v>
      </c>
      <c r="D16" s="738">
        <v>3315</v>
      </c>
      <c r="E16" s="738">
        <v>6121</v>
      </c>
      <c r="F16" s="734" t="s">
        <v>606</v>
      </c>
      <c r="G16" s="731" t="s">
        <v>607</v>
      </c>
      <c r="H16" s="738" t="s">
        <v>32</v>
      </c>
      <c r="I16" s="738" t="s">
        <v>26</v>
      </c>
      <c r="J16" s="758">
        <v>500</v>
      </c>
      <c r="K16" s="759"/>
      <c r="L16" s="720">
        <v>0</v>
      </c>
      <c r="M16" s="766">
        <f t="shared" si="1"/>
        <v>500</v>
      </c>
      <c r="N16" s="761">
        <v>0</v>
      </c>
      <c r="O16" s="762">
        <v>500</v>
      </c>
      <c r="P16" s="761"/>
      <c r="Q16" s="762"/>
      <c r="R16" s="763">
        <f t="shared" si="0"/>
        <v>0</v>
      </c>
    </row>
    <row r="17" spans="1:19" s="406" customFormat="1" ht="46.5" customHeight="1" x14ac:dyDescent="0.2">
      <c r="A17" s="744">
        <v>7</v>
      </c>
      <c r="B17" s="738" t="s">
        <v>91</v>
      </c>
      <c r="C17" s="390">
        <v>60003100776</v>
      </c>
      <c r="D17" s="738">
        <v>3315</v>
      </c>
      <c r="E17" s="738">
        <v>6121</v>
      </c>
      <c r="F17" s="734" t="s">
        <v>375</v>
      </c>
      <c r="G17" s="731" t="s">
        <v>608</v>
      </c>
      <c r="H17" s="738"/>
      <c r="I17" s="738" t="s">
        <v>297</v>
      </c>
      <c r="J17" s="758">
        <v>1200</v>
      </c>
      <c r="K17" s="759"/>
      <c r="L17" s="720">
        <v>0</v>
      </c>
      <c r="M17" s="760">
        <f t="shared" si="1"/>
        <v>1200</v>
      </c>
      <c r="N17" s="761">
        <v>0</v>
      </c>
      <c r="O17" s="762">
        <v>1200</v>
      </c>
      <c r="P17" s="761"/>
      <c r="Q17" s="762"/>
      <c r="R17" s="763">
        <f t="shared" si="0"/>
        <v>0</v>
      </c>
    </row>
    <row r="18" spans="1:19" s="406" customFormat="1" ht="75" x14ac:dyDescent="0.2">
      <c r="A18" s="744">
        <v>8</v>
      </c>
      <c r="B18" s="738" t="s">
        <v>190</v>
      </c>
      <c r="C18" s="390">
        <v>60003100777</v>
      </c>
      <c r="D18" s="738">
        <v>3315</v>
      </c>
      <c r="E18" s="738">
        <v>6121</v>
      </c>
      <c r="F18" s="734" t="s">
        <v>202</v>
      </c>
      <c r="G18" s="731" t="s">
        <v>609</v>
      </c>
      <c r="H18" s="738" t="s">
        <v>32</v>
      </c>
      <c r="I18" s="738" t="s">
        <v>26</v>
      </c>
      <c r="J18" s="758">
        <v>6500</v>
      </c>
      <c r="K18" s="759"/>
      <c r="L18" s="720">
        <v>0</v>
      </c>
      <c r="M18" s="760">
        <f t="shared" si="1"/>
        <v>3000</v>
      </c>
      <c r="N18" s="761">
        <v>0</v>
      </c>
      <c r="O18" s="762">
        <v>3000</v>
      </c>
      <c r="P18" s="761"/>
      <c r="Q18" s="762"/>
      <c r="R18" s="763">
        <f t="shared" si="0"/>
        <v>3500</v>
      </c>
    </row>
    <row r="19" spans="1:19" s="406" customFormat="1" ht="90" x14ac:dyDescent="0.2">
      <c r="A19" s="744">
        <v>9</v>
      </c>
      <c r="B19" s="738" t="s">
        <v>91</v>
      </c>
      <c r="C19" s="390">
        <v>60003100778</v>
      </c>
      <c r="D19" s="738">
        <v>3315</v>
      </c>
      <c r="E19" s="738">
        <v>6121</v>
      </c>
      <c r="F19" s="734" t="s">
        <v>197</v>
      </c>
      <c r="G19" s="731" t="s">
        <v>610</v>
      </c>
      <c r="H19" s="738"/>
      <c r="I19" s="738" t="s">
        <v>297</v>
      </c>
      <c r="J19" s="758">
        <v>1280</v>
      </c>
      <c r="K19" s="759"/>
      <c r="L19" s="720">
        <v>0</v>
      </c>
      <c r="M19" s="764">
        <f t="shared" si="1"/>
        <v>1280</v>
      </c>
      <c r="N19" s="761">
        <v>0</v>
      </c>
      <c r="O19" s="762">
        <v>1280</v>
      </c>
      <c r="P19" s="761"/>
      <c r="Q19" s="762"/>
      <c r="R19" s="763">
        <f t="shared" si="0"/>
        <v>0</v>
      </c>
    </row>
    <row r="20" spans="1:19" s="454" customFormat="1" ht="36" x14ac:dyDescent="0.2">
      <c r="A20" s="745">
        <v>10</v>
      </c>
      <c r="B20" s="746" t="s">
        <v>91</v>
      </c>
      <c r="C20" s="390">
        <v>60003100779</v>
      </c>
      <c r="D20" s="738">
        <v>3315</v>
      </c>
      <c r="E20" s="738">
        <v>6121</v>
      </c>
      <c r="F20" s="734" t="s">
        <v>432</v>
      </c>
      <c r="G20" s="731" t="s">
        <v>611</v>
      </c>
      <c r="H20" s="738"/>
      <c r="I20" s="738" t="s">
        <v>297</v>
      </c>
      <c r="J20" s="767">
        <v>300</v>
      </c>
      <c r="K20" s="759"/>
      <c r="L20" s="720">
        <v>0</v>
      </c>
      <c r="M20" s="760">
        <f t="shared" si="1"/>
        <v>300</v>
      </c>
      <c r="N20" s="761">
        <v>0</v>
      </c>
      <c r="O20" s="768">
        <v>300</v>
      </c>
      <c r="P20" s="761"/>
      <c r="Q20" s="768"/>
      <c r="R20" s="763">
        <v>0</v>
      </c>
      <c r="S20" s="455"/>
    </row>
    <row r="21" spans="1:19" s="406" customFormat="1" ht="60.75" thickBot="1" x14ac:dyDescent="0.25">
      <c r="A21" s="747">
        <v>11</v>
      </c>
      <c r="B21" s="748" t="s">
        <v>91</v>
      </c>
      <c r="C21" s="749">
        <v>60003100780</v>
      </c>
      <c r="D21" s="748">
        <v>3315</v>
      </c>
      <c r="E21" s="748">
        <v>6121</v>
      </c>
      <c r="F21" s="741" t="s">
        <v>376</v>
      </c>
      <c r="G21" s="751" t="s">
        <v>205</v>
      </c>
      <c r="H21" s="748"/>
      <c r="I21" s="748" t="s">
        <v>297</v>
      </c>
      <c r="J21" s="769">
        <v>400</v>
      </c>
      <c r="K21" s="770"/>
      <c r="L21" s="771">
        <v>0</v>
      </c>
      <c r="M21" s="764">
        <f t="shared" si="1"/>
        <v>400</v>
      </c>
      <c r="N21" s="772">
        <v>0</v>
      </c>
      <c r="O21" s="773">
        <v>400</v>
      </c>
      <c r="P21" s="772"/>
      <c r="Q21" s="773"/>
      <c r="R21" s="774">
        <f>J21-L21-M21</f>
        <v>0</v>
      </c>
    </row>
    <row r="22" spans="1:19" ht="34.5" customHeight="1" thickBot="1" x14ac:dyDescent="0.25">
      <c r="A22" s="1159" t="s">
        <v>148</v>
      </c>
      <c r="B22" s="1160"/>
      <c r="C22" s="1160"/>
      <c r="D22" s="1160"/>
      <c r="E22" s="1160"/>
      <c r="F22" s="1160"/>
      <c r="G22" s="1161"/>
      <c r="H22" s="284"/>
      <c r="I22" s="85"/>
      <c r="J22" s="775">
        <f>SUM(J11:J21)</f>
        <v>22135</v>
      </c>
      <c r="K22" s="775"/>
      <c r="L22" s="776">
        <f>SUM(L11:L21)</f>
        <v>0</v>
      </c>
      <c r="M22" s="777">
        <f>SUM(M11:M21)</f>
        <v>18635</v>
      </c>
      <c r="N22" s="777">
        <f t="shared" ref="N22:R22" si="2">SUM(N11:N21)</f>
        <v>0</v>
      </c>
      <c r="O22" s="777">
        <f t="shared" si="2"/>
        <v>18635</v>
      </c>
      <c r="P22" s="777">
        <f t="shared" si="2"/>
        <v>0</v>
      </c>
      <c r="Q22" s="777">
        <f t="shared" si="2"/>
        <v>0</v>
      </c>
      <c r="R22" s="777">
        <f t="shared" si="2"/>
        <v>3500</v>
      </c>
    </row>
    <row r="23" spans="1:19" ht="13.5" customHeight="1" x14ac:dyDescent="0.2">
      <c r="A23" s="285"/>
      <c r="B23" s="278"/>
      <c r="C23" s="278"/>
      <c r="D23" s="278"/>
      <c r="E23" s="278"/>
      <c r="F23" s="278"/>
      <c r="G23" s="286"/>
      <c r="H23" s="287"/>
      <c r="I23" s="288"/>
      <c r="J23" s="289"/>
      <c r="K23" s="290"/>
      <c r="L23" s="291"/>
      <c r="N23" s="291"/>
      <c r="O23" s="291"/>
      <c r="P23" s="291"/>
      <c r="S23" s="64"/>
    </row>
    <row r="24" spans="1:19" x14ac:dyDescent="0.2">
      <c r="A24" s="292"/>
      <c r="B24" s="292"/>
      <c r="C24" s="292"/>
      <c r="D24" s="292"/>
      <c r="E24" s="292"/>
      <c r="F24" s="292"/>
      <c r="G24" s="293"/>
      <c r="H24" s="276"/>
      <c r="I24" s="292"/>
      <c r="J24" s="289"/>
      <c r="K24" s="290"/>
    </row>
    <row r="25" spans="1:19" x14ac:dyDescent="0.2">
      <c r="A25" s="278"/>
      <c r="B25" s="278"/>
      <c r="C25" s="278"/>
      <c r="D25" s="278"/>
      <c r="E25" s="278"/>
      <c r="F25" s="285"/>
      <c r="G25" s="278"/>
      <c r="H25" s="273"/>
      <c r="I25" s="294"/>
      <c r="J25" s="289"/>
      <c r="K25" s="290"/>
      <c r="L25" s="290"/>
    </row>
    <row r="26" spans="1:19" x14ac:dyDescent="0.2">
      <c r="A26" s="278"/>
      <c r="B26" s="278"/>
      <c r="C26" s="278"/>
      <c r="D26" s="278"/>
      <c r="E26" s="278"/>
      <c r="F26" s="295"/>
      <c r="G26" s="278"/>
      <c r="H26" s="275"/>
      <c r="I26" s="288"/>
      <c r="J26" s="289"/>
      <c r="K26" s="290"/>
      <c r="L26" s="290"/>
    </row>
    <row r="27" spans="1:19" x14ac:dyDescent="0.2">
      <c r="A27" s="278"/>
      <c r="B27" s="278"/>
      <c r="C27" s="278"/>
      <c r="D27" s="278"/>
      <c r="E27" s="278"/>
      <c r="F27" s="295"/>
      <c r="G27" s="278"/>
      <c r="H27" s="275"/>
      <c r="I27" s="288"/>
      <c r="J27" s="289"/>
      <c r="K27" s="290"/>
      <c r="L27" s="290"/>
    </row>
    <row r="28" spans="1:19" x14ac:dyDescent="0.2">
      <c r="A28" s="278"/>
      <c r="B28" s="278"/>
      <c r="C28" s="278"/>
      <c r="D28" s="278"/>
      <c r="E28" s="278"/>
      <c r="F28" s="278"/>
      <c r="G28" s="278"/>
      <c r="H28" s="296"/>
      <c r="I28" s="297"/>
      <c r="J28" s="298"/>
    </row>
    <row r="29" spans="1:19" x14ac:dyDescent="0.2">
      <c r="A29" s="278"/>
      <c r="B29" s="278"/>
      <c r="C29" s="278"/>
      <c r="D29" s="278"/>
      <c r="E29" s="278"/>
      <c r="F29" s="278"/>
      <c r="G29" s="278"/>
      <c r="H29" s="296"/>
      <c r="I29" s="297"/>
      <c r="J29" s="298"/>
    </row>
    <row r="30" spans="1:19" x14ac:dyDescent="0.2">
      <c r="A30" s="278"/>
      <c r="B30" s="278"/>
      <c r="C30" s="278"/>
      <c r="D30" s="278"/>
      <c r="E30" s="278"/>
      <c r="F30" s="278"/>
      <c r="G30" s="278"/>
      <c r="H30" s="296"/>
      <c r="I30" s="297"/>
      <c r="J30" s="298"/>
    </row>
    <row r="31" spans="1:19" x14ac:dyDescent="0.2">
      <c r="A31" s="278"/>
      <c r="B31" s="278"/>
      <c r="C31" s="278"/>
      <c r="D31" s="278"/>
      <c r="E31" s="278"/>
      <c r="F31" s="278"/>
      <c r="G31" s="278"/>
      <c r="I31" s="297"/>
      <c r="J31" s="298"/>
    </row>
    <row r="32" spans="1:19" x14ac:dyDescent="0.2">
      <c r="A32" s="278"/>
      <c r="B32" s="278"/>
      <c r="C32" s="278"/>
      <c r="D32" s="278"/>
      <c r="E32" s="278"/>
      <c r="F32" s="278"/>
      <c r="G32" s="278"/>
      <c r="I32" s="297"/>
      <c r="J32" s="298"/>
    </row>
    <row r="33" spans="1:10" x14ac:dyDescent="0.2">
      <c r="A33" s="278"/>
      <c r="B33" s="278"/>
      <c r="C33" s="278"/>
      <c r="D33" s="278"/>
      <c r="E33" s="278"/>
      <c r="F33" s="278"/>
      <c r="G33" s="278"/>
      <c r="I33" s="297"/>
      <c r="J33" s="298"/>
    </row>
    <row r="34" spans="1:10" x14ac:dyDescent="0.2">
      <c r="A34" s="278"/>
      <c r="B34" s="278"/>
      <c r="C34" s="278"/>
      <c r="D34" s="278"/>
      <c r="E34" s="278"/>
      <c r="F34" s="278"/>
      <c r="G34" s="278"/>
      <c r="I34" s="297"/>
      <c r="J34" s="298"/>
    </row>
    <row r="35" spans="1:10" x14ac:dyDescent="0.2">
      <c r="A35" s="278"/>
      <c r="B35" s="278"/>
      <c r="C35" s="278"/>
      <c r="D35" s="278"/>
      <c r="E35" s="278"/>
      <c r="F35" s="278"/>
      <c r="G35" s="278"/>
      <c r="I35" s="297"/>
      <c r="J35" s="298"/>
    </row>
    <row r="36" spans="1:10" x14ac:dyDescent="0.2">
      <c r="A36" s="278"/>
      <c r="B36" s="278"/>
      <c r="C36" s="278"/>
      <c r="D36" s="278"/>
      <c r="E36" s="278"/>
      <c r="F36" s="278"/>
      <c r="G36" s="278"/>
      <c r="I36" s="297"/>
      <c r="J36" s="298"/>
    </row>
    <row r="37" spans="1:10" x14ac:dyDescent="0.2">
      <c r="A37" s="278"/>
      <c r="B37" s="278"/>
      <c r="C37" s="278"/>
      <c r="D37" s="278"/>
      <c r="E37" s="278"/>
      <c r="F37" s="278"/>
      <c r="G37" s="278"/>
      <c r="I37" s="297"/>
      <c r="J37" s="298"/>
    </row>
    <row r="38" spans="1:10" x14ac:dyDescent="0.2">
      <c r="A38" s="278"/>
      <c r="B38" s="278"/>
      <c r="C38" s="278"/>
      <c r="D38" s="278"/>
      <c r="E38" s="278"/>
      <c r="F38" s="278"/>
      <c r="G38" s="278"/>
      <c r="I38" s="297"/>
      <c r="J38" s="298"/>
    </row>
    <row r="39" spans="1:10" x14ac:dyDescent="0.2">
      <c r="A39" s="278"/>
      <c r="B39" s="278"/>
      <c r="C39" s="278"/>
      <c r="D39" s="278"/>
      <c r="E39" s="278"/>
      <c r="F39" s="278"/>
      <c r="G39" s="278"/>
      <c r="I39" s="297"/>
      <c r="J39" s="298"/>
    </row>
    <row r="40" spans="1:10" x14ac:dyDescent="0.2">
      <c r="A40" s="278"/>
      <c r="B40" s="278"/>
      <c r="C40" s="278"/>
      <c r="D40" s="278"/>
      <c r="E40" s="278"/>
      <c r="F40" s="278"/>
      <c r="G40" s="278"/>
      <c r="I40" s="297"/>
      <c r="J40" s="298"/>
    </row>
    <row r="41" spans="1:10" x14ac:dyDescent="0.2">
      <c r="A41" s="278"/>
      <c r="B41" s="278"/>
      <c r="C41" s="278"/>
      <c r="D41" s="278"/>
      <c r="E41" s="278"/>
      <c r="F41" s="278"/>
      <c r="G41" s="278"/>
      <c r="I41" s="297"/>
      <c r="J41" s="298"/>
    </row>
    <row r="42" spans="1:10" x14ac:dyDescent="0.2">
      <c r="A42" s="278"/>
      <c r="B42" s="278"/>
      <c r="C42" s="278"/>
      <c r="D42" s="278"/>
      <c r="E42" s="278"/>
      <c r="F42" s="278"/>
      <c r="G42" s="278"/>
      <c r="I42" s="297"/>
      <c r="J42" s="298"/>
    </row>
    <row r="43" spans="1:10" x14ac:dyDescent="0.2">
      <c r="A43" s="278"/>
      <c r="B43" s="278"/>
      <c r="C43" s="278"/>
      <c r="D43" s="278"/>
      <c r="E43" s="278"/>
      <c r="F43" s="278"/>
      <c r="G43" s="278"/>
      <c r="I43" s="297"/>
      <c r="J43" s="298"/>
    </row>
    <row r="44" spans="1:10" x14ac:dyDescent="0.2">
      <c r="A44" s="278"/>
      <c r="B44" s="278"/>
      <c r="C44" s="278"/>
      <c r="D44" s="278"/>
      <c r="E44" s="278"/>
      <c r="F44" s="278"/>
      <c r="G44" s="278"/>
      <c r="I44" s="297"/>
      <c r="J44" s="298"/>
    </row>
    <row r="45" spans="1:10" x14ac:dyDescent="0.2">
      <c r="A45" s="278"/>
      <c r="B45" s="278"/>
      <c r="C45" s="278"/>
      <c r="D45" s="278"/>
      <c r="E45" s="278"/>
      <c r="F45" s="278"/>
      <c r="G45" s="278"/>
      <c r="I45" s="297"/>
      <c r="J45" s="298"/>
    </row>
    <row r="46" spans="1:10" x14ac:dyDescent="0.2">
      <c r="A46" s="278"/>
      <c r="B46" s="278"/>
      <c r="C46" s="278"/>
      <c r="D46" s="278"/>
      <c r="E46" s="278"/>
      <c r="F46" s="278"/>
      <c r="G46" s="278"/>
      <c r="I46" s="297"/>
      <c r="J46" s="298"/>
    </row>
    <row r="47" spans="1:10" x14ac:dyDescent="0.2">
      <c r="A47" s="278"/>
      <c r="B47" s="278"/>
      <c r="C47" s="278"/>
      <c r="D47" s="278"/>
      <c r="E47" s="278"/>
      <c r="F47" s="278"/>
      <c r="G47" s="278"/>
      <c r="I47" s="297"/>
      <c r="J47" s="298"/>
    </row>
    <row r="48" spans="1:10" x14ac:dyDescent="0.2">
      <c r="A48" s="278"/>
      <c r="B48" s="278"/>
      <c r="C48" s="278"/>
      <c r="D48" s="278"/>
      <c r="E48" s="278"/>
      <c r="F48" s="278"/>
      <c r="G48" s="278"/>
      <c r="J48" s="298"/>
    </row>
    <row r="49" spans="1:10" x14ac:dyDescent="0.2">
      <c r="A49" s="278"/>
      <c r="B49" s="278"/>
      <c r="C49" s="278"/>
      <c r="D49" s="278"/>
      <c r="E49" s="278"/>
      <c r="F49" s="278"/>
      <c r="G49" s="278"/>
      <c r="J49" s="298"/>
    </row>
    <row r="50" spans="1:10" x14ac:dyDescent="0.2">
      <c r="A50" s="278"/>
      <c r="B50" s="278"/>
      <c r="C50" s="278"/>
      <c r="D50" s="278"/>
      <c r="E50" s="278"/>
      <c r="F50" s="278"/>
      <c r="G50" s="278"/>
      <c r="J50" s="298"/>
    </row>
    <row r="51" spans="1:10" x14ac:dyDescent="0.2">
      <c r="A51" s="278"/>
      <c r="B51" s="278"/>
      <c r="C51" s="278"/>
      <c r="D51" s="278"/>
      <c r="E51" s="278"/>
      <c r="F51" s="278"/>
      <c r="G51" s="278"/>
      <c r="J51" s="298"/>
    </row>
    <row r="52" spans="1:10" x14ac:dyDescent="0.2">
      <c r="A52" s="278"/>
      <c r="B52" s="278"/>
      <c r="C52" s="278"/>
      <c r="D52" s="278"/>
      <c r="E52" s="278"/>
      <c r="F52" s="278"/>
      <c r="G52" s="278"/>
      <c r="J52" s="298"/>
    </row>
    <row r="53" spans="1:10" x14ac:dyDescent="0.2">
      <c r="A53" s="278"/>
      <c r="B53" s="278"/>
      <c r="C53" s="278"/>
      <c r="D53" s="278"/>
      <c r="E53" s="278"/>
      <c r="F53" s="278"/>
      <c r="G53" s="278"/>
      <c r="J53" s="298"/>
    </row>
    <row r="54" spans="1:10" x14ac:dyDescent="0.2">
      <c r="A54" s="278"/>
      <c r="B54" s="278"/>
      <c r="C54" s="278"/>
      <c r="D54" s="278"/>
      <c r="E54" s="278"/>
      <c r="F54" s="278"/>
      <c r="G54" s="278"/>
      <c r="J54" s="298"/>
    </row>
    <row r="55" spans="1:10" x14ac:dyDescent="0.2">
      <c r="A55" s="278"/>
      <c r="B55" s="278"/>
      <c r="C55" s="278"/>
      <c r="D55" s="278"/>
      <c r="E55" s="278"/>
      <c r="F55" s="278"/>
      <c r="G55" s="278"/>
      <c r="J55" s="298"/>
    </row>
    <row r="56" spans="1:10" x14ac:dyDescent="0.2">
      <c r="A56" s="278"/>
      <c r="B56" s="278"/>
      <c r="C56" s="278"/>
      <c r="D56" s="278"/>
      <c r="E56" s="278"/>
      <c r="F56" s="278"/>
      <c r="G56" s="278"/>
      <c r="J56" s="298"/>
    </row>
    <row r="57" spans="1:10" x14ac:dyDescent="0.2">
      <c r="A57" s="278"/>
      <c r="B57" s="278"/>
      <c r="C57" s="278"/>
      <c r="D57" s="278"/>
      <c r="E57" s="278"/>
      <c r="F57" s="278"/>
      <c r="G57" s="278"/>
      <c r="J57" s="298"/>
    </row>
    <row r="58" spans="1:10" x14ac:dyDescent="0.2">
      <c r="A58" s="278"/>
      <c r="B58" s="278"/>
      <c r="C58" s="278"/>
      <c r="D58" s="278"/>
      <c r="E58" s="278"/>
      <c r="F58" s="278"/>
      <c r="G58" s="278"/>
      <c r="J58" s="298"/>
    </row>
    <row r="59" spans="1:10" x14ac:dyDescent="0.2">
      <c r="J59" s="298"/>
    </row>
    <row r="60" spans="1:10" x14ac:dyDescent="0.2">
      <c r="J60" s="298"/>
    </row>
    <row r="61" spans="1:10" x14ac:dyDescent="0.2">
      <c r="J61" s="298"/>
    </row>
    <row r="62" spans="1:10" x14ac:dyDescent="0.2">
      <c r="J62" s="298"/>
    </row>
    <row r="63" spans="1:10" x14ac:dyDescent="0.2">
      <c r="J63" s="298"/>
    </row>
    <row r="64" spans="1:10" x14ac:dyDescent="0.2">
      <c r="J64" s="298"/>
    </row>
    <row r="65" spans="10:10" x14ac:dyDescent="0.2">
      <c r="J65" s="298"/>
    </row>
    <row r="66" spans="10:10" x14ac:dyDescent="0.2">
      <c r="J66" s="298"/>
    </row>
    <row r="67" spans="10:10" x14ac:dyDescent="0.2">
      <c r="J67" s="298"/>
    </row>
    <row r="68" spans="10:10" x14ac:dyDescent="0.2">
      <c r="J68" s="298"/>
    </row>
    <row r="69" spans="10:10" x14ac:dyDescent="0.2">
      <c r="J69" s="298"/>
    </row>
    <row r="70" spans="10:10" x14ac:dyDescent="0.2">
      <c r="J70" s="298"/>
    </row>
    <row r="71" spans="10:10" x14ac:dyDescent="0.2">
      <c r="J71" s="298"/>
    </row>
    <row r="72" spans="10:10" x14ac:dyDescent="0.2">
      <c r="J72" s="298"/>
    </row>
    <row r="73" spans="10:10" x14ac:dyDescent="0.2">
      <c r="J73" s="298"/>
    </row>
    <row r="74" spans="10:10" x14ac:dyDescent="0.2">
      <c r="J74" s="298"/>
    </row>
    <row r="75" spans="10:10" x14ac:dyDescent="0.2">
      <c r="J75" s="298"/>
    </row>
    <row r="76" spans="10:10" x14ac:dyDescent="0.2">
      <c r="J76" s="298"/>
    </row>
    <row r="77" spans="10:10" x14ac:dyDescent="0.2">
      <c r="J77" s="298"/>
    </row>
    <row r="78" spans="10:10" x14ac:dyDescent="0.2">
      <c r="J78" s="298"/>
    </row>
    <row r="79" spans="10:10" x14ac:dyDescent="0.2">
      <c r="J79" s="298"/>
    </row>
    <row r="80" spans="10:10" x14ac:dyDescent="0.2">
      <c r="J80" s="298"/>
    </row>
    <row r="81" spans="10:10" x14ac:dyDescent="0.2">
      <c r="J81" s="298"/>
    </row>
    <row r="82" spans="10:10" x14ac:dyDescent="0.2">
      <c r="J82" s="298"/>
    </row>
    <row r="83" spans="10:10" x14ac:dyDescent="0.2">
      <c r="J83" s="298"/>
    </row>
    <row r="84" spans="10:10" x14ac:dyDescent="0.2">
      <c r="J84" s="298"/>
    </row>
    <row r="85" spans="10:10" x14ac:dyDescent="0.2">
      <c r="J85" s="298"/>
    </row>
    <row r="86" spans="10:10" x14ac:dyDescent="0.2">
      <c r="J86" s="298"/>
    </row>
    <row r="87" spans="10:10" x14ac:dyDescent="0.2">
      <c r="J87" s="298"/>
    </row>
    <row r="88" spans="10:10" x14ac:dyDescent="0.2">
      <c r="J88" s="298"/>
    </row>
    <row r="89" spans="10:10" x14ac:dyDescent="0.2">
      <c r="J89" s="298"/>
    </row>
    <row r="90" spans="10:10" x14ac:dyDescent="0.2">
      <c r="J90" s="298"/>
    </row>
    <row r="91" spans="10:10" x14ac:dyDescent="0.2">
      <c r="J91" s="298"/>
    </row>
    <row r="92" spans="10:10" x14ac:dyDescent="0.2">
      <c r="J92" s="298"/>
    </row>
    <row r="93" spans="10:10" x14ac:dyDescent="0.2">
      <c r="J93" s="298"/>
    </row>
    <row r="94" spans="10:10" x14ac:dyDescent="0.2">
      <c r="J94" s="298"/>
    </row>
    <row r="95" spans="10:10" x14ac:dyDescent="0.2">
      <c r="J95" s="298"/>
    </row>
    <row r="96" spans="10:10" x14ac:dyDescent="0.2">
      <c r="J96" s="298"/>
    </row>
    <row r="97" spans="10:10" x14ac:dyDescent="0.2">
      <c r="J97" s="298"/>
    </row>
    <row r="98" spans="10:10" x14ac:dyDescent="0.2">
      <c r="J98" s="298"/>
    </row>
    <row r="99" spans="10:10" x14ac:dyDescent="0.2">
      <c r="J99" s="298"/>
    </row>
    <row r="100" spans="10:10" x14ac:dyDescent="0.2">
      <c r="J100" s="298"/>
    </row>
    <row r="101" spans="10:10" x14ac:dyDescent="0.2">
      <c r="J101" s="298"/>
    </row>
    <row r="102" spans="10:10" x14ac:dyDescent="0.2">
      <c r="J102" s="298"/>
    </row>
    <row r="103" spans="10:10" x14ac:dyDescent="0.2">
      <c r="J103" s="298"/>
    </row>
    <row r="104" spans="10:10" x14ac:dyDescent="0.2">
      <c r="J104" s="298"/>
    </row>
    <row r="105" spans="10:10" x14ac:dyDescent="0.2">
      <c r="J105" s="298"/>
    </row>
    <row r="106" spans="10:10" x14ac:dyDescent="0.2">
      <c r="J106" s="298"/>
    </row>
    <row r="107" spans="10:10" x14ac:dyDescent="0.2">
      <c r="J107" s="298"/>
    </row>
    <row r="108" spans="10:10" x14ac:dyDescent="0.2">
      <c r="J108" s="298"/>
    </row>
    <row r="109" spans="10:10" x14ac:dyDescent="0.2">
      <c r="J109" s="298"/>
    </row>
    <row r="110" spans="10:10" x14ac:dyDescent="0.2">
      <c r="J110" s="298"/>
    </row>
  </sheetData>
  <mergeCells count="15">
    <mergeCell ref="K9:K10"/>
    <mergeCell ref="M9:Q9"/>
    <mergeCell ref="R9:R10"/>
    <mergeCell ref="L9:L10"/>
    <mergeCell ref="A22:G22"/>
    <mergeCell ref="J9:J10"/>
    <mergeCell ref="A9:A10"/>
    <mergeCell ref="B9:B10"/>
    <mergeCell ref="F9:F10"/>
    <mergeCell ref="G9:G10"/>
    <mergeCell ref="H9:H10"/>
    <mergeCell ref="I9:I10"/>
    <mergeCell ref="C9:C10"/>
    <mergeCell ref="D9:D10"/>
    <mergeCell ref="E9:E10"/>
  </mergeCells>
  <phoneticPr fontId="29" type="noConversion"/>
  <pageMargins left="0.78740157480314965" right="0.78740157480314965" top="0.6692913385826772" bottom="0.86614173228346458" header="0.27559055118110237" footer="0.39370078740157483"/>
  <pageSetup paperSize="9" scale="40" firstPageNumber="139"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Q28"/>
  <sheetViews>
    <sheetView topLeftCell="F1" zoomScale="75" zoomScaleNormal="75" zoomScaleSheetLayoutView="75" workbookViewId="0">
      <selection activeCell="G20" sqref="G20"/>
    </sheetView>
  </sheetViews>
  <sheetFormatPr defaultRowHeight="12.75" x14ac:dyDescent="0.2"/>
  <cols>
    <col min="1" max="3" width="6.28515625" style="56" customWidth="1"/>
    <col min="4" max="4" width="23.28515625" style="56" customWidth="1"/>
    <col min="5" max="5" width="6.7109375" style="56" customWidth="1"/>
    <col min="6" max="6" width="57.140625" style="56" customWidth="1"/>
    <col min="7" max="7" width="99.140625" style="56" customWidth="1"/>
    <col min="8" max="8" width="10.7109375" style="56" customWidth="1"/>
    <col min="9" max="9" width="11.5703125" style="56" customWidth="1"/>
    <col min="10" max="10" width="13.42578125" style="56" customWidth="1"/>
    <col min="11" max="12" width="11.7109375" style="460" customWidth="1"/>
    <col min="13" max="13" width="13.28515625" style="56" customWidth="1"/>
    <col min="14" max="16384" width="9.140625" style="56"/>
  </cols>
  <sheetData>
    <row r="1" spans="1:14" ht="21.75" customHeight="1" x14ac:dyDescent="0.25">
      <c r="A1" s="195" t="s">
        <v>65</v>
      </c>
      <c r="B1" s="195"/>
      <c r="C1" s="195"/>
      <c r="D1" s="195"/>
      <c r="E1" s="230"/>
      <c r="F1" s="231"/>
      <c r="G1" s="234"/>
      <c r="J1" s="230"/>
      <c r="K1" s="230"/>
      <c r="L1" s="230"/>
      <c r="M1" s="230"/>
      <c r="N1" s="265"/>
    </row>
    <row r="2" spans="1:14" s="634" customFormat="1" ht="15.75" x14ac:dyDescent="0.25">
      <c r="A2" s="622" t="s">
        <v>12</v>
      </c>
      <c r="B2" s="622"/>
      <c r="C2" s="622"/>
      <c r="D2" s="622"/>
      <c r="E2" s="622"/>
      <c r="F2" s="622" t="s">
        <v>66</v>
      </c>
      <c r="G2" s="633" t="s">
        <v>106</v>
      </c>
      <c r="J2" s="622"/>
      <c r="K2" s="622"/>
      <c r="L2" s="622"/>
      <c r="M2" s="622"/>
      <c r="N2" s="655"/>
    </row>
    <row r="3" spans="1:14" s="634" customFormat="1" ht="12" customHeight="1" x14ac:dyDescent="0.25">
      <c r="A3" s="622"/>
      <c r="B3" s="622"/>
      <c r="C3" s="622"/>
      <c r="D3" s="622"/>
      <c r="E3" s="622"/>
      <c r="F3" s="622" t="s">
        <v>15</v>
      </c>
      <c r="G3" s="633"/>
      <c r="J3" s="622"/>
      <c r="K3" s="622"/>
      <c r="L3" s="622"/>
      <c r="M3" s="622"/>
      <c r="N3" s="655"/>
    </row>
    <row r="4" spans="1:14" ht="17.25" customHeight="1" thickBot="1" x14ac:dyDescent="0.25">
      <c r="A4" s="203"/>
      <c r="B4" s="203"/>
      <c r="C4" s="203"/>
      <c r="D4" s="203"/>
      <c r="E4" s="203"/>
      <c r="F4" s="203"/>
      <c r="G4" s="235"/>
      <c r="J4" s="203"/>
      <c r="K4" s="203"/>
      <c r="L4" s="203"/>
      <c r="M4" s="225" t="s">
        <v>38</v>
      </c>
      <c r="N4" s="265"/>
    </row>
    <row r="5" spans="1:14" ht="24.75" customHeight="1" thickBot="1" x14ac:dyDescent="0.25">
      <c r="A5" s="44" t="s">
        <v>81</v>
      </c>
      <c r="B5" s="147"/>
      <c r="C5" s="147"/>
      <c r="D5" s="147"/>
      <c r="E5" s="31"/>
      <c r="F5" s="31"/>
      <c r="G5" s="31"/>
      <c r="H5" s="31"/>
      <c r="I5" s="31"/>
      <c r="J5" s="31"/>
      <c r="K5" s="399"/>
      <c r="L5" s="399"/>
      <c r="M5" s="32"/>
      <c r="N5" s="242"/>
    </row>
    <row r="6" spans="1:14" ht="25.5" customHeight="1" thickBot="1" x14ac:dyDescent="0.25">
      <c r="A6" s="266" t="s">
        <v>147</v>
      </c>
      <c r="B6" s="267"/>
      <c r="C6" s="267"/>
      <c r="D6" s="267"/>
      <c r="E6" s="268"/>
      <c r="F6" s="268"/>
      <c r="G6" s="268"/>
      <c r="H6" s="268"/>
      <c r="I6" s="268"/>
      <c r="J6" s="268"/>
      <c r="K6" s="268"/>
      <c r="L6" s="268"/>
      <c r="M6" s="445"/>
      <c r="N6" s="242"/>
    </row>
    <row r="7" spans="1:14" s="634" customFormat="1" ht="29.25" customHeight="1" thickBot="1" x14ac:dyDescent="0.25">
      <c r="A7" s="1112" t="s">
        <v>69</v>
      </c>
      <c r="B7" s="1112" t="s">
        <v>5</v>
      </c>
      <c r="C7" s="1112" t="s">
        <v>94</v>
      </c>
      <c r="D7" s="1112" t="s">
        <v>7</v>
      </c>
      <c r="E7" s="1112" t="s">
        <v>85</v>
      </c>
      <c r="F7" s="1109" t="s">
        <v>19</v>
      </c>
      <c r="G7" s="1114" t="s">
        <v>20</v>
      </c>
      <c r="H7" s="1116" t="s">
        <v>23</v>
      </c>
      <c r="I7" s="1117" t="s">
        <v>140</v>
      </c>
      <c r="J7" s="1117"/>
      <c r="K7" s="1117"/>
      <c r="L7" s="1117"/>
      <c r="M7" s="1117"/>
    </row>
    <row r="8" spans="1:14" s="634" customFormat="1" ht="49.5" customHeight="1" thickBot="1" x14ac:dyDescent="0.25">
      <c r="A8" s="1162"/>
      <c r="B8" s="1162"/>
      <c r="C8" s="1162"/>
      <c r="D8" s="1162"/>
      <c r="E8" s="1162"/>
      <c r="F8" s="1110"/>
      <c r="G8" s="1127"/>
      <c r="H8" s="1130"/>
      <c r="I8" s="693" t="s">
        <v>45</v>
      </c>
      <c r="J8" s="693" t="s">
        <v>83</v>
      </c>
      <c r="K8" s="693" t="s">
        <v>434</v>
      </c>
      <c r="L8" s="693" t="s">
        <v>435</v>
      </c>
      <c r="M8" s="693" t="s">
        <v>84</v>
      </c>
    </row>
    <row r="9" spans="1:14" s="406" customFormat="1" ht="64.5" customHeight="1" x14ac:dyDescent="0.2">
      <c r="A9" s="742">
        <v>1</v>
      </c>
      <c r="B9" s="743">
        <v>3314</v>
      </c>
      <c r="C9" s="743">
        <v>6351</v>
      </c>
      <c r="D9" s="743">
        <v>60003001601</v>
      </c>
      <c r="E9" s="743" t="s">
        <v>91</v>
      </c>
      <c r="F9" s="779" t="s">
        <v>306</v>
      </c>
      <c r="G9" s="750" t="s">
        <v>308</v>
      </c>
      <c r="H9" s="781">
        <v>500</v>
      </c>
      <c r="I9" s="782">
        <f>J9+M9+K9+L9</f>
        <v>500</v>
      </c>
      <c r="J9" s="714">
        <v>0</v>
      </c>
      <c r="K9" s="716">
        <v>500</v>
      </c>
      <c r="L9" s="714"/>
      <c r="M9" s="716"/>
    </row>
    <row r="10" spans="1:14" s="406" customFormat="1" ht="45.75" customHeight="1" x14ac:dyDescent="0.2">
      <c r="A10" s="744">
        <v>2</v>
      </c>
      <c r="B10" s="738">
        <v>3314</v>
      </c>
      <c r="C10" s="738">
        <v>6351</v>
      </c>
      <c r="D10" s="738">
        <v>60003001601</v>
      </c>
      <c r="E10" s="738" t="s">
        <v>91</v>
      </c>
      <c r="F10" s="780" t="s">
        <v>305</v>
      </c>
      <c r="G10" s="731" t="s">
        <v>307</v>
      </c>
      <c r="H10" s="783">
        <v>200</v>
      </c>
      <c r="I10" s="782">
        <f t="shared" ref="I10:I20" si="0">J10+M10+K10+L10</f>
        <v>200</v>
      </c>
      <c r="J10" s="714">
        <v>0</v>
      </c>
      <c r="K10" s="716">
        <v>200</v>
      </c>
      <c r="L10" s="714"/>
      <c r="M10" s="716"/>
    </row>
    <row r="11" spans="1:14" s="406" customFormat="1" ht="53.25" customHeight="1" x14ac:dyDescent="0.2">
      <c r="A11" s="744">
        <v>3</v>
      </c>
      <c r="B11" s="738">
        <v>3315</v>
      </c>
      <c r="C11" s="738">
        <v>6351</v>
      </c>
      <c r="D11" s="738">
        <v>60003001604</v>
      </c>
      <c r="E11" s="738" t="s">
        <v>190</v>
      </c>
      <c r="F11" s="734" t="s">
        <v>203</v>
      </c>
      <c r="G11" s="731" t="s">
        <v>208</v>
      </c>
      <c r="H11" s="783">
        <v>230</v>
      </c>
      <c r="I11" s="782">
        <f t="shared" si="0"/>
        <v>230</v>
      </c>
      <c r="J11" s="721">
        <v>0</v>
      </c>
      <c r="K11" s="723">
        <v>230</v>
      </c>
      <c r="L11" s="721"/>
      <c r="M11" s="723"/>
    </row>
    <row r="12" spans="1:14" s="406" customFormat="1" ht="60.75" customHeight="1" x14ac:dyDescent="0.2">
      <c r="A12" s="744">
        <v>4</v>
      </c>
      <c r="B12" s="738">
        <v>3315</v>
      </c>
      <c r="C12" s="738">
        <v>6351</v>
      </c>
      <c r="D12" s="738">
        <v>60003001606</v>
      </c>
      <c r="E12" s="738" t="s">
        <v>193</v>
      </c>
      <c r="F12" s="734" t="s">
        <v>216</v>
      </c>
      <c r="G12" s="731" t="s">
        <v>220</v>
      </c>
      <c r="H12" s="783">
        <v>120</v>
      </c>
      <c r="I12" s="782">
        <f t="shared" si="0"/>
        <v>120</v>
      </c>
      <c r="J12" s="721">
        <v>0</v>
      </c>
      <c r="K12" s="723">
        <v>120</v>
      </c>
      <c r="L12" s="721"/>
      <c r="M12" s="723"/>
    </row>
    <row r="13" spans="1:14" s="388" customFormat="1" ht="45.75" customHeight="1" x14ac:dyDescent="0.2">
      <c r="A13" s="744">
        <v>5</v>
      </c>
      <c r="B13" s="738">
        <v>3315</v>
      </c>
      <c r="C13" s="738">
        <v>6351</v>
      </c>
      <c r="D13" s="738">
        <v>60003001602</v>
      </c>
      <c r="E13" s="738" t="s">
        <v>91</v>
      </c>
      <c r="F13" s="734" t="s">
        <v>198</v>
      </c>
      <c r="G13" s="731" t="s">
        <v>204</v>
      </c>
      <c r="H13" s="783">
        <v>500</v>
      </c>
      <c r="I13" s="782">
        <f t="shared" si="0"/>
        <v>500</v>
      </c>
      <c r="J13" s="714">
        <v>0</v>
      </c>
      <c r="K13" s="716">
        <v>500</v>
      </c>
      <c r="L13" s="714"/>
      <c r="M13" s="716"/>
    </row>
    <row r="14" spans="1:14" ht="58.9" customHeight="1" x14ac:dyDescent="0.2">
      <c r="A14" s="744">
        <v>6</v>
      </c>
      <c r="B14" s="738">
        <v>3315</v>
      </c>
      <c r="C14" s="738">
        <v>6351</v>
      </c>
      <c r="D14" s="738">
        <v>60003001603</v>
      </c>
      <c r="E14" s="738" t="s">
        <v>192</v>
      </c>
      <c r="F14" s="734" t="s">
        <v>199</v>
      </c>
      <c r="G14" s="731" t="s">
        <v>612</v>
      </c>
      <c r="H14" s="783">
        <v>49</v>
      </c>
      <c r="I14" s="782">
        <f t="shared" si="0"/>
        <v>49</v>
      </c>
      <c r="J14" s="721">
        <v>0</v>
      </c>
      <c r="K14" s="723">
        <v>49</v>
      </c>
      <c r="L14" s="721"/>
      <c r="M14" s="723"/>
    </row>
    <row r="15" spans="1:14" ht="48" customHeight="1" x14ac:dyDescent="0.2">
      <c r="A15" s="744">
        <v>7</v>
      </c>
      <c r="B15" s="738">
        <v>3315</v>
      </c>
      <c r="C15" s="738">
        <v>6351</v>
      </c>
      <c r="D15" s="738">
        <v>60003001603</v>
      </c>
      <c r="E15" s="738" t="s">
        <v>192</v>
      </c>
      <c r="F15" s="734" t="s">
        <v>200</v>
      </c>
      <c r="G15" s="731" t="s">
        <v>206</v>
      </c>
      <c r="H15" s="783">
        <v>250</v>
      </c>
      <c r="I15" s="782">
        <f t="shared" si="0"/>
        <v>250</v>
      </c>
      <c r="J15" s="721">
        <v>0</v>
      </c>
      <c r="K15" s="723">
        <v>250</v>
      </c>
      <c r="L15" s="721"/>
      <c r="M15" s="723"/>
    </row>
    <row r="16" spans="1:14" ht="44.25" customHeight="1" x14ac:dyDescent="0.2">
      <c r="A16" s="744">
        <v>8</v>
      </c>
      <c r="B16" s="738">
        <v>3315</v>
      </c>
      <c r="C16" s="738">
        <v>6351</v>
      </c>
      <c r="D16" s="738">
        <v>60003001603</v>
      </c>
      <c r="E16" s="738" t="s">
        <v>192</v>
      </c>
      <c r="F16" s="734" t="s">
        <v>201</v>
      </c>
      <c r="G16" s="731" t="s">
        <v>207</v>
      </c>
      <c r="H16" s="783">
        <v>46</v>
      </c>
      <c r="I16" s="782">
        <f t="shared" si="0"/>
        <v>46</v>
      </c>
      <c r="J16" s="721">
        <v>0</v>
      </c>
      <c r="K16" s="723">
        <v>46</v>
      </c>
      <c r="L16" s="721"/>
      <c r="M16" s="723"/>
    </row>
    <row r="17" spans="1:17" ht="53.25" customHeight="1" x14ac:dyDescent="0.2">
      <c r="A17" s="744">
        <v>9</v>
      </c>
      <c r="B17" s="738">
        <v>3315</v>
      </c>
      <c r="C17" s="738">
        <v>6351</v>
      </c>
      <c r="D17" s="738">
        <v>60003001606</v>
      </c>
      <c r="E17" s="738" t="s">
        <v>193</v>
      </c>
      <c r="F17" s="734" t="s">
        <v>212</v>
      </c>
      <c r="G17" s="731" t="s">
        <v>217</v>
      </c>
      <c r="H17" s="783">
        <v>600</v>
      </c>
      <c r="I17" s="782">
        <f t="shared" si="0"/>
        <v>600</v>
      </c>
      <c r="J17" s="721">
        <v>0</v>
      </c>
      <c r="K17" s="723">
        <v>600</v>
      </c>
      <c r="L17" s="721"/>
      <c r="M17" s="723"/>
    </row>
    <row r="18" spans="1:17" ht="46.5" customHeight="1" x14ac:dyDescent="0.2">
      <c r="A18" s="744">
        <v>10</v>
      </c>
      <c r="B18" s="738">
        <v>3315</v>
      </c>
      <c r="C18" s="738">
        <v>6351</v>
      </c>
      <c r="D18" s="738">
        <v>60003001606</v>
      </c>
      <c r="E18" s="738" t="s">
        <v>193</v>
      </c>
      <c r="F18" s="734" t="s">
        <v>213</v>
      </c>
      <c r="G18" s="731" t="s">
        <v>613</v>
      </c>
      <c r="H18" s="783">
        <v>100</v>
      </c>
      <c r="I18" s="782">
        <f t="shared" si="0"/>
        <v>100</v>
      </c>
      <c r="J18" s="721">
        <v>0</v>
      </c>
      <c r="K18" s="723">
        <v>100</v>
      </c>
      <c r="L18" s="721"/>
      <c r="M18" s="723"/>
    </row>
    <row r="19" spans="1:17" ht="56.25" customHeight="1" x14ac:dyDescent="0.2">
      <c r="A19" s="744">
        <v>11</v>
      </c>
      <c r="B19" s="738">
        <v>3315</v>
      </c>
      <c r="C19" s="738">
        <v>6351</v>
      </c>
      <c r="D19" s="738">
        <v>60003001606</v>
      </c>
      <c r="E19" s="738" t="s">
        <v>193</v>
      </c>
      <c r="F19" s="734" t="s">
        <v>214</v>
      </c>
      <c r="G19" s="731" t="s">
        <v>218</v>
      </c>
      <c r="H19" s="783">
        <v>90</v>
      </c>
      <c r="I19" s="782">
        <f t="shared" si="0"/>
        <v>90</v>
      </c>
      <c r="J19" s="721">
        <v>0</v>
      </c>
      <c r="K19" s="723">
        <v>90</v>
      </c>
      <c r="L19" s="721"/>
      <c r="M19" s="723"/>
      <c r="Q19" s="64"/>
    </row>
    <row r="20" spans="1:17" ht="69.75" customHeight="1" thickBot="1" x14ac:dyDescent="0.25">
      <c r="A20" s="744">
        <v>12</v>
      </c>
      <c r="B20" s="738">
        <v>3315</v>
      </c>
      <c r="C20" s="738">
        <v>6351</v>
      </c>
      <c r="D20" s="738">
        <v>60003001606</v>
      </c>
      <c r="E20" s="738" t="s">
        <v>193</v>
      </c>
      <c r="F20" s="734" t="s">
        <v>215</v>
      </c>
      <c r="G20" s="731" t="s">
        <v>219</v>
      </c>
      <c r="H20" s="783">
        <v>80</v>
      </c>
      <c r="I20" s="782">
        <f t="shared" si="0"/>
        <v>80</v>
      </c>
      <c r="J20" s="721">
        <v>0</v>
      </c>
      <c r="K20" s="723">
        <v>80</v>
      </c>
      <c r="L20" s="721"/>
      <c r="M20" s="723"/>
    </row>
    <row r="21" spans="1:17" ht="28.5" customHeight="1" thickBot="1" x14ac:dyDescent="0.25">
      <c r="A21" s="1148" t="s">
        <v>119</v>
      </c>
      <c r="B21" s="1149"/>
      <c r="C21" s="1149"/>
      <c r="D21" s="1149"/>
      <c r="E21" s="1163"/>
      <c r="F21" s="1163"/>
      <c r="G21" s="1164"/>
      <c r="H21" s="784">
        <f>SUM(H9:H20)</f>
        <v>2765</v>
      </c>
      <c r="I21" s="777">
        <f>SUM(I9:I20)</f>
        <v>2765</v>
      </c>
      <c r="J21" s="777">
        <f t="shared" ref="J21:M21" si="1">SUM(J9:J20)</f>
        <v>0</v>
      </c>
      <c r="K21" s="777">
        <f t="shared" si="1"/>
        <v>2765</v>
      </c>
      <c r="L21" s="777">
        <f t="shared" si="1"/>
        <v>0</v>
      </c>
      <c r="M21" s="777">
        <f t="shared" si="1"/>
        <v>0</v>
      </c>
    </row>
    <row r="22" spans="1:17" x14ac:dyDescent="0.2">
      <c r="A22" s="269"/>
      <c r="B22" s="269"/>
      <c r="C22" s="269"/>
      <c r="D22" s="269"/>
      <c r="E22" s="270"/>
      <c r="F22" s="270"/>
      <c r="G22" s="271"/>
      <c r="H22" s="272"/>
      <c r="J22" s="271"/>
      <c r="K22" s="271"/>
      <c r="L22" s="271"/>
    </row>
    <row r="23" spans="1:17" x14ac:dyDescent="0.2">
      <c r="E23" s="273"/>
      <c r="F23" s="273"/>
      <c r="H23" s="272"/>
    </row>
    <row r="24" spans="1:17" x14ac:dyDescent="0.2">
      <c r="F24" s="273"/>
      <c r="G24" s="274"/>
      <c r="H24" s="275"/>
    </row>
    <row r="25" spans="1:17" x14ac:dyDescent="0.2">
      <c r="A25" s="276"/>
      <c r="B25" s="276"/>
      <c r="C25" s="276"/>
      <c r="D25" s="276"/>
      <c r="E25" s="276"/>
      <c r="F25" s="276"/>
      <c r="G25" s="277"/>
      <c r="H25" s="275"/>
    </row>
    <row r="26" spans="1:17" x14ac:dyDescent="0.2">
      <c r="F26" s="273"/>
      <c r="H26" s="275"/>
    </row>
    <row r="27" spans="1:17" x14ac:dyDescent="0.2">
      <c r="F27" s="275"/>
      <c r="H27" s="275"/>
    </row>
    <row r="28" spans="1:17" x14ac:dyDescent="0.2">
      <c r="F28" s="275"/>
      <c r="H28" s="275"/>
    </row>
  </sheetData>
  <mergeCells count="10">
    <mergeCell ref="C7:C8"/>
    <mergeCell ref="D7:D8"/>
    <mergeCell ref="I7:M7"/>
    <mergeCell ref="A21:G21"/>
    <mergeCell ref="H7:H8"/>
    <mergeCell ref="A7:A8"/>
    <mergeCell ref="E7:E8"/>
    <mergeCell ref="F7:F8"/>
    <mergeCell ref="G7:G8"/>
    <mergeCell ref="B7:B8"/>
  </mergeCells>
  <phoneticPr fontId="29" type="noConversion"/>
  <pageMargins left="0.78740157480314965" right="0.78740157480314965" top="0.6692913385826772" bottom="0.86614173228346458" header="0.27559055118110237" footer="0.39370078740157483"/>
  <pageSetup paperSize="9" scale="46" firstPageNumber="140"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pageSetUpPr fitToPage="1"/>
  </sheetPr>
  <dimension ref="A1:CE519"/>
  <sheetViews>
    <sheetView topLeftCell="J1" zoomScale="75" zoomScaleNormal="75" zoomScaleSheetLayoutView="75" workbookViewId="0">
      <selection activeCell="G20" sqref="G20"/>
    </sheetView>
  </sheetViews>
  <sheetFormatPr defaultRowHeight="12.75" outlineLevelCol="1" x14ac:dyDescent="0.2"/>
  <cols>
    <col min="1" max="1" width="4.42578125" style="251" customWidth="1"/>
    <col min="2" max="2" width="3.85546875" style="251" customWidth="1"/>
    <col min="3" max="3" width="7.5703125" style="251" hidden="1" customWidth="1" outlineLevel="1"/>
    <col min="4" max="4" width="8.140625" style="251" hidden="1" customWidth="1" outlineLevel="1"/>
    <col min="5" max="5" width="10.28515625" style="251" hidden="1" customWidth="1" outlineLevel="1"/>
    <col min="6" max="6" width="16.140625" style="251" hidden="1" customWidth="1" outlineLevel="1"/>
    <col min="7" max="7" width="9.28515625" style="251" hidden="1" customWidth="1" outlineLevel="1"/>
    <col min="8" max="8" width="16.5703125" style="251" customWidth="1" outlineLevel="1"/>
    <col min="9" max="9" width="6.28515625" style="251" customWidth="1" outlineLevel="1"/>
    <col min="10" max="10" width="7.28515625" style="251" customWidth="1" outlineLevel="1"/>
    <col min="11" max="11" width="9.42578125" style="251" customWidth="1"/>
    <col min="12" max="12" width="45.28515625" style="252" customWidth="1"/>
    <col min="13" max="13" width="53.5703125" style="252" customWidth="1"/>
    <col min="14" max="14" width="10.7109375" style="251" customWidth="1"/>
    <col min="15" max="15" width="14.42578125" style="251" customWidth="1"/>
    <col min="16" max="16" width="12.28515625" style="251" customWidth="1"/>
    <col min="17" max="17" width="14.85546875" style="251" customWidth="1"/>
    <col min="18" max="19" width="12.7109375" style="251" customWidth="1"/>
    <col min="20" max="20" width="13.7109375" style="251" customWidth="1"/>
    <col min="21" max="21" width="18.140625" style="251" customWidth="1"/>
    <col min="22" max="63" width="9.140625" style="254"/>
    <col min="64" max="16384" width="9.140625" style="251"/>
  </cols>
  <sheetData>
    <row r="1" spans="1:83" s="245" customFormat="1" ht="19.5" customHeight="1" x14ac:dyDescent="0.25">
      <c r="A1" s="248" t="s">
        <v>92</v>
      </c>
      <c r="P1" s="249" t="s">
        <v>3</v>
      </c>
      <c r="T1" s="249"/>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row>
    <row r="2" spans="1:83" s="203" customFormat="1" ht="15" x14ac:dyDescent="0.25">
      <c r="A2" s="203" t="s">
        <v>12</v>
      </c>
      <c r="K2" s="203" t="s">
        <v>13</v>
      </c>
      <c r="T2" s="250"/>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row>
    <row r="3" spans="1:83" ht="24" customHeight="1" thickBot="1" x14ac:dyDescent="0.25">
      <c r="K3" s="203" t="s">
        <v>15</v>
      </c>
      <c r="L3" s="203"/>
      <c r="U3" s="812" t="s">
        <v>16</v>
      </c>
      <c r="V3" s="253"/>
      <c r="BL3" s="254"/>
      <c r="BM3" s="254"/>
    </row>
    <row r="4" spans="1:83" s="258" customFormat="1" ht="26.25" customHeight="1" thickBot="1" x14ac:dyDescent="0.25">
      <c r="A4" s="1165" t="s">
        <v>82</v>
      </c>
      <c r="B4" s="1166"/>
      <c r="C4" s="1166"/>
      <c r="D4" s="1166"/>
      <c r="E4" s="1166"/>
      <c r="F4" s="1166"/>
      <c r="G4" s="1166"/>
      <c r="H4" s="1166"/>
      <c r="I4" s="1166"/>
      <c r="J4" s="1166"/>
      <c r="K4" s="1166"/>
      <c r="L4" s="1166"/>
      <c r="M4" s="1166"/>
      <c r="N4" s="1166"/>
      <c r="O4" s="1166"/>
      <c r="P4" s="1166"/>
      <c r="Q4" s="1166"/>
      <c r="R4" s="1166"/>
      <c r="S4" s="1166"/>
      <c r="T4" s="1166"/>
      <c r="U4" s="1167"/>
      <c r="V4" s="32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6"/>
      <c r="BO4" s="257"/>
      <c r="BP4" s="257"/>
      <c r="BQ4" s="257"/>
      <c r="BR4" s="257"/>
      <c r="BS4" s="257"/>
      <c r="BT4" s="257"/>
      <c r="BU4" s="257"/>
      <c r="BV4" s="257"/>
    </row>
    <row r="5" spans="1:83" ht="26.25" customHeight="1" thickBot="1" x14ac:dyDescent="0.25">
      <c r="A5" s="1032" t="s">
        <v>53</v>
      </c>
      <c r="B5" s="1033"/>
      <c r="C5" s="1033"/>
      <c r="D5" s="1033"/>
      <c r="E5" s="1033"/>
      <c r="F5" s="1033"/>
      <c r="G5" s="1033"/>
      <c r="H5" s="1033"/>
      <c r="I5" s="1033"/>
      <c r="J5" s="1033"/>
      <c r="K5" s="1033"/>
      <c r="L5" s="1033"/>
      <c r="M5" s="1033"/>
      <c r="N5" s="1033"/>
      <c r="O5" s="1033"/>
      <c r="P5" s="1033"/>
      <c r="Q5" s="1034"/>
      <c r="R5" s="457"/>
      <c r="S5" s="458"/>
      <c r="T5" s="259"/>
      <c r="U5" s="260"/>
      <c r="BL5" s="254"/>
      <c r="BM5" s="254"/>
    </row>
    <row r="6" spans="1:83" s="797" customFormat="1" ht="83.25" customHeight="1" thickBot="1" x14ac:dyDescent="0.25">
      <c r="A6" s="785" t="s">
        <v>30</v>
      </c>
      <c r="B6" s="785" t="s">
        <v>18</v>
      </c>
      <c r="C6" s="785" t="s">
        <v>4</v>
      </c>
      <c r="D6" s="785" t="s">
        <v>5</v>
      </c>
      <c r="E6" s="785" t="s">
        <v>6</v>
      </c>
      <c r="F6" s="785" t="s">
        <v>7</v>
      </c>
      <c r="G6" s="785" t="s">
        <v>8</v>
      </c>
      <c r="H6" s="786" t="s">
        <v>7</v>
      </c>
      <c r="I6" s="787" t="s">
        <v>5</v>
      </c>
      <c r="J6" s="787" t="s">
        <v>8</v>
      </c>
      <c r="K6" s="787" t="s">
        <v>9</v>
      </c>
      <c r="L6" s="788" t="s">
        <v>10</v>
      </c>
      <c r="M6" s="788" t="s">
        <v>11</v>
      </c>
      <c r="N6" s="789" t="s">
        <v>21</v>
      </c>
      <c r="O6" s="790" t="s">
        <v>402</v>
      </c>
      <c r="P6" s="791" t="s">
        <v>23</v>
      </c>
      <c r="Q6" s="792" t="s">
        <v>151</v>
      </c>
      <c r="R6" s="793" t="s">
        <v>434</v>
      </c>
      <c r="S6" s="536" t="s">
        <v>435</v>
      </c>
      <c r="T6" s="787" t="s">
        <v>446</v>
      </c>
      <c r="U6" s="621" t="s">
        <v>152</v>
      </c>
      <c r="V6" s="794"/>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795"/>
      <c r="AY6" s="795"/>
      <c r="AZ6" s="795"/>
      <c r="BA6" s="795"/>
      <c r="BB6" s="795"/>
      <c r="BC6" s="795"/>
      <c r="BD6" s="795"/>
      <c r="BE6" s="795"/>
      <c r="BF6" s="795"/>
      <c r="BG6" s="795"/>
      <c r="BH6" s="795"/>
      <c r="BI6" s="795"/>
      <c r="BJ6" s="795"/>
      <c r="BK6" s="795"/>
      <c r="BL6" s="795"/>
      <c r="BM6" s="795"/>
      <c r="BN6" s="796"/>
    </row>
    <row r="7" spans="1:83" s="93" customFormat="1" ht="36" customHeight="1" thickBot="1" x14ac:dyDescent="0.25">
      <c r="A7" s="798">
        <v>1</v>
      </c>
      <c r="B7" s="799" t="s">
        <v>190</v>
      </c>
      <c r="C7" s="799"/>
      <c r="D7" s="799"/>
      <c r="E7" s="799"/>
      <c r="F7" s="799"/>
      <c r="G7" s="799"/>
      <c r="H7" s="405">
        <v>60004100781</v>
      </c>
      <c r="I7" s="799">
        <v>2212</v>
      </c>
      <c r="J7" s="799">
        <v>6121</v>
      </c>
      <c r="K7" s="799" t="s">
        <v>399</v>
      </c>
      <c r="L7" s="800" t="s">
        <v>400</v>
      </c>
      <c r="M7" s="801" t="s">
        <v>401</v>
      </c>
      <c r="N7" s="435" t="s">
        <v>294</v>
      </c>
      <c r="O7" s="436" t="s">
        <v>403</v>
      </c>
      <c r="P7" s="802">
        <v>500</v>
      </c>
      <c r="Q7" s="803">
        <v>0</v>
      </c>
      <c r="R7" s="804">
        <v>500</v>
      </c>
      <c r="S7" s="805"/>
      <c r="T7" s="806"/>
      <c r="U7" s="807">
        <f>P7-Q7-T7</f>
        <v>500</v>
      </c>
      <c r="V7" s="326"/>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2"/>
    </row>
    <row r="8" spans="1:83" s="261" customFormat="1" ht="35.25" customHeight="1" thickBot="1" x14ac:dyDescent="0.25">
      <c r="A8" s="1165" t="s">
        <v>149</v>
      </c>
      <c r="B8" s="1166"/>
      <c r="C8" s="1166"/>
      <c r="D8" s="1166"/>
      <c r="E8" s="1166"/>
      <c r="F8" s="1166"/>
      <c r="G8" s="1166"/>
      <c r="H8" s="1166"/>
      <c r="I8" s="1166"/>
      <c r="J8" s="1166"/>
      <c r="K8" s="1166"/>
      <c r="L8" s="1166"/>
      <c r="M8" s="1167"/>
      <c r="N8" s="327"/>
      <c r="O8" s="123"/>
      <c r="P8" s="808">
        <f>SUM(P7:P7)</f>
        <v>500</v>
      </c>
      <c r="Q8" s="809">
        <f t="shared" ref="Q8:U8" si="0">SUM(Q7:Q7)</f>
        <v>0</v>
      </c>
      <c r="R8" s="810">
        <f t="shared" si="0"/>
        <v>500</v>
      </c>
      <c r="S8" s="811">
        <f t="shared" si="0"/>
        <v>0</v>
      </c>
      <c r="T8" s="811">
        <f t="shared" si="0"/>
        <v>0</v>
      </c>
      <c r="U8" s="810">
        <f t="shared" si="0"/>
        <v>500</v>
      </c>
      <c r="V8" s="508"/>
    </row>
    <row r="9" spans="1:83" s="254" customFormat="1" ht="21.75" customHeight="1" x14ac:dyDescent="0.2">
      <c r="A9" s="1168"/>
      <c r="B9" s="1168"/>
      <c r="C9" s="1168"/>
      <c r="D9" s="1168"/>
      <c r="E9" s="1168"/>
      <c r="F9" s="1168"/>
      <c r="G9" s="1168"/>
      <c r="H9" s="1168"/>
      <c r="I9" s="1168"/>
      <c r="J9" s="1168"/>
      <c r="K9" s="1168"/>
      <c r="L9" s="1168"/>
      <c r="M9" s="66"/>
      <c r="BN9" s="251"/>
      <c r="BO9" s="251"/>
      <c r="BP9" s="251"/>
      <c r="BQ9" s="251"/>
      <c r="BR9" s="251"/>
      <c r="BS9" s="251"/>
      <c r="BT9" s="251"/>
      <c r="BU9" s="251"/>
      <c r="BV9" s="251"/>
      <c r="BW9" s="251"/>
      <c r="BX9" s="251"/>
      <c r="BY9" s="251"/>
      <c r="BZ9" s="251"/>
      <c r="CA9" s="251"/>
      <c r="CB9" s="251"/>
      <c r="CC9" s="251"/>
      <c r="CD9" s="251"/>
      <c r="CE9" s="251"/>
    </row>
    <row r="10" spans="1:83" s="254" customFormat="1" ht="26.25" customHeight="1" x14ac:dyDescent="0.2">
      <c r="K10" s="262"/>
      <c r="L10" s="66"/>
      <c r="M10" s="66"/>
      <c r="BN10" s="251"/>
      <c r="BO10" s="251"/>
      <c r="BP10" s="251"/>
      <c r="BQ10" s="251"/>
      <c r="BR10" s="251"/>
      <c r="BS10" s="251"/>
      <c r="BT10" s="251"/>
      <c r="BU10" s="251"/>
      <c r="BV10" s="251"/>
      <c r="BW10" s="251"/>
      <c r="BX10" s="251"/>
      <c r="BY10" s="251"/>
      <c r="BZ10" s="251"/>
      <c r="CA10" s="251"/>
      <c r="CB10" s="251"/>
      <c r="CC10" s="251"/>
      <c r="CD10" s="251"/>
      <c r="CE10" s="251"/>
    </row>
    <row r="11" spans="1:83" s="254" customFormat="1" ht="13.5" customHeight="1" x14ac:dyDescent="0.2">
      <c r="K11" s="262"/>
      <c r="L11" s="66"/>
      <c r="M11" s="66"/>
      <c r="BN11" s="251"/>
      <c r="BO11" s="251"/>
      <c r="BP11" s="251"/>
      <c r="BQ11" s="251"/>
      <c r="BR11" s="251"/>
      <c r="BS11" s="251"/>
      <c r="BT11" s="251"/>
      <c r="BU11" s="251"/>
      <c r="BV11" s="251"/>
      <c r="BW11" s="251"/>
      <c r="BX11" s="251"/>
      <c r="BY11" s="251"/>
      <c r="BZ11" s="251"/>
      <c r="CA11" s="251"/>
      <c r="CB11" s="251"/>
      <c r="CC11" s="251"/>
      <c r="CD11" s="251"/>
      <c r="CE11" s="251"/>
    </row>
    <row r="12" spans="1:83" s="254" customFormat="1" x14ac:dyDescent="0.2">
      <c r="K12" s="262"/>
      <c r="L12" s="66"/>
      <c r="M12" s="66"/>
      <c r="BN12" s="251"/>
      <c r="BO12" s="251"/>
      <c r="BP12" s="251"/>
      <c r="BQ12" s="251"/>
      <c r="BR12" s="251"/>
      <c r="BS12" s="251"/>
      <c r="BT12" s="251"/>
      <c r="BU12" s="251"/>
      <c r="BV12" s="251"/>
      <c r="BW12" s="251"/>
      <c r="BX12" s="251"/>
      <c r="BY12" s="251"/>
      <c r="BZ12" s="251"/>
      <c r="CA12" s="251"/>
      <c r="CB12" s="251"/>
      <c r="CC12" s="251"/>
      <c r="CD12" s="251"/>
      <c r="CE12" s="251"/>
    </row>
    <row r="13" spans="1:83" s="254" customFormat="1" x14ac:dyDescent="0.2">
      <c r="L13" s="263"/>
      <c r="M13" s="263"/>
      <c r="BN13" s="251"/>
      <c r="BO13" s="251"/>
      <c r="BP13" s="251"/>
      <c r="BQ13" s="251"/>
      <c r="BR13" s="251"/>
      <c r="BS13" s="251"/>
      <c r="BT13" s="251"/>
      <c r="BU13" s="251"/>
      <c r="BV13" s="251"/>
      <c r="BW13" s="251"/>
      <c r="BX13" s="251"/>
      <c r="BY13" s="251"/>
      <c r="BZ13" s="251"/>
      <c r="CA13" s="251"/>
      <c r="CB13" s="251"/>
      <c r="CC13" s="251"/>
      <c r="CD13" s="251"/>
      <c r="CE13" s="251"/>
    </row>
    <row r="14" spans="1:83" s="254" customFormat="1" ht="16.5" customHeight="1" x14ac:dyDescent="0.2">
      <c r="L14" s="263"/>
      <c r="M14" s="263"/>
      <c r="BN14" s="251"/>
      <c r="BO14" s="251"/>
      <c r="BP14" s="251"/>
      <c r="BQ14" s="251"/>
      <c r="BR14" s="251"/>
      <c r="BS14" s="251"/>
      <c r="BT14" s="251"/>
      <c r="BU14" s="251"/>
      <c r="BV14" s="251"/>
      <c r="BW14" s="251"/>
      <c r="BX14" s="251"/>
      <c r="BY14" s="251"/>
      <c r="BZ14" s="251"/>
      <c r="CA14" s="251"/>
      <c r="CB14" s="251"/>
      <c r="CC14" s="251"/>
      <c r="CD14" s="251"/>
      <c r="CE14" s="251"/>
    </row>
    <row r="15" spans="1:83" s="254" customFormat="1" x14ac:dyDescent="0.2">
      <c r="L15" s="263"/>
      <c r="M15" s="263"/>
      <c r="BN15" s="251"/>
      <c r="BO15" s="251"/>
      <c r="BP15" s="251"/>
      <c r="BQ15" s="251"/>
      <c r="BR15" s="251"/>
      <c r="BS15" s="251"/>
      <c r="BT15" s="251"/>
      <c r="BU15" s="251"/>
      <c r="BV15" s="251"/>
      <c r="BW15" s="251"/>
      <c r="BX15" s="251"/>
      <c r="BY15" s="251"/>
      <c r="BZ15" s="251"/>
      <c r="CA15" s="251"/>
      <c r="CB15" s="251"/>
      <c r="CC15" s="251"/>
      <c r="CD15" s="251"/>
      <c r="CE15" s="251"/>
    </row>
    <row r="16" spans="1:83" s="254" customFormat="1" x14ac:dyDescent="0.2">
      <c r="L16" s="263"/>
      <c r="M16" s="263"/>
      <c r="BN16" s="251"/>
      <c r="BO16" s="251"/>
      <c r="BP16" s="251"/>
      <c r="BQ16" s="251"/>
      <c r="BR16" s="251"/>
      <c r="BS16" s="251"/>
      <c r="BT16" s="251"/>
      <c r="BU16" s="251"/>
      <c r="BV16" s="251"/>
      <c r="BW16" s="251"/>
      <c r="BX16" s="251"/>
      <c r="BY16" s="251"/>
      <c r="BZ16" s="251"/>
      <c r="CA16" s="251"/>
      <c r="CB16" s="251"/>
      <c r="CC16" s="251"/>
      <c r="CD16" s="251"/>
      <c r="CE16" s="251"/>
    </row>
    <row r="17" spans="12:13" s="254" customFormat="1" x14ac:dyDescent="0.2">
      <c r="L17" s="263"/>
      <c r="M17" s="263"/>
    </row>
    <row r="18" spans="12:13" s="254" customFormat="1" x14ac:dyDescent="0.2">
      <c r="L18" s="263"/>
      <c r="M18" s="263"/>
    </row>
    <row r="19" spans="12:13" s="254" customFormat="1" x14ac:dyDescent="0.2">
      <c r="L19" s="263"/>
      <c r="M19" s="263"/>
    </row>
    <row r="20" spans="12:13" s="254" customFormat="1" x14ac:dyDescent="0.2">
      <c r="L20" s="263"/>
      <c r="M20" s="263"/>
    </row>
    <row r="21" spans="12:13" s="254" customFormat="1" x14ac:dyDescent="0.2">
      <c r="L21" s="263"/>
      <c r="M21" s="263"/>
    </row>
    <row r="22" spans="12:13" s="254" customFormat="1" x14ac:dyDescent="0.2">
      <c r="L22" s="263"/>
      <c r="M22" s="263"/>
    </row>
    <row r="23" spans="12:13" s="254" customFormat="1" x14ac:dyDescent="0.2">
      <c r="L23" s="263"/>
      <c r="M23" s="263"/>
    </row>
    <row r="24" spans="12:13" s="254" customFormat="1" x14ac:dyDescent="0.2">
      <c r="L24" s="263"/>
      <c r="M24" s="263"/>
    </row>
    <row r="25" spans="12:13" s="254" customFormat="1" x14ac:dyDescent="0.2">
      <c r="L25" s="263"/>
      <c r="M25" s="263"/>
    </row>
    <row r="26" spans="12:13" s="254" customFormat="1" x14ac:dyDescent="0.2">
      <c r="L26" s="263"/>
      <c r="M26" s="263"/>
    </row>
    <row r="27" spans="12:13" s="254" customFormat="1" x14ac:dyDescent="0.2">
      <c r="L27" s="263"/>
      <c r="M27" s="263"/>
    </row>
    <row r="28" spans="12:13" s="254" customFormat="1" x14ac:dyDescent="0.2">
      <c r="L28" s="263"/>
      <c r="M28" s="263"/>
    </row>
    <row r="29" spans="12:13" s="254" customFormat="1" x14ac:dyDescent="0.2">
      <c r="L29" s="263"/>
      <c r="M29" s="263"/>
    </row>
    <row r="30" spans="12:13" s="254" customFormat="1" x14ac:dyDescent="0.2">
      <c r="L30" s="263"/>
      <c r="M30" s="263"/>
    </row>
    <row r="31" spans="12:13" s="254" customFormat="1" x14ac:dyDescent="0.2">
      <c r="L31" s="263"/>
      <c r="M31" s="263"/>
    </row>
    <row r="32" spans="12:13" s="254" customFormat="1" x14ac:dyDescent="0.2">
      <c r="L32" s="263"/>
      <c r="M32" s="263"/>
    </row>
    <row r="33" spans="12:13" s="254" customFormat="1" x14ac:dyDescent="0.2">
      <c r="L33" s="263"/>
      <c r="M33" s="263"/>
    </row>
    <row r="34" spans="12:13" s="254" customFormat="1" x14ac:dyDescent="0.2">
      <c r="L34" s="263"/>
      <c r="M34" s="263"/>
    </row>
    <row r="35" spans="12:13" s="254" customFormat="1" x14ac:dyDescent="0.2">
      <c r="L35" s="263"/>
      <c r="M35" s="263"/>
    </row>
    <row r="36" spans="12:13" s="254" customFormat="1" x14ac:dyDescent="0.2">
      <c r="L36" s="263"/>
      <c r="M36" s="263"/>
    </row>
    <row r="37" spans="12:13" s="254" customFormat="1" x14ac:dyDescent="0.2">
      <c r="L37" s="263"/>
      <c r="M37" s="263"/>
    </row>
    <row r="38" spans="12:13" s="254" customFormat="1" x14ac:dyDescent="0.2">
      <c r="L38" s="263"/>
      <c r="M38" s="263"/>
    </row>
    <row r="39" spans="12:13" s="254" customFormat="1" x14ac:dyDescent="0.2">
      <c r="L39" s="263"/>
      <c r="M39" s="263"/>
    </row>
    <row r="40" spans="12:13" s="254" customFormat="1" x14ac:dyDescent="0.2">
      <c r="L40" s="263"/>
      <c r="M40" s="263"/>
    </row>
    <row r="41" spans="12:13" s="254" customFormat="1" x14ac:dyDescent="0.2">
      <c r="L41" s="263"/>
      <c r="M41" s="263"/>
    </row>
    <row r="42" spans="12:13" s="254" customFormat="1" x14ac:dyDescent="0.2">
      <c r="L42" s="263"/>
      <c r="M42" s="263"/>
    </row>
    <row r="43" spans="12:13" s="254" customFormat="1" x14ac:dyDescent="0.2">
      <c r="L43" s="263"/>
      <c r="M43" s="263"/>
    </row>
    <row r="44" spans="12:13" s="254" customFormat="1" x14ac:dyDescent="0.2">
      <c r="L44" s="263"/>
      <c r="M44" s="263"/>
    </row>
    <row r="45" spans="12:13" s="254" customFormat="1" x14ac:dyDescent="0.2">
      <c r="L45" s="263"/>
      <c r="M45" s="263"/>
    </row>
    <row r="46" spans="12:13" s="254" customFormat="1" x14ac:dyDescent="0.2">
      <c r="L46" s="263"/>
      <c r="M46" s="263"/>
    </row>
    <row r="47" spans="12:13" s="254" customFormat="1" x14ac:dyDescent="0.2">
      <c r="L47" s="263"/>
      <c r="M47" s="263"/>
    </row>
    <row r="48" spans="12:13" s="254" customFormat="1" x14ac:dyDescent="0.2">
      <c r="L48" s="263"/>
      <c r="M48" s="263"/>
    </row>
    <row r="49" spans="12:65" x14ac:dyDescent="0.2">
      <c r="L49" s="264"/>
      <c r="M49" s="264"/>
      <c r="V49" s="251"/>
      <c r="BL49" s="254"/>
      <c r="BM49" s="254"/>
    </row>
    <row r="50" spans="12:65" x14ac:dyDescent="0.2">
      <c r="L50" s="264"/>
      <c r="M50" s="264"/>
      <c r="V50" s="251"/>
      <c r="BL50" s="254"/>
      <c r="BM50" s="254"/>
    </row>
    <row r="51" spans="12:65" x14ac:dyDescent="0.2">
      <c r="L51" s="264"/>
      <c r="M51" s="264"/>
      <c r="V51" s="251"/>
      <c r="BL51" s="254"/>
      <c r="BM51" s="254"/>
    </row>
    <row r="52" spans="12:65" x14ac:dyDescent="0.2">
      <c r="L52" s="264"/>
      <c r="M52" s="264"/>
      <c r="V52" s="251"/>
      <c r="BL52" s="254"/>
      <c r="BM52" s="254"/>
    </row>
    <row r="53" spans="12:65" x14ac:dyDescent="0.2">
      <c r="L53" s="264"/>
      <c r="M53" s="264"/>
      <c r="V53" s="251"/>
      <c r="BL53" s="254"/>
      <c r="BM53" s="254"/>
    </row>
    <row r="54" spans="12:65" x14ac:dyDescent="0.2">
      <c r="L54" s="264"/>
      <c r="M54" s="264"/>
      <c r="V54" s="251"/>
      <c r="BL54" s="254"/>
      <c r="BM54" s="254"/>
    </row>
    <row r="55" spans="12:65" x14ac:dyDescent="0.2">
      <c r="L55" s="264"/>
      <c r="M55" s="264"/>
      <c r="V55" s="251"/>
      <c r="BL55" s="254"/>
      <c r="BM55" s="254"/>
    </row>
    <row r="56" spans="12:65" x14ac:dyDescent="0.2">
      <c r="L56" s="264"/>
      <c r="M56" s="264"/>
      <c r="V56" s="251"/>
      <c r="BL56" s="254"/>
      <c r="BM56" s="254"/>
    </row>
    <row r="57" spans="12:65" x14ac:dyDescent="0.2">
      <c r="L57" s="264"/>
      <c r="M57" s="264"/>
      <c r="V57" s="251"/>
      <c r="BL57" s="254"/>
      <c r="BM57" s="254"/>
    </row>
    <row r="58" spans="12:65" x14ac:dyDescent="0.2">
      <c r="L58" s="264"/>
      <c r="M58" s="264"/>
      <c r="V58" s="251"/>
      <c r="BL58" s="254"/>
      <c r="BM58" s="254"/>
    </row>
    <row r="59" spans="12:65" x14ac:dyDescent="0.2">
      <c r="L59" s="264"/>
      <c r="M59" s="264"/>
      <c r="V59" s="251"/>
      <c r="BL59" s="254"/>
      <c r="BM59" s="254"/>
    </row>
    <row r="60" spans="12:65" x14ac:dyDescent="0.2">
      <c r="L60" s="264"/>
      <c r="M60" s="264"/>
      <c r="V60" s="251"/>
      <c r="BL60" s="254"/>
      <c r="BM60" s="254"/>
    </row>
    <row r="61" spans="12:65" x14ac:dyDescent="0.2">
      <c r="L61" s="264"/>
      <c r="M61" s="264"/>
      <c r="V61" s="251"/>
      <c r="BL61" s="254"/>
      <c r="BM61" s="254"/>
    </row>
    <row r="62" spans="12:65" x14ac:dyDescent="0.2">
      <c r="L62" s="264"/>
      <c r="M62" s="264"/>
      <c r="V62" s="251"/>
      <c r="BL62" s="254"/>
      <c r="BM62" s="254"/>
    </row>
    <row r="63" spans="12:65" x14ac:dyDescent="0.2">
      <c r="L63" s="264"/>
      <c r="M63" s="264"/>
      <c r="V63" s="251"/>
      <c r="BL63" s="254"/>
      <c r="BM63" s="254"/>
    </row>
    <row r="64" spans="12:65" x14ac:dyDescent="0.2">
      <c r="L64" s="264"/>
      <c r="M64" s="264"/>
      <c r="V64" s="251"/>
      <c r="BL64" s="254"/>
      <c r="BM64" s="254"/>
    </row>
    <row r="65" spans="12:65" x14ac:dyDescent="0.2">
      <c r="L65" s="264"/>
      <c r="M65" s="264"/>
      <c r="V65" s="251"/>
      <c r="BL65" s="254"/>
      <c r="BM65" s="254"/>
    </row>
    <row r="66" spans="12:65" x14ac:dyDescent="0.2">
      <c r="L66" s="264"/>
      <c r="M66" s="264"/>
      <c r="V66" s="251"/>
      <c r="BL66" s="254"/>
      <c r="BM66" s="254"/>
    </row>
    <row r="67" spans="12:65" x14ac:dyDescent="0.2">
      <c r="L67" s="264"/>
      <c r="M67" s="264"/>
      <c r="V67" s="251"/>
      <c r="BL67" s="254"/>
      <c r="BM67" s="254"/>
    </row>
    <row r="68" spans="12:65" x14ac:dyDescent="0.2">
      <c r="L68" s="264"/>
      <c r="M68" s="264"/>
      <c r="V68" s="251"/>
      <c r="BL68" s="254"/>
      <c r="BM68" s="254"/>
    </row>
    <row r="69" spans="12:65" x14ac:dyDescent="0.2">
      <c r="L69" s="264"/>
      <c r="M69" s="264"/>
      <c r="V69" s="251"/>
      <c r="BL69" s="254"/>
      <c r="BM69" s="254"/>
    </row>
    <row r="70" spans="12:65" x14ac:dyDescent="0.2">
      <c r="L70" s="264"/>
      <c r="M70" s="264"/>
      <c r="V70" s="251"/>
      <c r="BL70" s="254"/>
      <c r="BM70" s="254"/>
    </row>
    <row r="71" spans="12:65" x14ac:dyDescent="0.2">
      <c r="L71" s="264"/>
      <c r="M71" s="264"/>
      <c r="V71" s="251"/>
      <c r="BL71" s="254"/>
      <c r="BM71" s="254"/>
    </row>
    <row r="72" spans="12:65" x14ac:dyDescent="0.2">
      <c r="L72" s="264"/>
      <c r="M72" s="264"/>
      <c r="V72" s="251"/>
      <c r="BL72" s="254"/>
      <c r="BM72" s="254"/>
    </row>
    <row r="73" spans="12:65" x14ac:dyDescent="0.2">
      <c r="L73" s="264"/>
      <c r="M73" s="264"/>
      <c r="V73" s="251"/>
      <c r="BL73" s="254"/>
      <c r="BM73" s="254"/>
    </row>
    <row r="74" spans="12:65" x14ac:dyDescent="0.2">
      <c r="L74" s="264"/>
      <c r="M74" s="264"/>
      <c r="V74" s="251"/>
      <c r="BL74" s="254"/>
      <c r="BM74" s="254"/>
    </row>
    <row r="75" spans="12:65" x14ac:dyDescent="0.2">
      <c r="L75" s="264"/>
      <c r="M75" s="264"/>
      <c r="V75" s="251"/>
      <c r="BL75" s="254"/>
      <c r="BM75" s="254"/>
    </row>
    <row r="76" spans="12:65" x14ac:dyDescent="0.2">
      <c r="L76" s="264"/>
      <c r="M76" s="264"/>
      <c r="V76" s="251"/>
      <c r="BL76" s="254"/>
      <c r="BM76" s="254"/>
    </row>
    <row r="77" spans="12:65" x14ac:dyDescent="0.2">
      <c r="L77" s="264"/>
      <c r="M77" s="264"/>
      <c r="V77" s="251"/>
      <c r="BL77" s="254"/>
      <c r="BM77" s="254"/>
    </row>
    <row r="78" spans="12:65" x14ac:dyDescent="0.2">
      <c r="L78" s="264"/>
      <c r="M78" s="264"/>
      <c r="V78" s="251"/>
      <c r="BL78" s="254"/>
      <c r="BM78" s="254"/>
    </row>
    <row r="79" spans="12:65" x14ac:dyDescent="0.2">
      <c r="L79" s="264"/>
      <c r="M79" s="264"/>
      <c r="V79" s="251"/>
      <c r="BL79" s="254"/>
      <c r="BM79" s="254"/>
    </row>
    <row r="80" spans="12:65" x14ac:dyDescent="0.2">
      <c r="L80" s="264"/>
      <c r="M80" s="264"/>
      <c r="V80" s="251"/>
      <c r="BL80" s="254"/>
      <c r="BM80" s="254"/>
    </row>
    <row r="81" spans="12:65" x14ac:dyDescent="0.2">
      <c r="L81" s="264"/>
      <c r="M81" s="264"/>
      <c r="V81" s="251"/>
      <c r="BL81" s="254"/>
      <c r="BM81" s="254"/>
    </row>
    <row r="82" spans="12:65" x14ac:dyDescent="0.2">
      <c r="L82" s="264"/>
      <c r="M82" s="264"/>
    </row>
    <row r="83" spans="12:65" x14ac:dyDescent="0.2">
      <c r="L83" s="264"/>
      <c r="M83" s="264"/>
    </row>
    <row r="84" spans="12:65" x14ac:dyDescent="0.2">
      <c r="L84" s="264"/>
      <c r="M84" s="264"/>
    </row>
    <row r="85" spans="12:65" x14ac:dyDescent="0.2">
      <c r="L85" s="264"/>
      <c r="M85" s="264"/>
    </row>
    <row r="86" spans="12:65" x14ac:dyDescent="0.2">
      <c r="L86" s="264"/>
      <c r="M86" s="264"/>
    </row>
    <row r="87" spans="12:65" x14ac:dyDescent="0.2">
      <c r="L87" s="264"/>
      <c r="M87" s="264"/>
    </row>
    <row r="88" spans="12:65" x14ac:dyDescent="0.2">
      <c r="L88" s="264"/>
      <c r="M88" s="264"/>
    </row>
    <row r="89" spans="12:65" x14ac:dyDescent="0.2">
      <c r="L89" s="264"/>
      <c r="M89" s="264"/>
    </row>
    <row r="90" spans="12:65" x14ac:dyDescent="0.2">
      <c r="L90" s="264"/>
      <c r="M90" s="264"/>
    </row>
    <row r="91" spans="12:65" x14ac:dyDescent="0.2">
      <c r="L91" s="264"/>
      <c r="M91" s="264"/>
    </row>
    <row r="92" spans="12:65" x14ac:dyDescent="0.2">
      <c r="L92" s="264"/>
      <c r="M92" s="264"/>
    </row>
    <row r="93" spans="12:65" x14ac:dyDescent="0.2">
      <c r="L93" s="264"/>
      <c r="M93" s="264"/>
    </row>
    <row r="94" spans="12:65" x14ac:dyDescent="0.2">
      <c r="L94" s="264"/>
      <c r="M94" s="264"/>
    </row>
    <row r="95" spans="12:65" x14ac:dyDescent="0.2">
      <c r="L95" s="264"/>
      <c r="M95" s="264"/>
    </row>
    <row r="96" spans="12:65" x14ac:dyDescent="0.2">
      <c r="L96" s="264"/>
      <c r="M96" s="264"/>
    </row>
    <row r="97" spans="12:13" x14ac:dyDescent="0.2">
      <c r="L97" s="264"/>
      <c r="M97" s="264"/>
    </row>
    <row r="98" spans="12:13" x14ac:dyDescent="0.2">
      <c r="L98" s="264"/>
      <c r="M98" s="264"/>
    </row>
    <row r="99" spans="12:13" x14ac:dyDescent="0.2">
      <c r="L99" s="264"/>
      <c r="M99" s="264"/>
    </row>
    <row r="100" spans="12:13" x14ac:dyDescent="0.2">
      <c r="L100" s="264"/>
      <c r="M100" s="264"/>
    </row>
    <row r="101" spans="12:13" x14ac:dyDescent="0.2">
      <c r="L101" s="264"/>
      <c r="M101" s="264"/>
    </row>
    <row r="102" spans="12:13" x14ac:dyDescent="0.2">
      <c r="L102" s="264"/>
      <c r="M102" s="264"/>
    </row>
    <row r="103" spans="12:13" x14ac:dyDescent="0.2">
      <c r="L103" s="264"/>
      <c r="M103" s="264"/>
    </row>
    <row r="104" spans="12:13" x14ac:dyDescent="0.2">
      <c r="L104" s="264"/>
      <c r="M104" s="264"/>
    </row>
    <row r="105" spans="12:13" x14ac:dyDescent="0.2">
      <c r="L105" s="264"/>
      <c r="M105" s="264"/>
    </row>
    <row r="106" spans="12:13" x14ac:dyDescent="0.2">
      <c r="L106" s="264"/>
      <c r="M106" s="264"/>
    </row>
    <row r="107" spans="12:13" x14ac:dyDescent="0.2">
      <c r="L107" s="264"/>
      <c r="M107" s="264"/>
    </row>
    <row r="108" spans="12:13" x14ac:dyDescent="0.2">
      <c r="L108" s="264"/>
      <c r="M108" s="264"/>
    </row>
    <row r="109" spans="12:13" x14ac:dyDescent="0.2">
      <c r="L109" s="264"/>
      <c r="M109" s="264"/>
    </row>
    <row r="110" spans="12:13" x14ac:dyDescent="0.2">
      <c r="L110" s="264"/>
      <c r="M110" s="264"/>
    </row>
    <row r="111" spans="12:13" x14ac:dyDescent="0.2">
      <c r="L111" s="264"/>
      <c r="M111" s="264"/>
    </row>
    <row r="112" spans="12:13" x14ac:dyDescent="0.2">
      <c r="L112" s="264"/>
      <c r="M112" s="264"/>
    </row>
    <row r="113" spans="12:13" x14ac:dyDescent="0.2">
      <c r="L113" s="264"/>
      <c r="M113" s="264"/>
    </row>
    <row r="114" spans="12:13" x14ac:dyDescent="0.2">
      <c r="L114" s="264"/>
      <c r="M114" s="264"/>
    </row>
    <row r="115" spans="12:13" x14ac:dyDescent="0.2">
      <c r="L115" s="264"/>
      <c r="M115" s="264"/>
    </row>
    <row r="116" spans="12:13" x14ac:dyDescent="0.2">
      <c r="L116" s="264"/>
      <c r="M116" s="264"/>
    </row>
    <row r="117" spans="12:13" x14ac:dyDescent="0.2">
      <c r="L117" s="264"/>
      <c r="M117" s="264"/>
    </row>
    <row r="118" spans="12:13" x14ac:dyDescent="0.2">
      <c r="L118" s="264"/>
      <c r="M118" s="264"/>
    </row>
    <row r="119" spans="12:13" x14ac:dyDescent="0.2">
      <c r="L119" s="264"/>
      <c r="M119" s="264"/>
    </row>
    <row r="120" spans="12:13" x14ac:dyDescent="0.2">
      <c r="L120" s="264"/>
      <c r="M120" s="264"/>
    </row>
    <row r="121" spans="12:13" x14ac:dyDescent="0.2">
      <c r="L121" s="264"/>
      <c r="M121" s="264"/>
    </row>
    <row r="122" spans="12:13" x14ac:dyDescent="0.2">
      <c r="L122" s="264"/>
      <c r="M122" s="264"/>
    </row>
    <row r="123" spans="12:13" x14ac:dyDescent="0.2">
      <c r="L123" s="264"/>
      <c r="M123" s="264"/>
    </row>
    <row r="124" spans="12:13" x14ac:dyDescent="0.2">
      <c r="L124" s="264"/>
      <c r="M124" s="264"/>
    </row>
    <row r="125" spans="12:13" x14ac:dyDescent="0.2">
      <c r="L125" s="264"/>
      <c r="M125" s="264"/>
    </row>
    <row r="126" spans="12:13" x14ac:dyDescent="0.2">
      <c r="L126" s="264"/>
      <c r="M126" s="264"/>
    </row>
    <row r="127" spans="12:13" x14ac:dyDescent="0.2">
      <c r="L127" s="264"/>
      <c r="M127" s="264"/>
    </row>
    <row r="128" spans="12:13" x14ac:dyDescent="0.2">
      <c r="L128" s="264"/>
      <c r="M128" s="264"/>
    </row>
    <row r="129" spans="12:13" x14ac:dyDescent="0.2">
      <c r="L129" s="264"/>
      <c r="M129" s="264"/>
    </row>
    <row r="130" spans="12:13" x14ac:dyDescent="0.2">
      <c r="L130" s="264"/>
      <c r="M130" s="264"/>
    </row>
    <row r="131" spans="12:13" x14ac:dyDescent="0.2">
      <c r="L131" s="264"/>
      <c r="M131" s="264"/>
    </row>
    <row r="132" spans="12:13" x14ac:dyDescent="0.2">
      <c r="L132" s="264"/>
      <c r="M132" s="264"/>
    </row>
    <row r="133" spans="12:13" x14ac:dyDescent="0.2">
      <c r="L133" s="264"/>
      <c r="M133" s="264"/>
    </row>
    <row r="134" spans="12:13" x14ac:dyDescent="0.2">
      <c r="L134" s="264"/>
      <c r="M134" s="264"/>
    </row>
    <row r="135" spans="12:13" x14ac:dyDescent="0.2">
      <c r="L135" s="264"/>
      <c r="M135" s="264"/>
    </row>
    <row r="136" spans="12:13" x14ac:dyDescent="0.2">
      <c r="L136" s="264"/>
      <c r="M136" s="264"/>
    </row>
    <row r="137" spans="12:13" x14ac:dyDescent="0.2">
      <c r="L137" s="264"/>
      <c r="M137" s="264"/>
    </row>
    <row r="138" spans="12:13" x14ac:dyDescent="0.2">
      <c r="L138" s="264"/>
      <c r="M138" s="264"/>
    </row>
    <row r="139" spans="12:13" x14ac:dyDescent="0.2">
      <c r="L139" s="264"/>
      <c r="M139" s="264"/>
    </row>
    <row r="140" spans="12:13" x14ac:dyDescent="0.2">
      <c r="L140" s="264"/>
      <c r="M140" s="264"/>
    </row>
    <row r="141" spans="12:13" x14ac:dyDescent="0.2">
      <c r="L141" s="264"/>
      <c r="M141" s="264"/>
    </row>
    <row r="142" spans="12:13" x14ac:dyDescent="0.2">
      <c r="L142" s="264"/>
      <c r="M142" s="264"/>
    </row>
    <row r="143" spans="12:13" x14ac:dyDescent="0.2">
      <c r="L143" s="264"/>
      <c r="M143" s="264"/>
    </row>
    <row r="144" spans="12:13" x14ac:dyDescent="0.2">
      <c r="L144" s="264"/>
      <c r="M144" s="264"/>
    </row>
    <row r="145" spans="12:13" x14ac:dyDescent="0.2">
      <c r="L145" s="264"/>
      <c r="M145" s="264"/>
    </row>
    <row r="146" spans="12:13" x14ac:dyDescent="0.2">
      <c r="L146" s="264"/>
      <c r="M146" s="264"/>
    </row>
    <row r="147" spans="12:13" x14ac:dyDescent="0.2">
      <c r="L147" s="264"/>
      <c r="M147" s="264"/>
    </row>
    <row r="148" spans="12:13" x14ac:dyDescent="0.2">
      <c r="L148" s="264"/>
      <c r="M148" s="264"/>
    </row>
    <row r="149" spans="12:13" x14ac:dyDescent="0.2">
      <c r="L149" s="264"/>
      <c r="M149" s="264"/>
    </row>
    <row r="150" spans="12:13" x14ac:dyDescent="0.2">
      <c r="L150" s="264"/>
      <c r="M150" s="264"/>
    </row>
    <row r="151" spans="12:13" x14ac:dyDescent="0.2">
      <c r="L151" s="264"/>
      <c r="M151" s="264"/>
    </row>
    <row r="152" spans="12:13" x14ac:dyDescent="0.2">
      <c r="L152" s="264"/>
      <c r="M152" s="264"/>
    </row>
    <row r="153" spans="12:13" x14ac:dyDescent="0.2">
      <c r="L153" s="264"/>
      <c r="M153" s="264"/>
    </row>
    <row r="154" spans="12:13" x14ac:dyDescent="0.2">
      <c r="L154" s="264"/>
      <c r="M154" s="264"/>
    </row>
    <row r="155" spans="12:13" x14ac:dyDescent="0.2">
      <c r="L155" s="264"/>
      <c r="M155" s="264"/>
    </row>
    <row r="156" spans="12:13" x14ac:dyDescent="0.2">
      <c r="L156" s="264"/>
      <c r="M156" s="264"/>
    </row>
    <row r="157" spans="12:13" x14ac:dyDescent="0.2">
      <c r="L157" s="264"/>
      <c r="M157" s="264"/>
    </row>
    <row r="158" spans="12:13" x14ac:dyDescent="0.2">
      <c r="L158" s="264"/>
      <c r="M158" s="264"/>
    </row>
    <row r="159" spans="12:13" x14ac:dyDescent="0.2">
      <c r="L159" s="264"/>
      <c r="M159" s="264"/>
    </row>
    <row r="160" spans="12:13" x14ac:dyDescent="0.2">
      <c r="L160" s="264"/>
      <c r="M160" s="264"/>
    </row>
    <row r="161" spans="12:13" x14ac:dyDescent="0.2">
      <c r="L161" s="264"/>
      <c r="M161" s="264"/>
    </row>
    <row r="162" spans="12:13" x14ac:dyDescent="0.2">
      <c r="L162" s="264"/>
      <c r="M162" s="264"/>
    </row>
    <row r="163" spans="12:13" x14ac:dyDescent="0.2">
      <c r="L163" s="264"/>
      <c r="M163" s="264"/>
    </row>
    <row r="164" spans="12:13" x14ac:dyDescent="0.2">
      <c r="L164" s="264"/>
      <c r="M164" s="264"/>
    </row>
    <row r="165" spans="12:13" x14ac:dyDescent="0.2">
      <c r="L165" s="264"/>
      <c r="M165" s="264"/>
    </row>
    <row r="166" spans="12:13" x14ac:dyDescent="0.2">
      <c r="L166" s="264"/>
      <c r="M166" s="264"/>
    </row>
    <row r="167" spans="12:13" x14ac:dyDescent="0.2">
      <c r="L167" s="264"/>
      <c r="M167" s="264"/>
    </row>
    <row r="168" spans="12:13" x14ac:dyDescent="0.2">
      <c r="L168" s="264"/>
      <c r="M168" s="264"/>
    </row>
    <row r="169" spans="12:13" x14ac:dyDescent="0.2">
      <c r="L169" s="264"/>
      <c r="M169" s="264"/>
    </row>
    <row r="170" spans="12:13" x14ac:dyDescent="0.2">
      <c r="L170" s="264"/>
      <c r="M170" s="264"/>
    </row>
    <row r="171" spans="12:13" x14ac:dyDescent="0.2">
      <c r="L171" s="264"/>
      <c r="M171" s="264"/>
    </row>
    <row r="172" spans="12:13" x14ac:dyDescent="0.2">
      <c r="L172" s="264"/>
      <c r="M172" s="264"/>
    </row>
    <row r="173" spans="12:13" x14ac:dyDescent="0.2">
      <c r="L173" s="264"/>
      <c r="M173" s="264"/>
    </row>
    <row r="174" spans="12:13" x14ac:dyDescent="0.2">
      <c r="L174" s="264"/>
      <c r="M174" s="264"/>
    </row>
    <row r="175" spans="12:13" x14ac:dyDescent="0.2">
      <c r="L175" s="264"/>
      <c r="M175" s="264"/>
    </row>
    <row r="176" spans="12:13" x14ac:dyDescent="0.2">
      <c r="L176" s="264"/>
      <c r="M176" s="264"/>
    </row>
    <row r="177" spans="12:13" x14ac:dyDescent="0.2">
      <c r="L177" s="264"/>
      <c r="M177" s="264"/>
    </row>
    <row r="178" spans="12:13" x14ac:dyDescent="0.2">
      <c r="L178" s="264"/>
      <c r="M178" s="264"/>
    </row>
    <row r="179" spans="12:13" x14ac:dyDescent="0.2">
      <c r="L179" s="264"/>
      <c r="M179" s="264"/>
    </row>
    <row r="180" spans="12:13" x14ac:dyDescent="0.2">
      <c r="L180" s="264"/>
      <c r="M180" s="264"/>
    </row>
    <row r="181" spans="12:13" x14ac:dyDescent="0.2">
      <c r="L181" s="264"/>
      <c r="M181" s="264"/>
    </row>
    <row r="182" spans="12:13" x14ac:dyDescent="0.2">
      <c r="L182" s="264"/>
      <c r="M182" s="264"/>
    </row>
    <row r="183" spans="12:13" x14ac:dyDescent="0.2">
      <c r="L183" s="264"/>
      <c r="M183" s="264"/>
    </row>
    <row r="184" spans="12:13" x14ac:dyDescent="0.2">
      <c r="L184" s="264"/>
      <c r="M184" s="264"/>
    </row>
    <row r="185" spans="12:13" x14ac:dyDescent="0.2">
      <c r="L185" s="264"/>
      <c r="M185" s="264"/>
    </row>
    <row r="186" spans="12:13" x14ac:dyDescent="0.2">
      <c r="L186" s="264"/>
      <c r="M186" s="264"/>
    </row>
    <row r="187" spans="12:13" x14ac:dyDescent="0.2">
      <c r="L187" s="264"/>
      <c r="M187" s="264"/>
    </row>
    <row r="188" spans="12:13" x14ac:dyDescent="0.2">
      <c r="L188" s="264"/>
      <c r="M188" s="264"/>
    </row>
    <row r="189" spans="12:13" x14ac:dyDescent="0.2">
      <c r="L189" s="264"/>
      <c r="M189" s="264"/>
    </row>
    <row r="190" spans="12:13" x14ac:dyDescent="0.2">
      <c r="L190" s="264"/>
      <c r="M190" s="264"/>
    </row>
    <row r="191" spans="12:13" x14ac:dyDescent="0.2">
      <c r="L191" s="264"/>
      <c r="M191" s="264"/>
    </row>
    <row r="192" spans="12:13" x14ac:dyDescent="0.2">
      <c r="L192" s="264"/>
      <c r="M192" s="264"/>
    </row>
    <row r="193" spans="12:13" x14ac:dyDescent="0.2">
      <c r="L193" s="264"/>
      <c r="M193" s="264"/>
    </row>
    <row r="194" spans="12:13" x14ac:dyDescent="0.2">
      <c r="L194" s="264"/>
      <c r="M194" s="264"/>
    </row>
    <row r="195" spans="12:13" x14ac:dyDescent="0.2">
      <c r="L195" s="264"/>
      <c r="M195" s="264"/>
    </row>
    <row r="196" spans="12:13" x14ac:dyDescent="0.2">
      <c r="L196" s="264"/>
      <c r="M196" s="264"/>
    </row>
    <row r="197" spans="12:13" x14ac:dyDescent="0.2">
      <c r="L197" s="264"/>
      <c r="M197" s="264"/>
    </row>
    <row r="198" spans="12:13" x14ac:dyDescent="0.2">
      <c r="L198" s="264"/>
      <c r="M198" s="264"/>
    </row>
    <row r="199" spans="12:13" x14ac:dyDescent="0.2">
      <c r="L199" s="264"/>
      <c r="M199" s="264"/>
    </row>
    <row r="200" spans="12:13" x14ac:dyDescent="0.2">
      <c r="L200" s="264"/>
      <c r="M200" s="264"/>
    </row>
    <row r="201" spans="12:13" x14ac:dyDescent="0.2">
      <c r="L201" s="264"/>
      <c r="M201" s="264"/>
    </row>
    <row r="202" spans="12:13" x14ac:dyDescent="0.2">
      <c r="L202" s="264"/>
      <c r="M202" s="264"/>
    </row>
    <row r="203" spans="12:13" x14ac:dyDescent="0.2">
      <c r="L203" s="264"/>
      <c r="M203" s="264"/>
    </row>
    <row r="204" spans="12:13" x14ac:dyDescent="0.2">
      <c r="L204" s="264"/>
      <c r="M204" s="264"/>
    </row>
    <row r="205" spans="12:13" x14ac:dyDescent="0.2">
      <c r="L205" s="264"/>
      <c r="M205" s="264"/>
    </row>
    <row r="206" spans="12:13" x14ac:dyDescent="0.2">
      <c r="L206" s="264"/>
      <c r="M206" s="264"/>
    </row>
    <row r="207" spans="12:13" x14ac:dyDescent="0.2">
      <c r="L207" s="264"/>
      <c r="M207" s="264"/>
    </row>
    <row r="208" spans="12:13" x14ac:dyDescent="0.2">
      <c r="L208" s="264"/>
      <c r="M208" s="264"/>
    </row>
    <row r="209" spans="12:13" x14ac:dyDescent="0.2">
      <c r="L209" s="264"/>
      <c r="M209" s="264"/>
    </row>
    <row r="210" spans="12:13" x14ac:dyDescent="0.2">
      <c r="L210" s="264"/>
      <c r="M210" s="264"/>
    </row>
    <row r="211" spans="12:13" x14ac:dyDescent="0.2">
      <c r="L211" s="264"/>
      <c r="M211" s="264"/>
    </row>
    <row r="212" spans="12:13" x14ac:dyDescent="0.2">
      <c r="L212" s="264"/>
      <c r="M212" s="264"/>
    </row>
    <row r="213" spans="12:13" x14ac:dyDescent="0.2">
      <c r="L213" s="264"/>
      <c r="M213" s="264"/>
    </row>
    <row r="214" spans="12:13" x14ac:dyDescent="0.2">
      <c r="L214" s="264"/>
      <c r="M214" s="264"/>
    </row>
    <row r="215" spans="12:13" x14ac:dyDescent="0.2">
      <c r="L215" s="264"/>
      <c r="M215" s="264"/>
    </row>
    <row r="216" spans="12:13" x14ac:dyDescent="0.2">
      <c r="L216" s="264"/>
      <c r="M216" s="264"/>
    </row>
    <row r="217" spans="12:13" x14ac:dyDescent="0.2">
      <c r="L217" s="264"/>
      <c r="M217" s="264"/>
    </row>
    <row r="218" spans="12:13" x14ac:dyDescent="0.2">
      <c r="L218" s="264"/>
      <c r="M218" s="264"/>
    </row>
    <row r="219" spans="12:13" x14ac:dyDescent="0.2">
      <c r="L219" s="264"/>
      <c r="M219" s="264"/>
    </row>
    <row r="220" spans="12:13" x14ac:dyDescent="0.2">
      <c r="L220" s="264"/>
      <c r="M220" s="264"/>
    </row>
    <row r="221" spans="12:13" x14ac:dyDescent="0.2">
      <c r="L221" s="264"/>
      <c r="M221" s="264"/>
    </row>
    <row r="222" spans="12:13" x14ac:dyDescent="0.2">
      <c r="L222" s="264"/>
      <c r="M222" s="264"/>
    </row>
    <row r="223" spans="12:13" x14ac:dyDescent="0.2">
      <c r="L223" s="264"/>
      <c r="M223" s="264"/>
    </row>
    <row r="224" spans="12:13" x14ac:dyDescent="0.2">
      <c r="L224" s="264"/>
      <c r="M224" s="264"/>
    </row>
    <row r="225" spans="12:13" x14ac:dyDescent="0.2">
      <c r="L225" s="264"/>
      <c r="M225" s="264"/>
    </row>
    <row r="226" spans="12:13" x14ac:dyDescent="0.2">
      <c r="L226" s="264"/>
      <c r="M226" s="264"/>
    </row>
    <row r="227" spans="12:13" x14ac:dyDescent="0.2">
      <c r="L227" s="264"/>
      <c r="M227" s="264"/>
    </row>
    <row r="228" spans="12:13" x14ac:dyDescent="0.2">
      <c r="L228" s="264"/>
      <c r="M228" s="264"/>
    </row>
    <row r="229" spans="12:13" x14ac:dyDescent="0.2">
      <c r="L229" s="264"/>
      <c r="M229" s="264"/>
    </row>
    <row r="230" spans="12:13" x14ac:dyDescent="0.2">
      <c r="L230" s="264"/>
      <c r="M230" s="264"/>
    </row>
    <row r="231" spans="12:13" x14ac:dyDescent="0.2">
      <c r="L231" s="264"/>
      <c r="M231" s="264"/>
    </row>
    <row r="232" spans="12:13" x14ac:dyDescent="0.2">
      <c r="L232" s="264"/>
      <c r="M232" s="264"/>
    </row>
    <row r="233" spans="12:13" x14ac:dyDescent="0.2">
      <c r="L233" s="264"/>
      <c r="M233" s="264"/>
    </row>
    <row r="234" spans="12:13" x14ac:dyDescent="0.2">
      <c r="L234" s="264"/>
      <c r="M234" s="264"/>
    </row>
    <row r="235" spans="12:13" x14ac:dyDescent="0.2">
      <c r="L235" s="264"/>
      <c r="M235" s="264"/>
    </row>
    <row r="236" spans="12:13" x14ac:dyDescent="0.2">
      <c r="L236" s="264"/>
      <c r="M236" s="264"/>
    </row>
    <row r="237" spans="12:13" x14ac:dyDescent="0.2">
      <c r="L237" s="264"/>
      <c r="M237" s="264"/>
    </row>
    <row r="238" spans="12:13" x14ac:dyDescent="0.2">
      <c r="L238" s="264"/>
      <c r="M238" s="264"/>
    </row>
    <row r="239" spans="12:13" x14ac:dyDescent="0.2">
      <c r="L239" s="264"/>
      <c r="M239" s="264"/>
    </row>
    <row r="240" spans="12:13" x14ac:dyDescent="0.2">
      <c r="L240" s="264"/>
      <c r="M240" s="264"/>
    </row>
    <row r="241" spans="12:13" x14ac:dyDescent="0.2">
      <c r="L241" s="264"/>
      <c r="M241" s="264"/>
    </row>
    <row r="242" spans="12:13" x14ac:dyDescent="0.2">
      <c r="L242" s="264"/>
      <c r="M242" s="264"/>
    </row>
    <row r="243" spans="12:13" x14ac:dyDescent="0.2">
      <c r="L243" s="264"/>
      <c r="M243" s="264"/>
    </row>
    <row r="244" spans="12:13" x14ac:dyDescent="0.2">
      <c r="L244" s="264"/>
      <c r="M244" s="264"/>
    </row>
    <row r="245" spans="12:13" x14ac:dyDescent="0.2">
      <c r="L245" s="264"/>
      <c r="M245" s="264"/>
    </row>
    <row r="246" spans="12:13" x14ac:dyDescent="0.2">
      <c r="L246" s="264"/>
      <c r="M246" s="264"/>
    </row>
    <row r="247" spans="12:13" x14ac:dyDescent="0.2">
      <c r="L247" s="264"/>
      <c r="M247" s="264"/>
    </row>
    <row r="248" spans="12:13" x14ac:dyDescent="0.2">
      <c r="L248" s="264"/>
      <c r="M248" s="264"/>
    </row>
    <row r="249" spans="12:13" x14ac:dyDescent="0.2">
      <c r="L249" s="264"/>
      <c r="M249" s="264"/>
    </row>
    <row r="250" spans="12:13" x14ac:dyDescent="0.2">
      <c r="L250" s="264"/>
      <c r="M250" s="264"/>
    </row>
    <row r="251" spans="12:13" x14ac:dyDescent="0.2">
      <c r="L251" s="264"/>
      <c r="M251" s="264"/>
    </row>
    <row r="252" spans="12:13" x14ac:dyDescent="0.2">
      <c r="L252" s="264"/>
      <c r="M252" s="264"/>
    </row>
    <row r="253" spans="12:13" x14ac:dyDescent="0.2">
      <c r="L253" s="264"/>
      <c r="M253" s="264"/>
    </row>
    <row r="254" spans="12:13" x14ac:dyDescent="0.2">
      <c r="L254" s="264"/>
      <c r="M254" s="264"/>
    </row>
    <row r="255" spans="12:13" x14ac:dyDescent="0.2">
      <c r="L255" s="264"/>
      <c r="M255" s="264"/>
    </row>
    <row r="256" spans="12:13" x14ac:dyDescent="0.2">
      <c r="L256" s="264"/>
      <c r="M256" s="264"/>
    </row>
    <row r="257" spans="12:13" x14ac:dyDescent="0.2">
      <c r="L257" s="264"/>
      <c r="M257" s="264"/>
    </row>
    <row r="258" spans="12:13" x14ac:dyDescent="0.2">
      <c r="L258" s="264"/>
      <c r="M258" s="264"/>
    </row>
    <row r="259" spans="12:13" x14ac:dyDescent="0.2">
      <c r="L259" s="264"/>
      <c r="M259" s="264"/>
    </row>
    <row r="260" spans="12:13" x14ac:dyDescent="0.2">
      <c r="L260" s="264"/>
      <c r="M260" s="264"/>
    </row>
    <row r="261" spans="12:13" x14ac:dyDescent="0.2">
      <c r="L261" s="264"/>
      <c r="M261" s="264"/>
    </row>
    <row r="262" spans="12:13" x14ac:dyDescent="0.2">
      <c r="L262" s="264"/>
      <c r="M262" s="264"/>
    </row>
    <row r="263" spans="12:13" x14ac:dyDescent="0.2">
      <c r="L263" s="264"/>
      <c r="M263" s="264"/>
    </row>
    <row r="264" spans="12:13" x14ac:dyDescent="0.2">
      <c r="L264" s="264"/>
      <c r="M264" s="264"/>
    </row>
    <row r="265" spans="12:13" x14ac:dyDescent="0.2">
      <c r="L265" s="264"/>
      <c r="M265" s="264"/>
    </row>
    <row r="266" spans="12:13" x14ac:dyDescent="0.2">
      <c r="L266" s="264"/>
      <c r="M266" s="264"/>
    </row>
    <row r="267" spans="12:13" x14ac:dyDescent="0.2">
      <c r="L267" s="264"/>
      <c r="M267" s="264"/>
    </row>
    <row r="268" spans="12:13" x14ac:dyDescent="0.2">
      <c r="L268" s="264"/>
      <c r="M268" s="264"/>
    </row>
    <row r="269" spans="12:13" x14ac:dyDescent="0.2">
      <c r="L269" s="264"/>
      <c r="M269" s="264"/>
    </row>
    <row r="270" spans="12:13" x14ac:dyDescent="0.2">
      <c r="L270" s="264"/>
      <c r="M270" s="264"/>
    </row>
    <row r="271" spans="12:13" x14ac:dyDescent="0.2">
      <c r="L271" s="264"/>
      <c r="M271" s="264"/>
    </row>
    <row r="272" spans="12:13" x14ac:dyDescent="0.2">
      <c r="L272" s="264"/>
      <c r="M272" s="264"/>
    </row>
    <row r="273" spans="12:13" x14ac:dyDescent="0.2">
      <c r="L273" s="264"/>
      <c r="M273" s="264"/>
    </row>
    <row r="274" spans="12:13" x14ac:dyDescent="0.2">
      <c r="L274" s="264"/>
      <c r="M274" s="264"/>
    </row>
    <row r="275" spans="12:13" x14ac:dyDescent="0.2">
      <c r="L275" s="264"/>
      <c r="M275" s="264"/>
    </row>
    <row r="276" spans="12:13" x14ac:dyDescent="0.2">
      <c r="L276" s="264"/>
      <c r="M276" s="264"/>
    </row>
    <row r="277" spans="12:13" x14ac:dyDescent="0.2">
      <c r="L277" s="264"/>
      <c r="M277" s="264"/>
    </row>
    <row r="278" spans="12:13" x14ac:dyDescent="0.2">
      <c r="L278" s="264"/>
      <c r="M278" s="264"/>
    </row>
    <row r="279" spans="12:13" x14ac:dyDescent="0.2">
      <c r="L279" s="264"/>
      <c r="M279" s="264"/>
    </row>
    <row r="280" spans="12:13" x14ac:dyDescent="0.2">
      <c r="L280" s="264"/>
      <c r="M280" s="264"/>
    </row>
    <row r="281" spans="12:13" x14ac:dyDescent="0.2">
      <c r="L281" s="264"/>
      <c r="M281" s="264"/>
    </row>
    <row r="282" spans="12:13" x14ac:dyDescent="0.2">
      <c r="L282" s="264"/>
      <c r="M282" s="264"/>
    </row>
    <row r="283" spans="12:13" x14ac:dyDescent="0.2">
      <c r="L283" s="264"/>
      <c r="M283" s="264"/>
    </row>
    <row r="284" spans="12:13" x14ac:dyDescent="0.2">
      <c r="L284" s="264"/>
      <c r="M284" s="264"/>
    </row>
    <row r="285" spans="12:13" x14ac:dyDescent="0.2">
      <c r="L285" s="264"/>
      <c r="M285" s="264"/>
    </row>
    <row r="286" spans="12:13" x14ac:dyDescent="0.2">
      <c r="L286" s="264"/>
      <c r="M286" s="264"/>
    </row>
    <row r="287" spans="12:13" x14ac:dyDescent="0.2">
      <c r="L287" s="264"/>
      <c r="M287" s="264"/>
    </row>
    <row r="288" spans="12:13" x14ac:dyDescent="0.2">
      <c r="L288" s="264"/>
      <c r="M288" s="264"/>
    </row>
    <row r="289" spans="12:13" x14ac:dyDescent="0.2">
      <c r="L289" s="264"/>
      <c r="M289" s="264"/>
    </row>
    <row r="290" spans="12:13" x14ac:dyDescent="0.2">
      <c r="L290" s="264"/>
      <c r="M290" s="264"/>
    </row>
    <row r="291" spans="12:13" x14ac:dyDescent="0.2">
      <c r="L291" s="264"/>
      <c r="M291" s="264"/>
    </row>
    <row r="292" spans="12:13" x14ac:dyDescent="0.2">
      <c r="L292" s="264"/>
      <c r="M292" s="264"/>
    </row>
    <row r="293" spans="12:13" x14ac:dyDescent="0.2">
      <c r="L293" s="264"/>
      <c r="M293" s="264"/>
    </row>
    <row r="294" spans="12:13" x14ac:dyDescent="0.2">
      <c r="L294" s="264"/>
      <c r="M294" s="264"/>
    </row>
    <row r="295" spans="12:13" x14ac:dyDescent="0.2">
      <c r="L295" s="264"/>
      <c r="M295" s="264"/>
    </row>
    <row r="296" spans="12:13" x14ac:dyDescent="0.2">
      <c r="L296" s="264"/>
      <c r="M296" s="264"/>
    </row>
    <row r="297" spans="12:13" x14ac:dyDescent="0.2">
      <c r="L297" s="264"/>
      <c r="M297" s="264"/>
    </row>
    <row r="298" spans="12:13" x14ac:dyDescent="0.2">
      <c r="L298" s="264"/>
      <c r="M298" s="264"/>
    </row>
    <row r="299" spans="12:13" x14ac:dyDescent="0.2">
      <c r="L299" s="264"/>
      <c r="M299" s="264"/>
    </row>
    <row r="300" spans="12:13" x14ac:dyDescent="0.2">
      <c r="L300" s="264"/>
      <c r="M300" s="264"/>
    </row>
    <row r="301" spans="12:13" x14ac:dyDescent="0.2">
      <c r="L301" s="264"/>
      <c r="M301" s="264"/>
    </row>
    <row r="302" spans="12:13" x14ac:dyDescent="0.2">
      <c r="L302" s="264"/>
      <c r="M302" s="264"/>
    </row>
    <row r="303" spans="12:13" x14ac:dyDescent="0.2">
      <c r="L303" s="264"/>
      <c r="M303" s="264"/>
    </row>
    <row r="304" spans="12:13" x14ac:dyDescent="0.2">
      <c r="L304" s="264"/>
      <c r="M304" s="264"/>
    </row>
    <row r="305" spans="12:13" x14ac:dyDescent="0.2">
      <c r="L305" s="264"/>
      <c r="M305" s="264"/>
    </row>
    <row r="306" spans="12:13" x14ac:dyDescent="0.2">
      <c r="L306" s="264"/>
      <c r="M306" s="264"/>
    </row>
    <row r="307" spans="12:13" x14ac:dyDescent="0.2">
      <c r="L307" s="264"/>
      <c r="M307" s="264"/>
    </row>
    <row r="308" spans="12:13" x14ac:dyDescent="0.2">
      <c r="L308" s="264"/>
      <c r="M308" s="264"/>
    </row>
    <row r="309" spans="12:13" x14ac:dyDescent="0.2">
      <c r="L309" s="264"/>
      <c r="M309" s="264"/>
    </row>
    <row r="310" spans="12:13" x14ac:dyDescent="0.2">
      <c r="L310" s="264"/>
      <c r="M310" s="264"/>
    </row>
    <row r="311" spans="12:13" x14ac:dyDescent="0.2">
      <c r="L311" s="264"/>
      <c r="M311" s="264"/>
    </row>
    <row r="312" spans="12:13" x14ac:dyDescent="0.2">
      <c r="L312" s="264"/>
      <c r="M312" s="264"/>
    </row>
    <row r="313" spans="12:13" x14ac:dyDescent="0.2">
      <c r="L313" s="264"/>
      <c r="M313" s="264"/>
    </row>
    <row r="314" spans="12:13" x14ac:dyDescent="0.2">
      <c r="L314" s="264"/>
      <c r="M314" s="264"/>
    </row>
    <row r="315" spans="12:13" x14ac:dyDescent="0.2">
      <c r="L315" s="264"/>
      <c r="M315" s="264"/>
    </row>
    <row r="316" spans="12:13" x14ac:dyDescent="0.2">
      <c r="L316" s="264"/>
      <c r="M316" s="264"/>
    </row>
    <row r="317" spans="12:13" x14ac:dyDescent="0.2">
      <c r="L317" s="264"/>
      <c r="M317" s="264"/>
    </row>
    <row r="318" spans="12:13" x14ac:dyDescent="0.2">
      <c r="L318" s="264"/>
      <c r="M318" s="264"/>
    </row>
    <row r="319" spans="12:13" x14ac:dyDescent="0.2">
      <c r="L319" s="264"/>
      <c r="M319" s="264"/>
    </row>
    <row r="320" spans="12:13" x14ac:dyDescent="0.2">
      <c r="L320" s="264"/>
      <c r="M320" s="264"/>
    </row>
    <row r="321" spans="12:13" x14ac:dyDescent="0.2">
      <c r="L321" s="264"/>
      <c r="M321" s="264"/>
    </row>
    <row r="322" spans="12:13" x14ac:dyDescent="0.2">
      <c r="L322" s="264"/>
      <c r="M322" s="264"/>
    </row>
    <row r="323" spans="12:13" x14ac:dyDescent="0.2">
      <c r="L323" s="264"/>
      <c r="M323" s="264"/>
    </row>
    <row r="324" spans="12:13" x14ac:dyDescent="0.2">
      <c r="L324" s="264"/>
      <c r="M324" s="264"/>
    </row>
    <row r="325" spans="12:13" x14ac:dyDescent="0.2">
      <c r="L325" s="264"/>
      <c r="M325" s="264"/>
    </row>
    <row r="326" spans="12:13" x14ac:dyDescent="0.2">
      <c r="L326" s="264"/>
      <c r="M326" s="264"/>
    </row>
    <row r="327" spans="12:13" x14ac:dyDescent="0.2">
      <c r="L327" s="264"/>
      <c r="M327" s="264"/>
    </row>
    <row r="328" spans="12:13" x14ac:dyDescent="0.2">
      <c r="L328" s="264"/>
      <c r="M328" s="264"/>
    </row>
    <row r="329" spans="12:13" x14ac:dyDescent="0.2">
      <c r="L329" s="264"/>
      <c r="M329" s="264"/>
    </row>
    <row r="330" spans="12:13" x14ac:dyDescent="0.2">
      <c r="L330" s="264"/>
      <c r="M330" s="264"/>
    </row>
    <row r="331" spans="12:13" x14ac:dyDescent="0.2">
      <c r="L331" s="264"/>
      <c r="M331" s="264"/>
    </row>
    <row r="332" spans="12:13" x14ac:dyDescent="0.2">
      <c r="L332" s="264"/>
      <c r="M332" s="264"/>
    </row>
    <row r="333" spans="12:13" x14ac:dyDescent="0.2">
      <c r="L333" s="264"/>
      <c r="M333" s="264"/>
    </row>
    <row r="334" spans="12:13" x14ac:dyDescent="0.2">
      <c r="L334" s="264"/>
      <c r="M334" s="264"/>
    </row>
    <row r="335" spans="12:13" x14ac:dyDescent="0.2">
      <c r="L335" s="264"/>
      <c r="M335" s="264"/>
    </row>
    <row r="336" spans="12:13" x14ac:dyDescent="0.2">
      <c r="L336" s="264"/>
      <c r="M336" s="264"/>
    </row>
    <row r="337" spans="12:13" x14ac:dyDescent="0.2">
      <c r="L337" s="264"/>
      <c r="M337" s="264"/>
    </row>
    <row r="338" spans="12:13" x14ac:dyDescent="0.2">
      <c r="L338" s="264"/>
      <c r="M338" s="264"/>
    </row>
    <row r="339" spans="12:13" x14ac:dyDescent="0.2">
      <c r="L339" s="264"/>
      <c r="M339" s="264"/>
    </row>
    <row r="340" spans="12:13" x14ac:dyDescent="0.2">
      <c r="L340" s="264"/>
      <c r="M340" s="264"/>
    </row>
    <row r="341" spans="12:13" x14ac:dyDescent="0.2">
      <c r="L341" s="264"/>
      <c r="M341" s="264"/>
    </row>
    <row r="342" spans="12:13" x14ac:dyDescent="0.2">
      <c r="L342" s="264"/>
      <c r="M342" s="264"/>
    </row>
    <row r="343" spans="12:13" x14ac:dyDescent="0.2">
      <c r="L343" s="264"/>
      <c r="M343" s="264"/>
    </row>
    <row r="344" spans="12:13" x14ac:dyDescent="0.2">
      <c r="L344" s="264"/>
      <c r="M344" s="264"/>
    </row>
    <row r="345" spans="12:13" x14ac:dyDescent="0.2">
      <c r="L345" s="264"/>
      <c r="M345" s="264"/>
    </row>
    <row r="346" spans="12:13" x14ac:dyDescent="0.2">
      <c r="L346" s="264"/>
      <c r="M346" s="264"/>
    </row>
    <row r="347" spans="12:13" x14ac:dyDescent="0.2">
      <c r="L347" s="264"/>
      <c r="M347" s="264"/>
    </row>
    <row r="348" spans="12:13" x14ac:dyDescent="0.2">
      <c r="L348" s="264"/>
      <c r="M348" s="264"/>
    </row>
    <row r="349" spans="12:13" x14ac:dyDescent="0.2">
      <c r="L349" s="264"/>
      <c r="M349" s="264"/>
    </row>
    <row r="350" spans="12:13" x14ac:dyDescent="0.2">
      <c r="L350" s="264"/>
      <c r="M350" s="264"/>
    </row>
    <row r="351" spans="12:13" x14ac:dyDescent="0.2">
      <c r="L351" s="264"/>
      <c r="M351" s="264"/>
    </row>
    <row r="352" spans="12:13" x14ac:dyDescent="0.2">
      <c r="L352" s="264"/>
      <c r="M352" s="264"/>
    </row>
    <row r="353" spans="12:13" x14ac:dyDescent="0.2">
      <c r="L353" s="264"/>
      <c r="M353" s="264"/>
    </row>
    <row r="354" spans="12:13" x14ac:dyDescent="0.2">
      <c r="L354" s="264"/>
      <c r="M354" s="264"/>
    </row>
    <row r="355" spans="12:13" x14ac:dyDescent="0.2">
      <c r="L355" s="264"/>
      <c r="M355" s="264"/>
    </row>
    <row r="356" spans="12:13" x14ac:dyDescent="0.2">
      <c r="L356" s="264"/>
      <c r="M356" s="264"/>
    </row>
    <row r="357" spans="12:13" x14ac:dyDescent="0.2">
      <c r="L357" s="264"/>
      <c r="M357" s="264"/>
    </row>
    <row r="358" spans="12:13" x14ac:dyDescent="0.2">
      <c r="L358" s="264"/>
      <c r="M358" s="264"/>
    </row>
    <row r="359" spans="12:13" x14ac:dyDescent="0.2">
      <c r="L359" s="264"/>
      <c r="M359" s="264"/>
    </row>
    <row r="360" spans="12:13" x14ac:dyDescent="0.2">
      <c r="L360" s="264"/>
      <c r="M360" s="264"/>
    </row>
    <row r="361" spans="12:13" x14ac:dyDescent="0.2">
      <c r="L361" s="264"/>
      <c r="M361" s="264"/>
    </row>
    <row r="362" spans="12:13" x14ac:dyDescent="0.2">
      <c r="L362" s="264"/>
      <c r="M362" s="264"/>
    </row>
    <row r="363" spans="12:13" x14ac:dyDescent="0.2">
      <c r="L363" s="264"/>
      <c r="M363" s="264"/>
    </row>
    <row r="364" spans="12:13" x14ac:dyDescent="0.2">
      <c r="L364" s="264"/>
      <c r="M364" s="264"/>
    </row>
    <row r="365" spans="12:13" x14ac:dyDescent="0.2">
      <c r="L365" s="264"/>
      <c r="M365" s="264"/>
    </row>
    <row r="366" spans="12:13" x14ac:dyDescent="0.2">
      <c r="L366" s="264"/>
      <c r="M366" s="264"/>
    </row>
    <row r="367" spans="12:13" x14ac:dyDescent="0.2">
      <c r="L367" s="264"/>
      <c r="M367" s="264"/>
    </row>
    <row r="368" spans="12:13" x14ac:dyDescent="0.2">
      <c r="L368" s="264"/>
      <c r="M368" s="264"/>
    </row>
    <row r="369" spans="12:13" x14ac:dyDescent="0.2">
      <c r="L369" s="264"/>
      <c r="M369" s="264"/>
    </row>
    <row r="370" spans="12:13" x14ac:dyDescent="0.2">
      <c r="L370" s="264"/>
      <c r="M370" s="264"/>
    </row>
    <row r="371" spans="12:13" x14ac:dyDescent="0.2">
      <c r="L371" s="264"/>
      <c r="M371" s="264"/>
    </row>
    <row r="372" spans="12:13" x14ac:dyDescent="0.2">
      <c r="L372" s="264"/>
      <c r="M372" s="264"/>
    </row>
    <row r="373" spans="12:13" x14ac:dyDescent="0.2">
      <c r="L373" s="264"/>
      <c r="M373" s="264"/>
    </row>
    <row r="374" spans="12:13" x14ac:dyDescent="0.2">
      <c r="L374" s="264"/>
      <c r="M374" s="264"/>
    </row>
    <row r="375" spans="12:13" x14ac:dyDescent="0.2">
      <c r="L375" s="264"/>
      <c r="M375" s="264"/>
    </row>
    <row r="376" spans="12:13" x14ac:dyDescent="0.2">
      <c r="L376" s="264"/>
      <c r="M376" s="264"/>
    </row>
    <row r="377" spans="12:13" x14ac:dyDescent="0.2">
      <c r="L377" s="264"/>
      <c r="M377" s="264"/>
    </row>
    <row r="378" spans="12:13" x14ac:dyDescent="0.2">
      <c r="L378" s="264"/>
      <c r="M378" s="264"/>
    </row>
    <row r="379" spans="12:13" x14ac:dyDescent="0.2">
      <c r="L379" s="264"/>
      <c r="M379" s="264"/>
    </row>
    <row r="380" spans="12:13" x14ac:dyDescent="0.2">
      <c r="L380" s="264"/>
      <c r="M380" s="264"/>
    </row>
    <row r="381" spans="12:13" x14ac:dyDescent="0.2">
      <c r="L381" s="264"/>
      <c r="M381" s="264"/>
    </row>
    <row r="382" spans="12:13" x14ac:dyDescent="0.2">
      <c r="L382" s="264"/>
      <c r="M382" s="264"/>
    </row>
    <row r="383" spans="12:13" x14ac:dyDescent="0.2">
      <c r="L383" s="264"/>
      <c r="M383" s="264"/>
    </row>
    <row r="384" spans="12:13" x14ac:dyDescent="0.2">
      <c r="L384" s="264"/>
      <c r="M384" s="264"/>
    </row>
    <row r="385" spans="12:13" x14ac:dyDescent="0.2">
      <c r="L385" s="264"/>
      <c r="M385" s="264"/>
    </row>
    <row r="386" spans="12:13" x14ac:dyDescent="0.2">
      <c r="L386" s="264"/>
      <c r="M386" s="264"/>
    </row>
    <row r="387" spans="12:13" x14ac:dyDescent="0.2">
      <c r="L387" s="264"/>
      <c r="M387" s="264"/>
    </row>
    <row r="388" spans="12:13" x14ac:dyDescent="0.2">
      <c r="L388" s="264"/>
      <c r="M388" s="264"/>
    </row>
    <row r="389" spans="12:13" x14ac:dyDescent="0.2">
      <c r="L389" s="264"/>
      <c r="M389" s="264"/>
    </row>
    <row r="390" spans="12:13" x14ac:dyDescent="0.2">
      <c r="L390" s="264"/>
      <c r="M390" s="264"/>
    </row>
    <row r="391" spans="12:13" x14ac:dyDescent="0.2">
      <c r="L391" s="264"/>
      <c r="M391" s="264"/>
    </row>
    <row r="392" spans="12:13" x14ac:dyDescent="0.2">
      <c r="L392" s="264"/>
      <c r="M392" s="264"/>
    </row>
    <row r="393" spans="12:13" x14ac:dyDescent="0.2">
      <c r="L393" s="264"/>
      <c r="M393" s="264"/>
    </row>
    <row r="394" spans="12:13" x14ac:dyDescent="0.2">
      <c r="L394" s="264"/>
      <c r="M394" s="264"/>
    </row>
    <row r="395" spans="12:13" x14ac:dyDescent="0.2">
      <c r="L395" s="264"/>
      <c r="M395" s="264"/>
    </row>
    <row r="396" spans="12:13" x14ac:dyDescent="0.2">
      <c r="L396" s="264"/>
      <c r="M396" s="264"/>
    </row>
    <row r="397" spans="12:13" x14ac:dyDescent="0.2">
      <c r="L397" s="264"/>
      <c r="M397" s="264"/>
    </row>
    <row r="398" spans="12:13" x14ac:dyDescent="0.2">
      <c r="L398" s="264"/>
      <c r="M398" s="264"/>
    </row>
    <row r="399" spans="12:13" x14ac:dyDescent="0.2">
      <c r="L399" s="264"/>
      <c r="M399" s="264"/>
    </row>
    <row r="400" spans="12:13" x14ac:dyDescent="0.2">
      <c r="L400" s="264"/>
      <c r="M400" s="264"/>
    </row>
    <row r="401" spans="12:13" x14ac:dyDescent="0.2">
      <c r="L401" s="264"/>
      <c r="M401" s="264"/>
    </row>
    <row r="402" spans="12:13" x14ac:dyDescent="0.2">
      <c r="L402" s="264"/>
      <c r="M402" s="264"/>
    </row>
    <row r="403" spans="12:13" x14ac:dyDescent="0.2">
      <c r="L403" s="264"/>
      <c r="M403" s="264"/>
    </row>
    <row r="404" spans="12:13" x14ac:dyDescent="0.2">
      <c r="L404" s="264"/>
      <c r="M404" s="264"/>
    </row>
    <row r="405" spans="12:13" x14ac:dyDescent="0.2">
      <c r="L405" s="264"/>
      <c r="M405" s="264"/>
    </row>
    <row r="406" spans="12:13" x14ac:dyDescent="0.2">
      <c r="L406" s="264"/>
      <c r="M406" s="264"/>
    </row>
    <row r="407" spans="12:13" x14ac:dyDescent="0.2">
      <c r="L407" s="264"/>
      <c r="M407" s="264"/>
    </row>
    <row r="408" spans="12:13" x14ac:dyDescent="0.2">
      <c r="L408" s="264"/>
      <c r="M408" s="264"/>
    </row>
    <row r="409" spans="12:13" x14ac:dyDescent="0.2">
      <c r="L409" s="264"/>
      <c r="M409" s="264"/>
    </row>
    <row r="410" spans="12:13" x14ac:dyDescent="0.2">
      <c r="L410" s="264"/>
      <c r="M410" s="264"/>
    </row>
    <row r="411" spans="12:13" x14ac:dyDescent="0.2">
      <c r="L411" s="264"/>
      <c r="M411" s="264"/>
    </row>
    <row r="412" spans="12:13" x14ac:dyDescent="0.2">
      <c r="L412" s="264"/>
      <c r="M412" s="264"/>
    </row>
    <row r="413" spans="12:13" x14ac:dyDescent="0.2">
      <c r="L413" s="264"/>
      <c r="M413" s="264"/>
    </row>
    <row r="414" spans="12:13" x14ac:dyDescent="0.2">
      <c r="L414" s="264"/>
      <c r="M414" s="264"/>
    </row>
    <row r="415" spans="12:13" x14ac:dyDescent="0.2">
      <c r="L415" s="264"/>
      <c r="M415" s="264"/>
    </row>
    <row r="416" spans="12:13" x14ac:dyDescent="0.2">
      <c r="L416" s="264"/>
      <c r="M416" s="264"/>
    </row>
    <row r="417" spans="12:13" x14ac:dyDescent="0.2">
      <c r="L417" s="264"/>
      <c r="M417" s="264"/>
    </row>
    <row r="418" spans="12:13" x14ac:dyDescent="0.2">
      <c r="L418" s="264"/>
      <c r="M418" s="264"/>
    </row>
    <row r="419" spans="12:13" x14ac:dyDescent="0.2">
      <c r="L419" s="264"/>
      <c r="M419" s="264"/>
    </row>
    <row r="420" spans="12:13" x14ac:dyDescent="0.2">
      <c r="L420" s="264"/>
      <c r="M420" s="264"/>
    </row>
    <row r="421" spans="12:13" x14ac:dyDescent="0.2">
      <c r="L421" s="264"/>
      <c r="M421" s="264"/>
    </row>
    <row r="422" spans="12:13" x14ac:dyDescent="0.2">
      <c r="L422" s="264"/>
      <c r="M422" s="264"/>
    </row>
    <row r="423" spans="12:13" x14ac:dyDescent="0.2">
      <c r="L423" s="264"/>
      <c r="M423" s="264"/>
    </row>
    <row r="424" spans="12:13" x14ac:dyDescent="0.2">
      <c r="L424" s="264"/>
      <c r="M424" s="264"/>
    </row>
    <row r="425" spans="12:13" x14ac:dyDescent="0.2">
      <c r="L425" s="264"/>
      <c r="M425" s="264"/>
    </row>
    <row r="426" spans="12:13" x14ac:dyDescent="0.2">
      <c r="L426" s="264"/>
      <c r="M426" s="264"/>
    </row>
    <row r="427" spans="12:13" x14ac:dyDescent="0.2">
      <c r="L427" s="264"/>
      <c r="M427" s="264"/>
    </row>
    <row r="428" spans="12:13" x14ac:dyDescent="0.2">
      <c r="L428" s="264"/>
      <c r="M428" s="264"/>
    </row>
    <row r="429" spans="12:13" x14ac:dyDescent="0.2">
      <c r="L429" s="264"/>
      <c r="M429" s="264"/>
    </row>
    <row r="430" spans="12:13" x14ac:dyDescent="0.2">
      <c r="L430" s="264"/>
      <c r="M430" s="264"/>
    </row>
    <row r="431" spans="12:13" x14ac:dyDescent="0.2">
      <c r="L431" s="264"/>
      <c r="M431" s="264"/>
    </row>
    <row r="432" spans="12:13" x14ac:dyDescent="0.2">
      <c r="L432" s="264"/>
      <c r="M432" s="264"/>
    </row>
    <row r="433" spans="12:13" x14ac:dyDescent="0.2">
      <c r="L433" s="264"/>
      <c r="M433" s="264"/>
    </row>
    <row r="434" spans="12:13" x14ac:dyDescent="0.2">
      <c r="L434" s="264"/>
      <c r="M434" s="264"/>
    </row>
    <row r="435" spans="12:13" x14ac:dyDescent="0.2">
      <c r="L435" s="264"/>
      <c r="M435" s="264"/>
    </row>
    <row r="436" spans="12:13" x14ac:dyDescent="0.2">
      <c r="L436" s="264"/>
      <c r="M436" s="264"/>
    </row>
    <row r="437" spans="12:13" x14ac:dyDescent="0.2">
      <c r="L437" s="264"/>
      <c r="M437" s="264"/>
    </row>
    <row r="438" spans="12:13" x14ac:dyDescent="0.2">
      <c r="L438" s="264"/>
      <c r="M438" s="264"/>
    </row>
    <row r="439" spans="12:13" x14ac:dyDescent="0.2">
      <c r="L439" s="264"/>
      <c r="M439" s="264"/>
    </row>
    <row r="440" spans="12:13" x14ac:dyDescent="0.2">
      <c r="L440" s="264"/>
      <c r="M440" s="264"/>
    </row>
    <row r="441" spans="12:13" x14ac:dyDescent="0.2">
      <c r="L441" s="264"/>
      <c r="M441" s="264"/>
    </row>
    <row r="442" spans="12:13" x14ac:dyDescent="0.2">
      <c r="L442" s="264"/>
      <c r="M442" s="264"/>
    </row>
    <row r="443" spans="12:13" x14ac:dyDescent="0.2">
      <c r="L443" s="264"/>
      <c r="M443" s="264"/>
    </row>
    <row r="444" spans="12:13" x14ac:dyDescent="0.2">
      <c r="L444" s="264"/>
      <c r="M444" s="264"/>
    </row>
    <row r="445" spans="12:13" x14ac:dyDescent="0.2">
      <c r="L445" s="264"/>
      <c r="M445" s="264"/>
    </row>
    <row r="446" spans="12:13" x14ac:dyDescent="0.2">
      <c r="L446" s="264"/>
      <c r="M446" s="264"/>
    </row>
    <row r="447" spans="12:13" x14ac:dyDescent="0.2">
      <c r="L447" s="264"/>
      <c r="M447" s="264"/>
    </row>
    <row r="448" spans="12:13" x14ac:dyDescent="0.2">
      <c r="L448" s="264"/>
      <c r="M448" s="264"/>
    </row>
    <row r="449" spans="12:13" x14ac:dyDescent="0.2">
      <c r="L449" s="264"/>
      <c r="M449" s="264"/>
    </row>
    <row r="450" spans="12:13" x14ac:dyDescent="0.2">
      <c r="L450" s="264"/>
      <c r="M450" s="264"/>
    </row>
    <row r="451" spans="12:13" x14ac:dyDescent="0.2">
      <c r="L451" s="264"/>
      <c r="M451" s="264"/>
    </row>
    <row r="452" spans="12:13" x14ac:dyDescent="0.2">
      <c r="L452" s="264"/>
      <c r="M452" s="264"/>
    </row>
    <row r="453" spans="12:13" x14ac:dyDescent="0.2">
      <c r="L453" s="264"/>
      <c r="M453" s="264"/>
    </row>
    <row r="454" spans="12:13" x14ac:dyDescent="0.2">
      <c r="L454" s="264"/>
      <c r="M454" s="264"/>
    </row>
    <row r="455" spans="12:13" x14ac:dyDescent="0.2">
      <c r="L455" s="264"/>
      <c r="M455" s="264"/>
    </row>
    <row r="456" spans="12:13" x14ac:dyDescent="0.2">
      <c r="L456" s="264"/>
      <c r="M456" s="264"/>
    </row>
    <row r="457" spans="12:13" x14ac:dyDescent="0.2">
      <c r="L457" s="264"/>
      <c r="M457" s="264"/>
    </row>
    <row r="458" spans="12:13" x14ac:dyDescent="0.2">
      <c r="L458" s="264"/>
      <c r="M458" s="264"/>
    </row>
    <row r="459" spans="12:13" x14ac:dyDescent="0.2">
      <c r="L459" s="264"/>
      <c r="M459" s="264"/>
    </row>
    <row r="460" spans="12:13" x14ac:dyDescent="0.2">
      <c r="L460" s="264"/>
      <c r="M460" s="264"/>
    </row>
    <row r="461" spans="12:13" x14ac:dyDescent="0.2">
      <c r="L461" s="264"/>
      <c r="M461" s="264"/>
    </row>
    <row r="462" spans="12:13" x14ac:dyDescent="0.2">
      <c r="L462" s="264"/>
      <c r="M462" s="264"/>
    </row>
    <row r="463" spans="12:13" x14ac:dyDescent="0.2">
      <c r="L463" s="264"/>
      <c r="M463" s="264"/>
    </row>
    <row r="464" spans="12:13" x14ac:dyDescent="0.2">
      <c r="L464" s="264"/>
      <c r="M464" s="264"/>
    </row>
    <row r="465" spans="12:13" x14ac:dyDescent="0.2">
      <c r="L465" s="264"/>
      <c r="M465" s="264"/>
    </row>
    <row r="466" spans="12:13" x14ac:dyDescent="0.2">
      <c r="L466" s="264"/>
      <c r="M466" s="264"/>
    </row>
    <row r="467" spans="12:13" x14ac:dyDescent="0.2">
      <c r="L467" s="264"/>
      <c r="M467" s="264"/>
    </row>
    <row r="468" spans="12:13" x14ac:dyDescent="0.2">
      <c r="L468" s="264"/>
      <c r="M468" s="264"/>
    </row>
    <row r="469" spans="12:13" x14ac:dyDescent="0.2">
      <c r="L469" s="264"/>
      <c r="M469" s="264"/>
    </row>
    <row r="470" spans="12:13" x14ac:dyDescent="0.2">
      <c r="L470" s="264"/>
      <c r="M470" s="264"/>
    </row>
    <row r="471" spans="12:13" x14ac:dyDescent="0.2">
      <c r="L471" s="264"/>
      <c r="M471" s="264"/>
    </row>
    <row r="472" spans="12:13" x14ac:dyDescent="0.2">
      <c r="L472" s="264"/>
      <c r="M472" s="264"/>
    </row>
    <row r="473" spans="12:13" x14ac:dyDescent="0.2">
      <c r="L473" s="264"/>
      <c r="M473" s="264"/>
    </row>
    <row r="474" spans="12:13" x14ac:dyDescent="0.2">
      <c r="L474" s="264"/>
      <c r="M474" s="264"/>
    </row>
    <row r="475" spans="12:13" x14ac:dyDescent="0.2">
      <c r="L475" s="264"/>
      <c r="M475" s="264"/>
    </row>
    <row r="476" spans="12:13" x14ac:dyDescent="0.2">
      <c r="L476" s="264"/>
      <c r="M476" s="264"/>
    </row>
    <row r="477" spans="12:13" x14ac:dyDescent="0.2">
      <c r="L477" s="264"/>
      <c r="M477" s="264"/>
    </row>
    <row r="478" spans="12:13" x14ac:dyDescent="0.2">
      <c r="L478" s="264"/>
      <c r="M478" s="264"/>
    </row>
    <row r="479" spans="12:13" x14ac:dyDescent="0.2">
      <c r="L479" s="264"/>
      <c r="M479" s="264"/>
    </row>
    <row r="480" spans="12:13" x14ac:dyDescent="0.2">
      <c r="L480" s="264"/>
      <c r="M480" s="264"/>
    </row>
    <row r="481" spans="12:13" x14ac:dyDescent="0.2">
      <c r="L481" s="264"/>
      <c r="M481" s="264"/>
    </row>
    <row r="482" spans="12:13" x14ac:dyDescent="0.2">
      <c r="L482" s="264"/>
      <c r="M482" s="264"/>
    </row>
    <row r="483" spans="12:13" x14ac:dyDescent="0.2">
      <c r="L483" s="264"/>
      <c r="M483" s="264"/>
    </row>
    <row r="484" spans="12:13" x14ac:dyDescent="0.2">
      <c r="L484" s="264"/>
      <c r="M484" s="264"/>
    </row>
    <row r="485" spans="12:13" x14ac:dyDescent="0.2">
      <c r="L485" s="264"/>
      <c r="M485" s="264"/>
    </row>
    <row r="486" spans="12:13" x14ac:dyDescent="0.2">
      <c r="L486" s="264"/>
      <c r="M486" s="264"/>
    </row>
    <row r="487" spans="12:13" x14ac:dyDescent="0.2">
      <c r="L487" s="264"/>
      <c r="M487" s="264"/>
    </row>
    <row r="488" spans="12:13" x14ac:dyDescent="0.2">
      <c r="L488" s="264"/>
      <c r="M488" s="264"/>
    </row>
    <row r="489" spans="12:13" x14ac:dyDescent="0.2">
      <c r="L489" s="264"/>
      <c r="M489" s="264"/>
    </row>
    <row r="490" spans="12:13" x14ac:dyDescent="0.2">
      <c r="L490" s="264"/>
      <c r="M490" s="264"/>
    </row>
    <row r="491" spans="12:13" x14ac:dyDescent="0.2">
      <c r="L491" s="264"/>
      <c r="M491" s="264"/>
    </row>
    <row r="492" spans="12:13" x14ac:dyDescent="0.2">
      <c r="L492" s="264"/>
      <c r="M492" s="264"/>
    </row>
    <row r="493" spans="12:13" x14ac:dyDescent="0.2">
      <c r="L493" s="264"/>
      <c r="M493" s="264"/>
    </row>
    <row r="494" spans="12:13" x14ac:dyDescent="0.2">
      <c r="L494" s="264"/>
      <c r="M494" s="264"/>
    </row>
    <row r="495" spans="12:13" x14ac:dyDescent="0.2">
      <c r="L495" s="264"/>
      <c r="M495" s="264"/>
    </row>
    <row r="496" spans="12:13" x14ac:dyDescent="0.2">
      <c r="L496" s="264"/>
      <c r="M496" s="264"/>
    </row>
    <row r="497" spans="12:13" x14ac:dyDescent="0.2">
      <c r="L497" s="264"/>
      <c r="M497" s="264"/>
    </row>
    <row r="498" spans="12:13" x14ac:dyDescent="0.2">
      <c r="L498" s="264"/>
      <c r="M498" s="264"/>
    </row>
    <row r="499" spans="12:13" x14ac:dyDescent="0.2">
      <c r="L499" s="264"/>
      <c r="M499" s="264"/>
    </row>
    <row r="500" spans="12:13" x14ac:dyDescent="0.2">
      <c r="L500" s="264"/>
      <c r="M500" s="264"/>
    </row>
    <row r="501" spans="12:13" x14ac:dyDescent="0.2">
      <c r="L501" s="264"/>
      <c r="M501" s="264"/>
    </row>
    <row r="502" spans="12:13" x14ac:dyDescent="0.2">
      <c r="L502" s="264"/>
      <c r="M502" s="264"/>
    </row>
    <row r="503" spans="12:13" x14ac:dyDescent="0.2">
      <c r="L503" s="264"/>
      <c r="M503" s="264"/>
    </row>
    <row r="504" spans="12:13" x14ac:dyDescent="0.2">
      <c r="L504" s="264"/>
      <c r="M504" s="264"/>
    </row>
    <row r="505" spans="12:13" x14ac:dyDescent="0.2">
      <c r="L505" s="264"/>
      <c r="M505" s="264"/>
    </row>
    <row r="506" spans="12:13" x14ac:dyDescent="0.2">
      <c r="L506" s="264"/>
      <c r="M506" s="264"/>
    </row>
    <row r="507" spans="12:13" x14ac:dyDescent="0.2">
      <c r="L507" s="264"/>
      <c r="M507" s="264"/>
    </row>
    <row r="508" spans="12:13" x14ac:dyDescent="0.2">
      <c r="L508" s="264"/>
      <c r="M508" s="264"/>
    </row>
    <row r="509" spans="12:13" x14ac:dyDescent="0.2">
      <c r="L509" s="264"/>
      <c r="M509" s="264"/>
    </row>
    <row r="510" spans="12:13" x14ac:dyDescent="0.2">
      <c r="L510" s="264"/>
      <c r="M510" s="264"/>
    </row>
    <row r="511" spans="12:13" x14ac:dyDescent="0.2">
      <c r="L511" s="264"/>
      <c r="M511" s="264"/>
    </row>
    <row r="512" spans="12:13" x14ac:dyDescent="0.2">
      <c r="L512" s="264"/>
      <c r="M512" s="264"/>
    </row>
    <row r="513" spans="12:13" x14ac:dyDescent="0.2">
      <c r="L513" s="264"/>
      <c r="M513" s="264"/>
    </row>
    <row r="514" spans="12:13" x14ac:dyDescent="0.2">
      <c r="L514" s="264"/>
      <c r="M514" s="264"/>
    </row>
    <row r="515" spans="12:13" x14ac:dyDescent="0.2">
      <c r="L515" s="264"/>
      <c r="M515" s="264"/>
    </row>
    <row r="516" spans="12:13" x14ac:dyDescent="0.2">
      <c r="L516" s="264"/>
      <c r="M516" s="264"/>
    </row>
    <row r="517" spans="12:13" x14ac:dyDescent="0.2">
      <c r="L517" s="264"/>
      <c r="M517" s="264"/>
    </row>
    <row r="518" spans="12:13" x14ac:dyDescent="0.2">
      <c r="L518" s="264"/>
      <c r="M518" s="264"/>
    </row>
    <row r="519" spans="12:13" x14ac:dyDescent="0.2">
      <c r="L519" s="264"/>
      <c r="M519" s="264"/>
    </row>
  </sheetData>
  <mergeCells count="4">
    <mergeCell ref="A5:Q5"/>
    <mergeCell ref="A4:U4"/>
    <mergeCell ref="A9:L9"/>
    <mergeCell ref="A8:M8"/>
  </mergeCells>
  <phoneticPr fontId="2" type="noConversion"/>
  <pageMargins left="0.78740157480314965" right="0.78740157480314965" top="0.6692913385826772" bottom="0.86614173228346458" header="0.27559055118110237" footer="0.39370078740157483"/>
  <pageSetup paperSize="9" scale="51" firstPageNumber="141"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theme="2" tint="-0.499984740745262"/>
    <pageSetUpPr fitToPage="1"/>
  </sheetPr>
  <dimension ref="A1:T190"/>
  <sheetViews>
    <sheetView zoomScale="75" zoomScaleNormal="75" zoomScaleSheetLayoutView="75" workbookViewId="0">
      <selection activeCell="G20" sqref="G20"/>
    </sheetView>
  </sheetViews>
  <sheetFormatPr defaultRowHeight="12.75" x14ac:dyDescent="0.2"/>
  <cols>
    <col min="1" max="1" width="4.140625" style="1" customWidth="1"/>
    <col min="2" max="2" width="3.85546875" style="1" customWidth="1"/>
    <col min="3" max="3" width="16" style="1" customWidth="1"/>
    <col min="4" max="4" width="7.85546875" style="1" customWidth="1"/>
    <col min="5" max="5" width="9.85546875" style="1" customWidth="1"/>
    <col min="6" max="6" width="10.7109375" style="1" customWidth="1"/>
    <col min="7" max="7" width="52.85546875" style="1" bestFit="1" customWidth="1"/>
    <col min="8" max="8" width="45.28515625" style="8" customWidth="1"/>
    <col min="9" max="9" width="10" style="6" customWidth="1"/>
    <col min="10" max="10" width="15.7109375" style="1" customWidth="1"/>
    <col min="11" max="11" width="14.28515625" style="1" customWidth="1"/>
    <col min="12" max="12" width="14.5703125" style="1" customWidth="1"/>
    <col min="13" max="13" width="14.42578125" style="1" customWidth="1"/>
    <col min="14" max="14" width="13.42578125" style="1" customWidth="1"/>
    <col min="15" max="15" width="13.140625" style="1" customWidth="1"/>
    <col min="16" max="16" width="13.5703125" style="1" customWidth="1"/>
    <col min="17" max="17" width="13" style="1" customWidth="1"/>
    <col min="18" max="18" width="13.140625" style="1" customWidth="1"/>
    <col min="19" max="19" width="15.5703125" style="1" customWidth="1"/>
    <col min="20" max="16384" width="9.140625" style="1"/>
  </cols>
  <sheetData>
    <row r="1" spans="1:20" s="56" customFormat="1" ht="18" x14ac:dyDescent="0.25">
      <c r="A1" s="195" t="s">
        <v>92</v>
      </c>
      <c r="B1" s="195"/>
      <c r="C1" s="195"/>
      <c r="D1" s="195"/>
      <c r="E1" s="195"/>
      <c r="F1" s="230"/>
      <c r="G1" s="231"/>
      <c r="H1" s="230"/>
      <c r="I1" s="233"/>
      <c r="J1" s="233"/>
      <c r="K1" s="234"/>
      <c r="L1" s="230"/>
      <c r="M1" s="230"/>
      <c r="N1" s="230"/>
      <c r="O1" s="230"/>
      <c r="P1" s="230"/>
      <c r="Q1" s="230"/>
      <c r="R1" s="230"/>
      <c r="S1" s="230"/>
    </row>
    <row r="2" spans="1:20" s="634" customFormat="1" ht="15.75" x14ac:dyDescent="0.25">
      <c r="A2" s="622" t="s">
        <v>12</v>
      </c>
      <c r="B2" s="622"/>
      <c r="C2" s="622"/>
      <c r="D2" s="622"/>
      <c r="E2" s="622"/>
      <c r="F2" s="622"/>
      <c r="G2" s="622" t="s">
        <v>13</v>
      </c>
      <c r="H2" s="228" t="s">
        <v>14</v>
      </c>
      <c r="I2" s="622"/>
      <c r="J2" s="622"/>
      <c r="K2" s="633"/>
      <c r="L2" s="622"/>
      <c r="M2" s="622"/>
      <c r="N2" s="228"/>
      <c r="O2" s="622"/>
      <c r="P2" s="622"/>
      <c r="Q2" s="622"/>
      <c r="R2" s="622"/>
      <c r="S2" s="622"/>
    </row>
    <row r="3" spans="1:20" s="634" customFormat="1" ht="14.25" customHeight="1" x14ac:dyDescent="0.2">
      <c r="A3" s="622"/>
      <c r="B3" s="622"/>
      <c r="C3" s="622"/>
      <c r="D3" s="622"/>
      <c r="E3" s="622"/>
      <c r="F3" s="622"/>
      <c r="G3" s="622" t="s">
        <v>15</v>
      </c>
      <c r="H3" s="622"/>
      <c r="I3" s="622"/>
      <c r="J3" s="622"/>
      <c r="K3" s="633"/>
      <c r="L3" s="622"/>
      <c r="M3" s="622"/>
      <c r="N3" s="622"/>
      <c r="O3" s="622"/>
      <c r="P3" s="622"/>
      <c r="Q3" s="622"/>
      <c r="R3" s="622"/>
      <c r="S3" s="622"/>
    </row>
    <row r="4" spans="1:20" s="634" customFormat="1" ht="21" customHeight="1" thickBot="1" x14ac:dyDescent="0.25">
      <c r="A4" s="813"/>
      <c r="B4" s="813"/>
      <c r="C4" s="813"/>
      <c r="D4" s="813"/>
      <c r="E4" s="813"/>
      <c r="F4" s="813"/>
      <c r="G4" s="814"/>
      <c r="H4" s="813"/>
      <c r="I4" s="815"/>
      <c r="J4" s="815"/>
      <c r="K4" s="816"/>
      <c r="L4" s="813"/>
      <c r="M4" s="813"/>
      <c r="N4" s="813"/>
      <c r="O4" s="813"/>
      <c r="P4" s="813"/>
      <c r="Q4" s="813"/>
      <c r="R4" s="813"/>
      <c r="S4" s="815" t="s">
        <v>16</v>
      </c>
    </row>
    <row r="5" spans="1:20" s="56" customFormat="1" ht="25.5" customHeight="1" thickBot="1" x14ac:dyDescent="0.25">
      <c r="A5" s="1170" t="s">
        <v>154</v>
      </c>
      <c r="B5" s="1171"/>
      <c r="C5" s="1171"/>
      <c r="D5" s="1171"/>
      <c r="E5" s="1171"/>
      <c r="F5" s="1171"/>
      <c r="G5" s="1171"/>
      <c r="H5" s="1171"/>
      <c r="I5" s="1171"/>
      <c r="J5" s="1171"/>
      <c r="K5" s="1171"/>
      <c r="L5" s="1171"/>
      <c r="M5" s="1171"/>
      <c r="N5" s="1171"/>
      <c r="O5" s="1171"/>
      <c r="P5" s="1171"/>
      <c r="Q5" s="1171"/>
      <c r="R5" s="1171"/>
      <c r="S5" s="1172"/>
      <c r="T5" s="64"/>
    </row>
    <row r="6" spans="1:20" s="634" customFormat="1" ht="30" customHeight="1" thickBot="1" x14ac:dyDescent="0.25">
      <c r="A6" s="1111" t="s">
        <v>69</v>
      </c>
      <c r="B6" s="1112" t="s">
        <v>85</v>
      </c>
      <c r="C6" s="1109" t="s">
        <v>7</v>
      </c>
      <c r="D6" s="1109" t="s">
        <v>5</v>
      </c>
      <c r="E6" s="1109" t="s">
        <v>8</v>
      </c>
      <c r="F6" s="1111" t="s">
        <v>64</v>
      </c>
      <c r="G6" s="1053" t="s">
        <v>89</v>
      </c>
      <c r="H6" s="1113" t="s">
        <v>87</v>
      </c>
      <c r="I6" s="1119" t="s">
        <v>21</v>
      </c>
      <c r="J6" s="1114" t="s">
        <v>22</v>
      </c>
      <c r="K6" s="1116" t="s">
        <v>23</v>
      </c>
      <c r="L6" s="1115" t="s">
        <v>24</v>
      </c>
      <c r="M6" s="1115" t="s">
        <v>139</v>
      </c>
      <c r="N6" s="1117" t="s">
        <v>140</v>
      </c>
      <c r="O6" s="1117"/>
      <c r="P6" s="1117"/>
      <c r="Q6" s="1117"/>
      <c r="R6" s="1117"/>
      <c r="S6" s="1053" t="s">
        <v>150</v>
      </c>
    </row>
    <row r="7" spans="1:20" s="634" customFormat="1" ht="58.5" customHeight="1" thickBot="1" x14ac:dyDescent="0.25">
      <c r="A7" s="1111"/>
      <c r="B7" s="1155"/>
      <c r="C7" s="1137"/>
      <c r="D7" s="1137"/>
      <c r="E7" s="1137"/>
      <c r="F7" s="1111"/>
      <c r="G7" s="1053"/>
      <c r="H7" s="1113"/>
      <c r="I7" s="1157"/>
      <c r="J7" s="1156"/>
      <c r="K7" s="1151"/>
      <c r="L7" s="1115"/>
      <c r="M7" s="1115"/>
      <c r="N7" s="693" t="s">
        <v>25</v>
      </c>
      <c r="O7" s="693" t="s">
        <v>83</v>
      </c>
      <c r="P7" s="693" t="s">
        <v>434</v>
      </c>
      <c r="Q7" s="693" t="s">
        <v>435</v>
      </c>
      <c r="R7" s="693" t="s">
        <v>84</v>
      </c>
      <c r="S7" s="1053"/>
    </row>
    <row r="8" spans="1:20" s="56" customFormat="1" ht="29.25" customHeight="1" thickBot="1" x14ac:dyDescent="0.25">
      <c r="A8" s="1173" t="s">
        <v>431</v>
      </c>
      <c r="B8" s="1174"/>
      <c r="C8" s="1174"/>
      <c r="D8" s="1174"/>
      <c r="E8" s="1174"/>
      <c r="F8" s="1174"/>
      <c r="G8" s="1174"/>
      <c r="H8" s="1174"/>
      <c r="I8" s="1174"/>
      <c r="J8" s="1174"/>
      <c r="K8" s="1174"/>
      <c r="L8" s="1174"/>
      <c r="M8" s="1174"/>
      <c r="N8" s="1174"/>
      <c r="O8" s="1174"/>
      <c r="P8" s="1174"/>
      <c r="Q8" s="1174"/>
      <c r="R8" s="1174"/>
      <c r="S8" s="1175"/>
    </row>
    <row r="9" spans="1:20" ht="50.25" customHeight="1" x14ac:dyDescent="0.2">
      <c r="A9" s="817">
        <v>1</v>
      </c>
      <c r="B9" s="818" t="s">
        <v>191</v>
      </c>
      <c r="C9" s="818">
        <v>60004100647</v>
      </c>
      <c r="D9" s="818">
        <v>2212</v>
      </c>
      <c r="E9" s="818">
        <v>6121</v>
      </c>
      <c r="F9" s="819" t="s">
        <v>167</v>
      </c>
      <c r="G9" s="656" t="s">
        <v>170</v>
      </c>
      <c r="H9" s="525" t="s">
        <v>614</v>
      </c>
      <c r="I9" s="824" t="s">
        <v>171</v>
      </c>
      <c r="J9" s="824" t="s">
        <v>172</v>
      </c>
      <c r="K9" s="828">
        <v>20000</v>
      </c>
      <c r="L9" s="829" t="s">
        <v>173</v>
      </c>
      <c r="M9" s="830"/>
      <c r="N9" s="831">
        <f>O9+R9+Q9</f>
        <v>15000</v>
      </c>
      <c r="O9" s="832">
        <v>0</v>
      </c>
      <c r="P9" s="832"/>
      <c r="Q9" s="832">
        <v>12500</v>
      </c>
      <c r="R9" s="832">
        <v>2500</v>
      </c>
      <c r="S9" s="592">
        <f>K9-M9-N9</f>
        <v>5000</v>
      </c>
    </row>
    <row r="10" spans="1:20" ht="45.75" customHeight="1" x14ac:dyDescent="0.2">
      <c r="A10" s="168">
        <v>2</v>
      </c>
      <c r="B10" s="390" t="s">
        <v>190</v>
      </c>
      <c r="C10" s="390">
        <v>60004100643</v>
      </c>
      <c r="D10" s="390">
        <v>2212</v>
      </c>
      <c r="E10" s="390">
        <v>6121</v>
      </c>
      <c r="F10" s="616" t="s">
        <v>174</v>
      </c>
      <c r="G10" s="821" t="s">
        <v>175</v>
      </c>
      <c r="H10" s="823" t="s">
        <v>615</v>
      </c>
      <c r="I10" s="825" t="s">
        <v>171</v>
      </c>
      <c r="J10" s="826" t="s">
        <v>169</v>
      </c>
      <c r="K10" s="765">
        <v>6000</v>
      </c>
      <c r="L10" s="833">
        <v>2012</v>
      </c>
      <c r="M10" s="834"/>
      <c r="N10" s="835">
        <f>O10+R10+Q10+P10</f>
        <v>6000</v>
      </c>
      <c r="O10" s="836">
        <v>0</v>
      </c>
      <c r="P10" s="836">
        <v>6000</v>
      </c>
      <c r="Q10" s="836"/>
      <c r="R10" s="837"/>
      <c r="S10" s="763">
        <f>K10-M10-N10</f>
        <v>0</v>
      </c>
    </row>
    <row r="11" spans="1:20" ht="57.75" customHeight="1" thickBot="1" x14ac:dyDescent="0.25">
      <c r="A11" s="168">
        <v>3</v>
      </c>
      <c r="B11" s="390" t="s">
        <v>192</v>
      </c>
      <c r="C11" s="390">
        <v>60004100645</v>
      </c>
      <c r="D11" s="390">
        <v>2212</v>
      </c>
      <c r="E11" s="390">
        <v>6121</v>
      </c>
      <c r="F11" s="820" t="s">
        <v>176</v>
      </c>
      <c r="G11" s="822" t="s">
        <v>616</v>
      </c>
      <c r="H11" s="527" t="s">
        <v>617</v>
      </c>
      <c r="I11" s="827" t="s">
        <v>168</v>
      </c>
      <c r="J11" s="825" t="s">
        <v>169</v>
      </c>
      <c r="K11" s="765">
        <v>8500</v>
      </c>
      <c r="L11" s="833">
        <v>2012</v>
      </c>
      <c r="M11" s="834"/>
      <c r="N11" s="835">
        <f>O11+R11+Q11+P11</f>
        <v>8500</v>
      </c>
      <c r="O11" s="836">
        <v>0</v>
      </c>
      <c r="P11" s="836">
        <v>8500</v>
      </c>
      <c r="Q11" s="836"/>
      <c r="R11" s="837"/>
      <c r="S11" s="763">
        <f>K11-M11-N11</f>
        <v>0</v>
      </c>
    </row>
    <row r="12" spans="1:20" s="4" customFormat="1" ht="37.5" customHeight="1" thickBot="1" x14ac:dyDescent="0.25">
      <c r="A12" s="1020" t="s">
        <v>120</v>
      </c>
      <c r="B12" s="1021"/>
      <c r="C12" s="1021"/>
      <c r="D12" s="1021"/>
      <c r="E12" s="1021"/>
      <c r="F12" s="1021"/>
      <c r="G12" s="1021"/>
      <c r="H12" s="1021"/>
      <c r="I12" s="332"/>
      <c r="J12" s="331"/>
      <c r="K12" s="609">
        <f>SUM(K9:K11)</f>
        <v>34500</v>
      </c>
      <c r="L12" s="609">
        <f t="shared" ref="L12:N12" si="0">SUM(L9:L11)</f>
        <v>4024</v>
      </c>
      <c r="M12" s="609">
        <f t="shared" si="0"/>
        <v>0</v>
      </c>
      <c r="N12" s="609">
        <f t="shared" si="0"/>
        <v>29500</v>
      </c>
      <c r="O12" s="609">
        <f t="shared" ref="O12" si="1">SUM(O9:O11)</f>
        <v>0</v>
      </c>
      <c r="P12" s="609">
        <f t="shared" ref="P12" si="2">SUM(P9:P11)</f>
        <v>14500</v>
      </c>
      <c r="Q12" s="609">
        <f t="shared" ref="Q12" si="3">SUM(Q9:Q11)</f>
        <v>12500</v>
      </c>
      <c r="R12" s="609">
        <f t="shared" ref="R12" si="4">SUM(R9:R11)</f>
        <v>2500</v>
      </c>
      <c r="S12" s="609">
        <f t="shared" ref="S12" si="5">SUM(S9:S11)</f>
        <v>5000</v>
      </c>
      <c r="T12" s="328"/>
    </row>
    <row r="13" spans="1:20" x14ac:dyDescent="0.2">
      <c r="F13" s="117"/>
      <c r="G13" s="118"/>
      <c r="H13" s="7"/>
      <c r="I13" s="5"/>
      <c r="J13" s="2"/>
      <c r="K13" s="2"/>
    </row>
    <row r="14" spans="1:20" x14ac:dyDescent="0.2">
      <c r="F14" s="117"/>
      <c r="G14" s="118"/>
      <c r="H14" s="7"/>
      <c r="I14" s="5"/>
      <c r="J14" s="2"/>
      <c r="K14" s="337"/>
      <c r="M14" s="336"/>
    </row>
    <row r="15" spans="1:20" x14ac:dyDescent="0.2">
      <c r="F15" s="117"/>
      <c r="G15" s="118"/>
      <c r="H15" s="7"/>
      <c r="I15" s="1169"/>
      <c r="J15" s="1169"/>
      <c r="K15" s="337"/>
      <c r="M15" s="336"/>
    </row>
    <row r="16" spans="1:20" x14ac:dyDescent="0.2">
      <c r="F16" s="117"/>
      <c r="G16" s="118"/>
      <c r="H16" s="7"/>
      <c r="I16" s="5"/>
      <c r="J16" s="2"/>
      <c r="K16" s="2"/>
    </row>
    <row r="17" spans="6:11" x14ac:dyDescent="0.2">
      <c r="F17" s="117"/>
      <c r="G17" s="118"/>
      <c r="H17" s="65"/>
      <c r="I17" s="5"/>
      <c r="J17" s="2"/>
      <c r="K17" s="2"/>
    </row>
    <row r="18" spans="6:11" x14ac:dyDescent="0.2">
      <c r="F18" s="116"/>
      <c r="G18" s="118"/>
      <c r="H18" s="66"/>
      <c r="I18" s="5"/>
      <c r="J18" s="2"/>
      <c r="K18" s="2"/>
    </row>
    <row r="19" spans="6:11" x14ac:dyDescent="0.2">
      <c r="F19" s="116"/>
      <c r="G19" s="118"/>
      <c r="H19" s="65"/>
      <c r="I19" s="5"/>
      <c r="J19" s="2"/>
      <c r="K19" s="2"/>
    </row>
    <row r="20" spans="6:11" x14ac:dyDescent="0.2">
      <c r="F20" s="119"/>
      <c r="G20" s="120"/>
      <c r="H20" s="66"/>
      <c r="I20" s="5"/>
      <c r="J20" s="2"/>
      <c r="K20" s="2"/>
    </row>
    <row r="21" spans="6:11" x14ac:dyDescent="0.2">
      <c r="F21" s="116"/>
      <c r="G21" s="118"/>
      <c r="H21" s="66"/>
      <c r="I21" s="5"/>
      <c r="J21" s="2"/>
      <c r="K21" s="2"/>
    </row>
    <row r="22" spans="6:11" x14ac:dyDescent="0.2">
      <c r="F22" s="117"/>
      <c r="G22" s="118"/>
      <c r="H22" s="67"/>
      <c r="I22" s="5"/>
      <c r="J22" s="2"/>
      <c r="K22" s="2"/>
    </row>
    <row r="23" spans="6:11" x14ac:dyDescent="0.2">
      <c r="F23" s="117"/>
      <c r="G23" s="118"/>
      <c r="H23" s="68"/>
      <c r="I23" s="5"/>
      <c r="J23" s="2"/>
      <c r="K23" s="2"/>
    </row>
    <row r="24" spans="6:11" x14ac:dyDescent="0.2">
      <c r="F24" s="117"/>
      <c r="G24" s="118"/>
      <c r="H24" s="7"/>
      <c r="I24" s="5"/>
      <c r="J24" s="2"/>
      <c r="K24" s="2"/>
    </row>
    <row r="25" spans="6:11" x14ac:dyDescent="0.2">
      <c r="F25" s="117"/>
      <c r="G25" s="118"/>
      <c r="H25" s="7"/>
      <c r="I25" s="5"/>
      <c r="J25" s="2"/>
      <c r="K25" s="2"/>
    </row>
    <row r="26" spans="6:11" x14ac:dyDescent="0.2">
      <c r="F26" s="117"/>
      <c r="G26" s="118"/>
      <c r="H26" s="7"/>
      <c r="I26" s="5"/>
      <c r="J26" s="2"/>
      <c r="K26" s="2"/>
    </row>
    <row r="27" spans="6:11" x14ac:dyDescent="0.2">
      <c r="F27" s="117"/>
      <c r="G27" s="118"/>
      <c r="H27" s="7"/>
      <c r="I27" s="5"/>
      <c r="J27" s="2"/>
      <c r="K27" s="2"/>
    </row>
    <row r="28" spans="6:11" x14ac:dyDescent="0.2">
      <c r="F28" s="117"/>
      <c r="G28" s="118"/>
      <c r="H28" s="7"/>
      <c r="I28" s="5"/>
      <c r="J28" s="2"/>
      <c r="K28" s="2"/>
    </row>
    <row r="29" spans="6:11" x14ac:dyDescent="0.2">
      <c r="F29" s="117"/>
      <c r="G29" s="118"/>
      <c r="H29" s="7"/>
      <c r="I29" s="5"/>
      <c r="J29" s="2"/>
      <c r="K29" s="2"/>
    </row>
    <row r="30" spans="6:11" x14ac:dyDescent="0.2">
      <c r="F30" s="117"/>
      <c r="G30" s="118"/>
      <c r="H30" s="7"/>
      <c r="I30" s="5"/>
      <c r="J30" s="2"/>
      <c r="K30" s="2"/>
    </row>
    <row r="31" spans="6:11" x14ac:dyDescent="0.2">
      <c r="F31" s="117"/>
      <c r="G31" s="118"/>
      <c r="H31" s="7"/>
      <c r="I31" s="5"/>
      <c r="J31" s="2"/>
      <c r="K31" s="2"/>
    </row>
    <row r="32" spans="6:11" x14ac:dyDescent="0.2">
      <c r="F32" s="117"/>
      <c r="G32" s="118"/>
      <c r="H32" s="7"/>
      <c r="I32" s="5"/>
      <c r="J32" s="2"/>
      <c r="K32" s="2"/>
    </row>
    <row r="33" spans="6:11" x14ac:dyDescent="0.2">
      <c r="F33" s="117"/>
      <c r="G33" s="118"/>
      <c r="H33" s="7"/>
      <c r="I33" s="5"/>
      <c r="J33" s="2"/>
      <c r="K33" s="2"/>
    </row>
    <row r="34" spans="6:11" x14ac:dyDescent="0.2">
      <c r="F34" s="117"/>
      <c r="G34" s="118"/>
      <c r="H34" s="7"/>
      <c r="I34" s="5"/>
      <c r="J34" s="2"/>
      <c r="K34" s="2"/>
    </row>
    <row r="35" spans="6:11" x14ac:dyDescent="0.2">
      <c r="G35" s="2"/>
      <c r="H35" s="7"/>
      <c r="I35" s="5"/>
      <c r="J35" s="2"/>
      <c r="K35" s="2"/>
    </row>
    <row r="36" spans="6:11" x14ac:dyDescent="0.2">
      <c r="G36" s="2"/>
      <c r="H36" s="7"/>
      <c r="I36" s="5"/>
      <c r="J36" s="2"/>
      <c r="K36" s="2"/>
    </row>
    <row r="37" spans="6:11" x14ac:dyDescent="0.2">
      <c r="G37" s="2"/>
      <c r="H37" s="7"/>
      <c r="I37" s="5"/>
      <c r="J37" s="2"/>
      <c r="K37" s="2"/>
    </row>
    <row r="38" spans="6:11" x14ac:dyDescent="0.2">
      <c r="G38" s="2"/>
      <c r="H38" s="7"/>
      <c r="I38" s="5"/>
      <c r="J38" s="2"/>
      <c r="K38" s="2"/>
    </row>
    <row r="39" spans="6:11" x14ac:dyDescent="0.2">
      <c r="G39" s="2"/>
      <c r="H39" s="7"/>
      <c r="I39" s="5"/>
      <c r="J39" s="2"/>
      <c r="K39" s="2"/>
    </row>
    <row r="40" spans="6:11" x14ac:dyDescent="0.2">
      <c r="G40" s="2"/>
      <c r="H40" s="7"/>
      <c r="I40" s="5"/>
      <c r="J40" s="2"/>
      <c r="K40" s="2"/>
    </row>
    <row r="41" spans="6:11" x14ac:dyDescent="0.2">
      <c r="G41" s="2"/>
      <c r="H41" s="7"/>
      <c r="I41" s="5"/>
      <c r="J41" s="2"/>
      <c r="K41" s="2"/>
    </row>
    <row r="42" spans="6:11" x14ac:dyDescent="0.2">
      <c r="G42" s="2"/>
      <c r="H42" s="7"/>
      <c r="I42" s="5"/>
      <c r="J42" s="2"/>
      <c r="K42" s="2"/>
    </row>
    <row r="43" spans="6:11" x14ac:dyDescent="0.2">
      <c r="G43" s="2"/>
      <c r="H43" s="7"/>
      <c r="I43" s="5"/>
      <c r="J43" s="2"/>
      <c r="K43" s="2"/>
    </row>
    <row r="44" spans="6:11" x14ac:dyDescent="0.2">
      <c r="G44" s="2"/>
      <c r="H44" s="7"/>
      <c r="I44" s="5"/>
      <c r="J44" s="2"/>
      <c r="K44" s="2"/>
    </row>
    <row r="45" spans="6:11" x14ac:dyDescent="0.2">
      <c r="G45" s="2"/>
      <c r="H45" s="7"/>
      <c r="I45" s="5"/>
      <c r="J45" s="2"/>
      <c r="K45" s="2"/>
    </row>
    <row r="46" spans="6:11" x14ac:dyDescent="0.2">
      <c r="G46" s="2"/>
      <c r="H46" s="7"/>
      <c r="I46" s="5"/>
      <c r="J46" s="2"/>
      <c r="K46" s="2"/>
    </row>
    <row r="47" spans="6:11" x14ac:dyDescent="0.2">
      <c r="G47" s="2"/>
      <c r="H47" s="7"/>
      <c r="I47" s="5"/>
      <c r="J47" s="2"/>
      <c r="K47" s="2"/>
    </row>
    <row r="48" spans="6:11" x14ac:dyDescent="0.2">
      <c r="G48" s="2"/>
      <c r="H48" s="7"/>
      <c r="I48" s="5"/>
      <c r="J48" s="2"/>
      <c r="K48" s="2"/>
    </row>
    <row r="49" spans="7:11" x14ac:dyDescent="0.2">
      <c r="G49" s="2"/>
      <c r="H49" s="7"/>
      <c r="I49" s="5"/>
      <c r="J49" s="2"/>
      <c r="K49" s="2"/>
    </row>
    <row r="50" spans="7:11" x14ac:dyDescent="0.2">
      <c r="G50" s="2"/>
      <c r="H50" s="7"/>
      <c r="I50" s="5"/>
      <c r="J50" s="2"/>
      <c r="K50" s="2"/>
    </row>
    <row r="51" spans="7:11" x14ac:dyDescent="0.2">
      <c r="G51" s="2"/>
      <c r="H51" s="7"/>
      <c r="I51" s="5"/>
      <c r="J51" s="2"/>
      <c r="K51" s="2"/>
    </row>
    <row r="52" spans="7:11" x14ac:dyDescent="0.2">
      <c r="G52" s="2"/>
      <c r="H52" s="7"/>
      <c r="I52" s="5"/>
      <c r="J52" s="2"/>
      <c r="K52" s="2"/>
    </row>
    <row r="53" spans="7:11" x14ac:dyDescent="0.2">
      <c r="G53" s="2"/>
      <c r="H53" s="7"/>
      <c r="I53" s="5"/>
      <c r="J53" s="2"/>
      <c r="K53" s="2"/>
    </row>
    <row r="54" spans="7:11" x14ac:dyDescent="0.2">
      <c r="G54" s="2"/>
      <c r="H54" s="7"/>
      <c r="I54" s="5"/>
      <c r="J54" s="2"/>
      <c r="K54" s="2"/>
    </row>
    <row r="55" spans="7:11" x14ac:dyDescent="0.2">
      <c r="G55" s="2"/>
      <c r="H55" s="7"/>
      <c r="I55" s="5"/>
      <c r="J55" s="2"/>
      <c r="K55" s="2"/>
    </row>
    <row r="56" spans="7:11" x14ac:dyDescent="0.2">
      <c r="G56" s="2"/>
      <c r="H56" s="7"/>
      <c r="I56" s="5"/>
      <c r="J56" s="2"/>
      <c r="K56" s="2"/>
    </row>
    <row r="57" spans="7:11" x14ac:dyDescent="0.2">
      <c r="G57" s="2"/>
      <c r="H57" s="7"/>
      <c r="I57" s="5"/>
      <c r="J57" s="2"/>
      <c r="K57" s="2"/>
    </row>
    <row r="58" spans="7:11" x14ac:dyDescent="0.2">
      <c r="G58" s="2"/>
      <c r="H58" s="7"/>
      <c r="I58" s="5"/>
      <c r="J58" s="2"/>
      <c r="K58" s="2"/>
    </row>
    <row r="59" spans="7:11" x14ac:dyDescent="0.2">
      <c r="G59" s="2"/>
      <c r="H59" s="7"/>
      <c r="I59" s="5"/>
      <c r="J59" s="2"/>
      <c r="K59" s="2"/>
    </row>
    <row r="60" spans="7:11" x14ac:dyDescent="0.2">
      <c r="G60" s="2"/>
      <c r="H60" s="7"/>
      <c r="I60" s="5"/>
      <c r="J60" s="2"/>
      <c r="K60" s="2"/>
    </row>
    <row r="61" spans="7:11" x14ac:dyDescent="0.2">
      <c r="G61" s="2"/>
      <c r="H61" s="7"/>
      <c r="I61" s="5"/>
      <c r="J61" s="2"/>
      <c r="K61" s="2"/>
    </row>
    <row r="62" spans="7:11" x14ac:dyDescent="0.2">
      <c r="G62" s="2"/>
      <c r="H62" s="7"/>
      <c r="I62" s="5"/>
      <c r="J62" s="2"/>
      <c r="K62" s="2"/>
    </row>
    <row r="63" spans="7:11" x14ac:dyDescent="0.2">
      <c r="G63" s="2"/>
      <c r="H63" s="7"/>
      <c r="I63" s="5"/>
      <c r="J63" s="2"/>
      <c r="K63" s="2"/>
    </row>
    <row r="64" spans="7:11" x14ac:dyDescent="0.2">
      <c r="G64" s="2"/>
      <c r="H64" s="7"/>
      <c r="I64" s="5"/>
      <c r="J64" s="2"/>
      <c r="K64" s="2"/>
    </row>
    <row r="65" spans="7:11" x14ac:dyDescent="0.2">
      <c r="G65" s="2"/>
      <c r="H65" s="7"/>
      <c r="I65" s="5"/>
      <c r="J65" s="2"/>
      <c r="K65" s="2"/>
    </row>
    <row r="66" spans="7:11" x14ac:dyDescent="0.2">
      <c r="G66" s="2"/>
      <c r="H66" s="7"/>
      <c r="I66" s="5"/>
      <c r="J66" s="2"/>
      <c r="K66" s="2"/>
    </row>
    <row r="67" spans="7:11" x14ac:dyDescent="0.2">
      <c r="G67" s="2"/>
      <c r="H67" s="7"/>
      <c r="I67" s="5"/>
      <c r="J67" s="2"/>
      <c r="K67" s="2"/>
    </row>
    <row r="68" spans="7:11" x14ac:dyDescent="0.2">
      <c r="G68" s="2"/>
      <c r="H68" s="7"/>
      <c r="I68" s="5"/>
      <c r="J68" s="2"/>
      <c r="K68" s="2"/>
    </row>
    <row r="69" spans="7:11" x14ac:dyDescent="0.2">
      <c r="G69" s="2"/>
      <c r="H69" s="7"/>
      <c r="I69" s="5"/>
      <c r="J69" s="2"/>
      <c r="K69" s="2"/>
    </row>
    <row r="70" spans="7:11" x14ac:dyDescent="0.2">
      <c r="G70" s="2"/>
      <c r="H70" s="7"/>
      <c r="I70" s="5"/>
      <c r="J70" s="2"/>
      <c r="K70" s="2"/>
    </row>
    <row r="71" spans="7:11" x14ac:dyDescent="0.2">
      <c r="G71" s="2"/>
      <c r="H71" s="7"/>
      <c r="I71" s="5"/>
      <c r="J71" s="2"/>
      <c r="K71" s="2"/>
    </row>
    <row r="72" spans="7:11" x14ac:dyDescent="0.2">
      <c r="G72" s="2"/>
      <c r="H72" s="7"/>
      <c r="I72" s="5"/>
      <c r="J72" s="2"/>
      <c r="K72" s="2"/>
    </row>
    <row r="73" spans="7:11" x14ac:dyDescent="0.2">
      <c r="G73" s="2"/>
      <c r="H73" s="7"/>
      <c r="I73" s="5"/>
      <c r="J73" s="2"/>
      <c r="K73" s="2"/>
    </row>
    <row r="74" spans="7:11" x14ac:dyDescent="0.2">
      <c r="G74" s="2"/>
      <c r="H74" s="7"/>
      <c r="I74" s="5"/>
      <c r="J74" s="2"/>
      <c r="K74" s="2"/>
    </row>
    <row r="75" spans="7:11" x14ac:dyDescent="0.2">
      <c r="G75" s="2"/>
      <c r="H75" s="7"/>
      <c r="I75" s="5"/>
      <c r="J75" s="2"/>
      <c r="K75" s="2"/>
    </row>
    <row r="76" spans="7:11" x14ac:dyDescent="0.2">
      <c r="G76" s="2"/>
      <c r="H76" s="7"/>
      <c r="I76" s="5"/>
      <c r="J76" s="2"/>
      <c r="K76" s="2"/>
    </row>
    <row r="77" spans="7:11" x14ac:dyDescent="0.2">
      <c r="G77" s="2"/>
      <c r="H77" s="7"/>
      <c r="I77" s="5"/>
      <c r="J77" s="2"/>
      <c r="K77" s="2"/>
    </row>
    <row r="78" spans="7:11" x14ac:dyDescent="0.2">
      <c r="G78" s="2"/>
      <c r="H78" s="7"/>
      <c r="I78" s="5"/>
      <c r="J78" s="2"/>
      <c r="K78" s="2"/>
    </row>
    <row r="79" spans="7:11" x14ac:dyDescent="0.2">
      <c r="G79" s="2"/>
      <c r="H79" s="7"/>
      <c r="I79" s="5"/>
      <c r="J79" s="2"/>
      <c r="K79" s="2"/>
    </row>
    <row r="80" spans="7:11" x14ac:dyDescent="0.2">
      <c r="G80" s="2"/>
      <c r="H80" s="7"/>
      <c r="I80" s="5"/>
      <c r="J80" s="2"/>
      <c r="K80" s="2"/>
    </row>
    <row r="81" spans="7:11" x14ac:dyDescent="0.2">
      <c r="G81" s="2"/>
      <c r="H81" s="7"/>
      <c r="I81" s="5"/>
      <c r="J81" s="2"/>
      <c r="K81" s="2"/>
    </row>
    <row r="82" spans="7:11" x14ac:dyDescent="0.2">
      <c r="G82" s="2"/>
      <c r="H82" s="7"/>
      <c r="I82" s="5"/>
      <c r="J82" s="2"/>
      <c r="K82" s="2"/>
    </row>
    <row r="83" spans="7:11" x14ac:dyDescent="0.2">
      <c r="G83" s="2"/>
      <c r="H83" s="7"/>
      <c r="I83" s="5"/>
      <c r="J83" s="2"/>
      <c r="K83" s="2"/>
    </row>
    <row r="84" spans="7:11" x14ac:dyDescent="0.2">
      <c r="G84" s="2"/>
      <c r="H84" s="7"/>
      <c r="I84" s="5"/>
      <c r="J84" s="2"/>
      <c r="K84" s="2"/>
    </row>
    <row r="85" spans="7:11" x14ac:dyDescent="0.2">
      <c r="G85" s="2"/>
      <c r="H85" s="7"/>
      <c r="I85" s="5"/>
      <c r="J85" s="2"/>
      <c r="K85" s="2"/>
    </row>
    <row r="86" spans="7:11" x14ac:dyDescent="0.2">
      <c r="G86" s="2"/>
      <c r="H86" s="7"/>
      <c r="I86" s="5"/>
      <c r="J86" s="2"/>
      <c r="K86" s="2"/>
    </row>
    <row r="87" spans="7:11" x14ac:dyDescent="0.2">
      <c r="G87" s="2"/>
      <c r="H87" s="7"/>
      <c r="I87" s="5"/>
      <c r="J87" s="2"/>
      <c r="K87" s="2"/>
    </row>
    <row r="88" spans="7:11" x14ac:dyDescent="0.2">
      <c r="G88" s="2"/>
      <c r="H88" s="7"/>
      <c r="I88" s="5"/>
      <c r="J88" s="2"/>
      <c r="K88" s="2"/>
    </row>
    <row r="89" spans="7:11" x14ac:dyDescent="0.2">
      <c r="G89" s="2"/>
      <c r="H89" s="7"/>
      <c r="I89" s="5"/>
      <c r="J89" s="2"/>
      <c r="K89" s="2"/>
    </row>
    <row r="90" spans="7:11" x14ac:dyDescent="0.2">
      <c r="G90" s="2"/>
      <c r="H90" s="7"/>
      <c r="I90" s="5"/>
      <c r="J90" s="2"/>
      <c r="K90" s="2"/>
    </row>
    <row r="91" spans="7:11" x14ac:dyDescent="0.2">
      <c r="G91" s="2"/>
      <c r="H91" s="7"/>
      <c r="I91" s="5"/>
      <c r="J91" s="2"/>
      <c r="K91" s="2"/>
    </row>
    <row r="92" spans="7:11" x14ac:dyDescent="0.2">
      <c r="G92" s="2"/>
      <c r="H92" s="7"/>
      <c r="I92" s="5"/>
      <c r="J92" s="2"/>
      <c r="K92" s="2"/>
    </row>
    <row r="93" spans="7:11" x14ac:dyDescent="0.2">
      <c r="G93" s="2"/>
      <c r="H93" s="7"/>
      <c r="I93" s="5"/>
      <c r="J93" s="2"/>
      <c r="K93" s="2"/>
    </row>
    <row r="94" spans="7:11" x14ac:dyDescent="0.2">
      <c r="G94" s="2"/>
      <c r="H94" s="7"/>
      <c r="I94" s="5"/>
      <c r="J94" s="2"/>
      <c r="K94" s="2"/>
    </row>
    <row r="95" spans="7:11" x14ac:dyDescent="0.2">
      <c r="G95" s="2"/>
      <c r="H95" s="7"/>
      <c r="I95" s="5"/>
      <c r="J95" s="2"/>
      <c r="K95" s="2"/>
    </row>
    <row r="96" spans="7:11" x14ac:dyDescent="0.2">
      <c r="G96" s="2"/>
      <c r="H96" s="7"/>
      <c r="I96" s="5"/>
      <c r="J96" s="2"/>
      <c r="K96" s="2"/>
    </row>
    <row r="97" spans="7:11" x14ac:dyDescent="0.2">
      <c r="G97" s="2"/>
      <c r="H97" s="7"/>
      <c r="I97" s="5"/>
      <c r="J97" s="2"/>
      <c r="K97" s="2"/>
    </row>
    <row r="98" spans="7:11" x14ac:dyDescent="0.2">
      <c r="G98" s="2"/>
      <c r="H98" s="7"/>
      <c r="I98" s="5"/>
      <c r="J98" s="2"/>
      <c r="K98" s="2"/>
    </row>
    <row r="99" spans="7:11" x14ac:dyDescent="0.2">
      <c r="G99" s="2"/>
      <c r="H99" s="7"/>
      <c r="I99" s="5"/>
      <c r="J99" s="2"/>
      <c r="K99" s="2"/>
    </row>
    <row r="100" spans="7:11" x14ac:dyDescent="0.2">
      <c r="G100" s="2"/>
      <c r="H100" s="7"/>
      <c r="I100" s="5"/>
      <c r="J100" s="2"/>
      <c r="K100" s="2"/>
    </row>
    <row r="101" spans="7:11" x14ac:dyDescent="0.2">
      <c r="G101" s="2"/>
      <c r="H101" s="7"/>
      <c r="I101" s="5"/>
      <c r="J101" s="2"/>
      <c r="K101" s="2"/>
    </row>
    <row r="102" spans="7:11" x14ac:dyDescent="0.2">
      <c r="G102" s="2"/>
      <c r="H102" s="7"/>
      <c r="I102" s="5"/>
      <c r="J102" s="2"/>
      <c r="K102" s="2"/>
    </row>
    <row r="103" spans="7:11" x14ac:dyDescent="0.2">
      <c r="G103" s="2"/>
      <c r="H103" s="7"/>
      <c r="I103" s="5"/>
      <c r="J103" s="2"/>
      <c r="K103" s="2"/>
    </row>
    <row r="104" spans="7:11" x14ac:dyDescent="0.2">
      <c r="G104" s="2"/>
      <c r="H104" s="7"/>
      <c r="I104" s="5"/>
      <c r="J104" s="2"/>
      <c r="K104" s="2"/>
    </row>
    <row r="105" spans="7:11" x14ac:dyDescent="0.2">
      <c r="G105" s="2"/>
      <c r="H105" s="7"/>
      <c r="I105" s="5"/>
      <c r="J105" s="2"/>
      <c r="K105" s="2"/>
    </row>
    <row r="106" spans="7:11" x14ac:dyDescent="0.2">
      <c r="G106" s="2"/>
      <c r="H106" s="7"/>
      <c r="I106" s="5"/>
      <c r="J106" s="2"/>
      <c r="K106" s="2"/>
    </row>
    <row r="107" spans="7:11" x14ac:dyDescent="0.2">
      <c r="G107" s="2"/>
      <c r="H107" s="7"/>
      <c r="I107" s="5"/>
      <c r="J107" s="2"/>
      <c r="K107" s="2"/>
    </row>
    <row r="108" spans="7:11" x14ac:dyDescent="0.2">
      <c r="G108" s="2"/>
      <c r="H108" s="7"/>
      <c r="I108" s="5"/>
      <c r="J108" s="2"/>
      <c r="K108" s="2"/>
    </row>
    <row r="109" spans="7:11" x14ac:dyDescent="0.2">
      <c r="G109" s="2"/>
      <c r="H109" s="7"/>
      <c r="I109" s="5"/>
      <c r="J109" s="2"/>
      <c r="K109" s="2"/>
    </row>
    <row r="110" spans="7:11" x14ac:dyDescent="0.2">
      <c r="G110" s="2"/>
      <c r="H110" s="7"/>
      <c r="I110" s="5"/>
      <c r="J110" s="2"/>
      <c r="K110" s="2"/>
    </row>
    <row r="111" spans="7:11" x14ac:dyDescent="0.2">
      <c r="G111" s="2"/>
      <c r="H111" s="7"/>
      <c r="I111" s="5"/>
      <c r="J111" s="2"/>
      <c r="K111" s="2"/>
    </row>
    <row r="112" spans="7:11" x14ac:dyDescent="0.2">
      <c r="G112" s="2"/>
      <c r="H112" s="7"/>
      <c r="I112" s="5"/>
      <c r="J112" s="2"/>
      <c r="K112" s="2"/>
    </row>
    <row r="113" spans="7:11" x14ac:dyDescent="0.2">
      <c r="G113" s="2"/>
      <c r="H113" s="7"/>
      <c r="I113" s="5"/>
      <c r="J113" s="2"/>
      <c r="K113" s="2"/>
    </row>
    <row r="114" spans="7:11" x14ac:dyDescent="0.2">
      <c r="G114" s="2"/>
      <c r="H114" s="7"/>
      <c r="I114" s="5"/>
      <c r="J114" s="2"/>
      <c r="K114" s="2"/>
    </row>
    <row r="115" spans="7:11" x14ac:dyDescent="0.2">
      <c r="G115" s="2"/>
      <c r="H115" s="7"/>
      <c r="I115" s="5"/>
      <c r="J115" s="2"/>
      <c r="K115" s="2"/>
    </row>
    <row r="116" spans="7:11" x14ac:dyDescent="0.2">
      <c r="G116" s="2"/>
      <c r="H116" s="7"/>
      <c r="I116" s="5"/>
      <c r="J116" s="2"/>
      <c r="K116" s="2"/>
    </row>
    <row r="117" spans="7:11" x14ac:dyDescent="0.2">
      <c r="G117" s="2"/>
      <c r="H117" s="7"/>
      <c r="I117" s="5"/>
      <c r="J117" s="2"/>
      <c r="K117" s="2"/>
    </row>
    <row r="118" spans="7:11" x14ac:dyDescent="0.2">
      <c r="G118" s="2"/>
      <c r="H118" s="7"/>
      <c r="I118" s="5"/>
      <c r="J118" s="2"/>
      <c r="K118" s="2"/>
    </row>
    <row r="119" spans="7:11" x14ac:dyDescent="0.2">
      <c r="G119" s="2"/>
      <c r="H119" s="7"/>
      <c r="I119" s="5"/>
      <c r="J119" s="2"/>
      <c r="K119" s="2"/>
    </row>
    <row r="120" spans="7:11" x14ac:dyDescent="0.2">
      <c r="G120" s="2"/>
      <c r="H120" s="7"/>
      <c r="I120" s="5"/>
      <c r="J120" s="2"/>
      <c r="K120" s="2"/>
    </row>
    <row r="121" spans="7:11" x14ac:dyDescent="0.2">
      <c r="G121" s="2"/>
      <c r="H121" s="7"/>
      <c r="I121" s="5"/>
      <c r="J121" s="2"/>
      <c r="K121" s="2"/>
    </row>
    <row r="122" spans="7:11" x14ac:dyDescent="0.2">
      <c r="G122" s="2"/>
      <c r="H122" s="7"/>
      <c r="I122" s="5"/>
      <c r="J122" s="2"/>
      <c r="K122" s="2"/>
    </row>
    <row r="123" spans="7:11" x14ac:dyDescent="0.2">
      <c r="G123" s="2"/>
      <c r="H123" s="7"/>
      <c r="I123" s="5"/>
      <c r="J123" s="2"/>
      <c r="K123" s="2"/>
    </row>
    <row r="124" spans="7:11" x14ac:dyDescent="0.2">
      <c r="G124" s="2"/>
      <c r="H124" s="7"/>
      <c r="I124" s="5"/>
      <c r="J124" s="2"/>
      <c r="K124" s="2"/>
    </row>
    <row r="125" spans="7:11" x14ac:dyDescent="0.2">
      <c r="G125" s="2"/>
      <c r="H125" s="7"/>
      <c r="I125" s="5"/>
      <c r="J125" s="2"/>
      <c r="K125" s="2"/>
    </row>
    <row r="126" spans="7:11" x14ac:dyDescent="0.2">
      <c r="G126" s="2"/>
      <c r="H126" s="7"/>
      <c r="I126" s="5"/>
      <c r="J126" s="2"/>
      <c r="K126" s="2"/>
    </row>
    <row r="127" spans="7:11" x14ac:dyDescent="0.2">
      <c r="G127" s="2"/>
      <c r="H127" s="7"/>
      <c r="I127" s="5"/>
      <c r="J127" s="2"/>
      <c r="K127" s="2"/>
    </row>
    <row r="128" spans="7:11" x14ac:dyDescent="0.2">
      <c r="G128" s="2"/>
      <c r="H128" s="7"/>
      <c r="I128" s="5"/>
      <c r="J128" s="2"/>
      <c r="K128" s="2"/>
    </row>
    <row r="129" spans="7:11" x14ac:dyDescent="0.2">
      <c r="G129" s="2"/>
      <c r="H129" s="7"/>
      <c r="I129" s="5"/>
      <c r="J129" s="2"/>
      <c r="K129" s="2"/>
    </row>
    <row r="130" spans="7:11" x14ac:dyDescent="0.2">
      <c r="G130" s="2"/>
      <c r="H130" s="7"/>
      <c r="I130" s="5"/>
      <c r="J130" s="2"/>
      <c r="K130" s="2"/>
    </row>
    <row r="131" spans="7:11" x14ac:dyDescent="0.2">
      <c r="G131" s="2"/>
      <c r="H131" s="7"/>
      <c r="I131" s="5"/>
      <c r="J131" s="2"/>
      <c r="K131" s="2"/>
    </row>
    <row r="132" spans="7:11" x14ac:dyDescent="0.2">
      <c r="G132" s="2"/>
      <c r="H132" s="7"/>
      <c r="I132" s="5"/>
      <c r="J132" s="2"/>
      <c r="K132" s="2"/>
    </row>
    <row r="133" spans="7:11" x14ac:dyDescent="0.2">
      <c r="G133" s="2"/>
      <c r="H133" s="7"/>
      <c r="I133" s="5"/>
      <c r="J133" s="2"/>
      <c r="K133" s="2"/>
    </row>
    <row r="134" spans="7:11" x14ac:dyDescent="0.2">
      <c r="G134" s="2"/>
      <c r="H134" s="7"/>
      <c r="I134" s="5"/>
      <c r="J134" s="2"/>
      <c r="K134" s="2"/>
    </row>
    <row r="135" spans="7:11" x14ac:dyDescent="0.2">
      <c r="G135" s="2"/>
      <c r="H135" s="7"/>
      <c r="I135" s="5"/>
      <c r="J135" s="2"/>
      <c r="K135" s="2"/>
    </row>
    <row r="136" spans="7:11" x14ac:dyDescent="0.2">
      <c r="G136" s="2"/>
      <c r="H136" s="7"/>
      <c r="I136" s="5"/>
      <c r="J136" s="2"/>
      <c r="K136" s="2"/>
    </row>
    <row r="137" spans="7:11" x14ac:dyDescent="0.2">
      <c r="G137" s="2"/>
      <c r="H137" s="7"/>
      <c r="I137" s="5"/>
      <c r="J137" s="2"/>
      <c r="K137" s="2"/>
    </row>
    <row r="138" spans="7:11" x14ac:dyDescent="0.2">
      <c r="G138" s="2"/>
      <c r="H138" s="7"/>
      <c r="I138" s="5"/>
      <c r="J138" s="2"/>
      <c r="K138" s="2"/>
    </row>
    <row r="139" spans="7:11" x14ac:dyDescent="0.2">
      <c r="G139" s="2"/>
      <c r="H139" s="7"/>
      <c r="I139" s="5"/>
      <c r="J139" s="2"/>
      <c r="K139" s="2"/>
    </row>
    <row r="140" spans="7:11" x14ac:dyDescent="0.2">
      <c r="G140" s="2"/>
      <c r="H140" s="7"/>
      <c r="I140" s="5"/>
      <c r="J140" s="2"/>
      <c r="K140" s="2"/>
    </row>
    <row r="141" spans="7:11" x14ac:dyDescent="0.2">
      <c r="G141" s="2"/>
      <c r="H141" s="7"/>
      <c r="I141" s="5"/>
      <c r="J141" s="2"/>
      <c r="K141" s="2"/>
    </row>
    <row r="142" spans="7:11" x14ac:dyDescent="0.2">
      <c r="G142" s="2"/>
      <c r="H142" s="7"/>
      <c r="I142" s="5"/>
      <c r="J142" s="2"/>
      <c r="K142" s="2"/>
    </row>
    <row r="143" spans="7:11" x14ac:dyDescent="0.2">
      <c r="G143" s="2"/>
      <c r="H143" s="7"/>
      <c r="I143" s="5"/>
      <c r="J143" s="2"/>
      <c r="K143" s="2"/>
    </row>
    <row r="144" spans="7:11" x14ac:dyDescent="0.2">
      <c r="G144" s="2"/>
      <c r="H144" s="7"/>
      <c r="I144" s="5"/>
      <c r="J144" s="2"/>
      <c r="K144" s="2"/>
    </row>
    <row r="145" spans="7:11" x14ac:dyDescent="0.2">
      <c r="G145" s="2"/>
      <c r="H145" s="7"/>
      <c r="I145" s="5"/>
      <c r="J145" s="2"/>
      <c r="K145" s="2"/>
    </row>
    <row r="146" spans="7:11" x14ac:dyDescent="0.2">
      <c r="G146" s="2"/>
      <c r="H146" s="7"/>
      <c r="I146" s="5"/>
      <c r="J146" s="2"/>
      <c r="K146" s="2"/>
    </row>
    <row r="147" spans="7:11" x14ac:dyDescent="0.2">
      <c r="G147" s="2"/>
      <c r="H147" s="7"/>
      <c r="I147" s="5"/>
      <c r="J147" s="2"/>
      <c r="K147" s="2"/>
    </row>
    <row r="148" spans="7:11" x14ac:dyDescent="0.2">
      <c r="G148" s="2"/>
      <c r="H148" s="7"/>
      <c r="I148" s="5"/>
      <c r="J148" s="2"/>
      <c r="K148" s="2"/>
    </row>
    <row r="149" spans="7:11" x14ac:dyDescent="0.2">
      <c r="G149" s="2"/>
      <c r="H149" s="7"/>
      <c r="I149" s="5"/>
      <c r="J149" s="2"/>
      <c r="K149" s="2"/>
    </row>
    <row r="150" spans="7:11" x14ac:dyDescent="0.2">
      <c r="G150" s="2"/>
      <c r="H150" s="7"/>
      <c r="I150" s="5"/>
      <c r="J150" s="2"/>
      <c r="K150" s="2"/>
    </row>
    <row r="151" spans="7:11" x14ac:dyDescent="0.2">
      <c r="G151" s="2"/>
      <c r="H151" s="7"/>
      <c r="I151" s="5"/>
      <c r="J151" s="2"/>
      <c r="K151" s="2"/>
    </row>
    <row r="152" spans="7:11" x14ac:dyDescent="0.2">
      <c r="G152" s="2"/>
      <c r="H152" s="7"/>
      <c r="I152" s="5"/>
      <c r="J152" s="2"/>
      <c r="K152" s="2"/>
    </row>
    <row r="153" spans="7:11" x14ac:dyDescent="0.2">
      <c r="G153" s="2"/>
      <c r="H153" s="7"/>
      <c r="I153" s="5"/>
      <c r="J153" s="2"/>
      <c r="K153" s="2"/>
    </row>
    <row r="154" spans="7:11" x14ac:dyDescent="0.2">
      <c r="G154" s="2"/>
      <c r="H154" s="7"/>
      <c r="I154" s="5"/>
      <c r="J154" s="2"/>
      <c r="K154" s="2"/>
    </row>
    <row r="155" spans="7:11" x14ac:dyDescent="0.2">
      <c r="G155" s="2"/>
      <c r="H155" s="7"/>
      <c r="I155" s="5"/>
      <c r="J155" s="2"/>
      <c r="K155" s="2"/>
    </row>
    <row r="156" spans="7:11" x14ac:dyDescent="0.2">
      <c r="G156" s="2"/>
      <c r="H156" s="7"/>
      <c r="I156" s="5"/>
      <c r="J156" s="2"/>
      <c r="K156" s="2"/>
    </row>
    <row r="157" spans="7:11" x14ac:dyDescent="0.2">
      <c r="G157" s="2"/>
      <c r="H157" s="7"/>
      <c r="I157" s="5"/>
      <c r="J157" s="2"/>
      <c r="K157" s="2"/>
    </row>
    <row r="158" spans="7:11" x14ac:dyDescent="0.2">
      <c r="G158" s="2"/>
      <c r="H158" s="7"/>
      <c r="I158" s="5"/>
      <c r="J158" s="2"/>
      <c r="K158" s="2"/>
    </row>
    <row r="159" spans="7:11" x14ac:dyDescent="0.2">
      <c r="G159" s="2"/>
      <c r="H159" s="7"/>
      <c r="I159" s="5"/>
      <c r="J159" s="2"/>
      <c r="K159" s="2"/>
    </row>
    <row r="160" spans="7:11" x14ac:dyDescent="0.2">
      <c r="G160" s="2"/>
      <c r="H160" s="7"/>
      <c r="I160" s="5"/>
      <c r="J160" s="2"/>
      <c r="K160" s="2"/>
    </row>
    <row r="161" spans="7:11" x14ac:dyDescent="0.2">
      <c r="G161" s="2"/>
      <c r="H161" s="7"/>
      <c r="I161" s="5"/>
      <c r="J161" s="2"/>
      <c r="K161" s="2"/>
    </row>
    <row r="162" spans="7:11" x14ac:dyDescent="0.2">
      <c r="G162" s="2"/>
      <c r="H162" s="7"/>
      <c r="I162" s="5"/>
      <c r="J162" s="2"/>
      <c r="K162" s="2"/>
    </row>
    <row r="163" spans="7:11" x14ac:dyDescent="0.2">
      <c r="G163" s="2"/>
      <c r="H163" s="7"/>
      <c r="I163" s="5"/>
      <c r="J163" s="2"/>
      <c r="K163" s="2"/>
    </row>
    <row r="164" spans="7:11" x14ac:dyDescent="0.2">
      <c r="G164" s="2"/>
      <c r="H164" s="7"/>
      <c r="I164" s="5"/>
      <c r="J164" s="2"/>
      <c r="K164" s="2"/>
    </row>
    <row r="165" spans="7:11" x14ac:dyDescent="0.2">
      <c r="G165" s="2"/>
      <c r="H165" s="7"/>
      <c r="I165" s="5"/>
      <c r="J165" s="2"/>
      <c r="K165" s="2"/>
    </row>
    <row r="166" spans="7:11" x14ac:dyDescent="0.2">
      <c r="G166" s="2"/>
      <c r="H166" s="7"/>
      <c r="I166" s="5"/>
      <c r="J166" s="2"/>
      <c r="K166" s="2"/>
    </row>
    <row r="167" spans="7:11" x14ac:dyDescent="0.2">
      <c r="G167" s="2"/>
      <c r="H167" s="7"/>
      <c r="I167" s="5"/>
      <c r="J167" s="2"/>
      <c r="K167" s="2"/>
    </row>
    <row r="168" spans="7:11" x14ac:dyDescent="0.2">
      <c r="G168" s="2"/>
      <c r="H168" s="7"/>
      <c r="I168" s="5"/>
      <c r="J168" s="2"/>
      <c r="K168" s="2"/>
    </row>
    <row r="169" spans="7:11" x14ac:dyDescent="0.2">
      <c r="G169" s="2"/>
      <c r="H169" s="7"/>
      <c r="I169" s="5"/>
      <c r="J169" s="2"/>
      <c r="K169" s="2"/>
    </row>
    <row r="170" spans="7:11" x14ac:dyDescent="0.2">
      <c r="G170" s="2"/>
      <c r="H170" s="7"/>
      <c r="I170" s="5"/>
      <c r="J170" s="2"/>
      <c r="K170" s="2"/>
    </row>
    <row r="171" spans="7:11" x14ac:dyDescent="0.2">
      <c r="G171" s="2"/>
      <c r="H171" s="7"/>
      <c r="I171" s="5"/>
      <c r="J171" s="2"/>
      <c r="K171" s="2"/>
    </row>
    <row r="172" spans="7:11" x14ac:dyDescent="0.2">
      <c r="G172" s="2"/>
      <c r="H172" s="7"/>
      <c r="I172" s="5"/>
      <c r="J172" s="2"/>
      <c r="K172" s="2"/>
    </row>
    <row r="173" spans="7:11" x14ac:dyDescent="0.2">
      <c r="G173" s="2"/>
      <c r="H173" s="7"/>
      <c r="I173" s="5"/>
      <c r="J173" s="2"/>
      <c r="K173" s="2"/>
    </row>
    <row r="174" spans="7:11" x14ac:dyDescent="0.2">
      <c r="G174" s="2"/>
      <c r="H174" s="7"/>
      <c r="I174" s="5"/>
      <c r="J174" s="2"/>
      <c r="K174" s="2"/>
    </row>
    <row r="175" spans="7:11" x14ac:dyDescent="0.2">
      <c r="G175" s="2"/>
      <c r="H175" s="7"/>
      <c r="I175" s="5"/>
      <c r="J175" s="2"/>
      <c r="K175" s="2"/>
    </row>
    <row r="176" spans="7:11" x14ac:dyDescent="0.2">
      <c r="G176" s="2"/>
      <c r="H176" s="7"/>
      <c r="I176" s="5"/>
      <c r="J176" s="2"/>
      <c r="K176" s="2"/>
    </row>
    <row r="177" spans="7:11" x14ac:dyDescent="0.2">
      <c r="G177" s="2"/>
      <c r="H177" s="7"/>
      <c r="I177" s="5"/>
      <c r="J177" s="2"/>
      <c r="K177" s="2"/>
    </row>
    <row r="178" spans="7:11" x14ac:dyDescent="0.2">
      <c r="G178" s="2"/>
      <c r="H178" s="7"/>
      <c r="I178" s="5"/>
      <c r="J178" s="2"/>
      <c r="K178" s="2"/>
    </row>
    <row r="179" spans="7:11" x14ac:dyDescent="0.2">
      <c r="G179" s="2"/>
      <c r="H179" s="7"/>
      <c r="I179" s="5"/>
      <c r="J179" s="2"/>
      <c r="K179" s="2"/>
    </row>
    <row r="180" spans="7:11" x14ac:dyDescent="0.2">
      <c r="G180" s="2"/>
      <c r="H180" s="7"/>
      <c r="I180" s="5"/>
      <c r="J180" s="2"/>
      <c r="K180" s="2"/>
    </row>
    <row r="181" spans="7:11" x14ac:dyDescent="0.2">
      <c r="G181" s="2"/>
      <c r="H181" s="7"/>
      <c r="I181" s="5"/>
      <c r="J181" s="2"/>
      <c r="K181" s="2"/>
    </row>
    <row r="182" spans="7:11" x14ac:dyDescent="0.2">
      <c r="G182" s="2"/>
      <c r="H182" s="7"/>
      <c r="I182" s="5"/>
      <c r="J182" s="2"/>
      <c r="K182" s="2"/>
    </row>
    <row r="183" spans="7:11" x14ac:dyDescent="0.2">
      <c r="G183" s="2"/>
      <c r="H183" s="7"/>
      <c r="I183" s="5"/>
      <c r="J183" s="2"/>
      <c r="K183" s="2"/>
    </row>
    <row r="184" spans="7:11" x14ac:dyDescent="0.2">
      <c r="G184" s="2"/>
      <c r="H184" s="7"/>
      <c r="I184" s="5"/>
      <c r="J184" s="2"/>
      <c r="K184" s="2"/>
    </row>
    <row r="185" spans="7:11" x14ac:dyDescent="0.2">
      <c r="G185" s="2"/>
      <c r="H185" s="7"/>
      <c r="I185" s="5"/>
      <c r="J185" s="2"/>
      <c r="K185" s="2"/>
    </row>
    <row r="186" spans="7:11" x14ac:dyDescent="0.2">
      <c r="G186" s="2"/>
      <c r="H186" s="7"/>
      <c r="I186" s="5"/>
      <c r="J186" s="2"/>
      <c r="K186" s="2"/>
    </row>
    <row r="187" spans="7:11" x14ac:dyDescent="0.2">
      <c r="G187" s="2"/>
      <c r="H187" s="7"/>
      <c r="I187" s="5"/>
      <c r="J187" s="2"/>
      <c r="K187" s="2"/>
    </row>
    <row r="188" spans="7:11" x14ac:dyDescent="0.2">
      <c r="G188" s="2"/>
      <c r="H188" s="7"/>
      <c r="I188" s="5"/>
      <c r="J188" s="2"/>
      <c r="K188" s="2"/>
    </row>
    <row r="189" spans="7:11" x14ac:dyDescent="0.2">
      <c r="G189" s="2"/>
      <c r="H189" s="7"/>
      <c r="I189" s="5"/>
      <c r="J189" s="2"/>
      <c r="K189" s="2"/>
    </row>
    <row r="190" spans="7:11" x14ac:dyDescent="0.2">
      <c r="G190" s="2"/>
      <c r="H190" s="7"/>
      <c r="I190" s="5"/>
      <c r="J190" s="2"/>
      <c r="K190" s="2"/>
    </row>
  </sheetData>
  <mergeCells count="19">
    <mergeCell ref="I15:J15"/>
    <mergeCell ref="A5:S5"/>
    <mergeCell ref="A8:S8"/>
    <mergeCell ref="F6:F7"/>
    <mergeCell ref="G6:G7"/>
    <mergeCell ref="A12:H12"/>
    <mergeCell ref="C6:C7"/>
    <mergeCell ref="E6:E7"/>
    <mergeCell ref="A6:A7"/>
    <mergeCell ref="M6:M7"/>
    <mergeCell ref="N6:R6"/>
    <mergeCell ref="J6:J7"/>
    <mergeCell ref="S6:S7"/>
    <mergeCell ref="I6:I7"/>
    <mergeCell ref="D6:D7"/>
    <mergeCell ref="L6:L7"/>
    <mergeCell ref="H6:H7"/>
    <mergeCell ref="B6:B7"/>
    <mergeCell ref="K6:K7"/>
  </mergeCells>
  <phoneticPr fontId="2" type="noConversion"/>
  <pageMargins left="0.78740157480314965" right="0.78740157480314965" top="0.6692913385826772" bottom="0.86614173228346458" header="0.27559055118110237" footer="0.39370078740157483"/>
  <pageSetup paperSize="9" scale="43" firstPageNumber="142"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O27"/>
  <sheetViews>
    <sheetView tabSelected="1" zoomScale="70" zoomScaleNormal="70" workbookViewId="0">
      <selection activeCell="H9" sqref="H9"/>
    </sheetView>
  </sheetViews>
  <sheetFormatPr defaultRowHeight="12.75" x14ac:dyDescent="0.2"/>
  <cols>
    <col min="1" max="1" width="4.140625" customWidth="1"/>
    <col min="2" max="2" width="3.85546875" customWidth="1"/>
    <col min="3" max="3" width="16" customWidth="1"/>
    <col min="4" max="4" width="7" customWidth="1"/>
    <col min="5" max="5" width="14" customWidth="1"/>
    <col min="6" max="6" width="10.28515625" customWidth="1"/>
    <col min="7" max="7" width="37.28515625" customWidth="1"/>
    <col min="8" max="8" width="47" customWidth="1"/>
    <col min="9" max="10" width="11.140625" customWidth="1"/>
    <col min="11" max="11" width="22.28515625" customWidth="1"/>
    <col min="12" max="12" width="12.85546875" customWidth="1"/>
    <col min="13" max="13" width="14.28515625" customWidth="1"/>
    <col min="14" max="14" width="16.7109375" customWidth="1"/>
    <col min="15" max="15" width="12.5703125" customWidth="1"/>
    <col min="16" max="16" width="15.140625" customWidth="1"/>
    <col min="17" max="17" width="15.28515625" customWidth="1"/>
    <col min="18" max="18" width="14.7109375" customWidth="1"/>
    <col min="19" max="19" width="15.7109375" customWidth="1"/>
  </cols>
  <sheetData>
    <row r="1" spans="1:67" s="245" customFormat="1" ht="21" customHeight="1" x14ac:dyDescent="0.25">
      <c r="A1" s="243" t="s">
        <v>61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row>
    <row r="2" spans="1:67" s="203" customFormat="1" ht="15.75" x14ac:dyDescent="0.25">
      <c r="A2" s="202" t="s">
        <v>12</v>
      </c>
      <c r="B2" s="202"/>
      <c r="C2" s="202"/>
      <c r="D2" s="202"/>
      <c r="E2" s="202"/>
      <c r="F2" s="202"/>
      <c r="G2" s="202" t="s">
        <v>62</v>
      </c>
      <c r="H2" s="246" t="s">
        <v>63</v>
      </c>
      <c r="I2" s="202"/>
      <c r="J2" s="202"/>
      <c r="K2" s="202"/>
      <c r="L2" s="202"/>
      <c r="M2" s="202"/>
      <c r="N2" s="247" t="s">
        <v>59</v>
      </c>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row>
    <row r="3" spans="1:67" s="203" customFormat="1" ht="15" x14ac:dyDescent="0.2">
      <c r="A3" s="202"/>
      <c r="B3" s="202"/>
      <c r="C3" s="202"/>
      <c r="D3" s="202"/>
      <c r="E3" s="202"/>
      <c r="F3" s="202"/>
      <c r="G3" s="202" t="s">
        <v>15</v>
      </c>
      <c r="H3" s="202"/>
      <c r="I3" s="202"/>
      <c r="J3" s="202"/>
      <c r="K3" s="202"/>
      <c r="L3" s="202"/>
      <c r="M3" s="202"/>
      <c r="N3" s="202"/>
      <c r="O3" s="202"/>
      <c r="P3" s="202"/>
      <c r="Q3" s="202"/>
      <c r="R3" s="202"/>
      <c r="S3" s="38"/>
      <c r="T3" s="223"/>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row>
    <row r="4" spans="1:67" s="203" customFormat="1" ht="15.75" thickBot="1" x14ac:dyDescent="0.25">
      <c r="A4" s="224"/>
      <c r="B4" s="224"/>
      <c r="C4" s="224"/>
      <c r="D4" s="224"/>
      <c r="E4" s="224"/>
      <c r="F4" s="224"/>
      <c r="G4" s="224"/>
      <c r="H4" s="224"/>
      <c r="I4" s="224"/>
      <c r="J4" s="224"/>
      <c r="K4" s="224"/>
      <c r="L4" s="224"/>
      <c r="M4" s="224"/>
      <c r="N4" s="224"/>
      <c r="O4" s="224"/>
      <c r="P4" s="224"/>
      <c r="Q4" s="224"/>
      <c r="R4" s="224"/>
      <c r="S4" s="38" t="s">
        <v>16</v>
      </c>
      <c r="T4" s="223"/>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row>
    <row r="5" spans="1:67" s="56" customFormat="1" ht="25.5" customHeight="1" thickBot="1" x14ac:dyDescent="0.25">
      <c r="A5" s="1170" t="s">
        <v>153</v>
      </c>
      <c r="B5" s="1171"/>
      <c r="C5" s="1171"/>
      <c r="D5" s="1171"/>
      <c r="E5" s="1171"/>
      <c r="F5" s="1171"/>
      <c r="G5" s="1171"/>
      <c r="H5" s="1171"/>
      <c r="I5" s="1171"/>
      <c r="J5" s="1171"/>
      <c r="K5" s="1171"/>
      <c r="L5" s="1171"/>
      <c r="M5" s="1171"/>
      <c r="N5" s="1171"/>
      <c r="O5" s="1171"/>
      <c r="P5" s="1171"/>
      <c r="Q5" s="1171"/>
      <c r="R5" s="1171"/>
      <c r="S5" s="1172"/>
    </row>
    <row r="6" spans="1:67" s="56" customFormat="1" ht="28.5" customHeight="1" thickBot="1" x14ac:dyDescent="0.25">
      <c r="A6" s="1170" t="s">
        <v>88</v>
      </c>
      <c r="B6" s="1171"/>
      <c r="C6" s="1171"/>
      <c r="D6" s="1171"/>
      <c r="E6" s="1171"/>
      <c r="F6" s="1171"/>
      <c r="G6" s="1171"/>
      <c r="H6" s="1171"/>
      <c r="I6" s="1171"/>
      <c r="J6" s="1171"/>
      <c r="K6" s="1171"/>
      <c r="L6" s="1171"/>
      <c r="M6" s="1171"/>
      <c r="N6" s="1171"/>
      <c r="O6" s="1171"/>
      <c r="P6" s="1171"/>
      <c r="Q6" s="1171"/>
      <c r="R6" s="1171"/>
      <c r="S6" s="1172"/>
    </row>
    <row r="7" spans="1:67" s="56" customFormat="1" ht="30" customHeight="1" thickBot="1" x14ac:dyDescent="0.25">
      <c r="A7" s="1111" t="s">
        <v>69</v>
      </c>
      <c r="B7" s="1112" t="s">
        <v>85</v>
      </c>
      <c r="C7" s="1109" t="s">
        <v>7</v>
      </c>
      <c r="D7" s="1109" t="s">
        <v>5</v>
      </c>
      <c r="E7" s="1109" t="s">
        <v>8</v>
      </c>
      <c r="F7" s="1111" t="s">
        <v>64</v>
      </c>
      <c r="G7" s="1053" t="s">
        <v>89</v>
      </c>
      <c r="H7" s="1113" t="s">
        <v>87</v>
      </c>
      <c r="I7" s="1119" t="s">
        <v>21</v>
      </c>
      <c r="J7" s="1114" t="s">
        <v>22</v>
      </c>
      <c r="K7" s="1116" t="s">
        <v>23</v>
      </c>
      <c r="L7" s="1115" t="s">
        <v>24</v>
      </c>
      <c r="M7" s="1115" t="s">
        <v>437</v>
      </c>
      <c r="N7" s="1037" t="s">
        <v>140</v>
      </c>
      <c r="O7" s="1037"/>
      <c r="P7" s="1037"/>
      <c r="Q7" s="1037"/>
      <c r="R7" s="1037"/>
      <c r="S7" s="1024" t="s">
        <v>150</v>
      </c>
    </row>
    <row r="8" spans="1:67" s="471" customFormat="1" ht="68.25" customHeight="1" thickBot="1" x14ac:dyDescent="0.3">
      <c r="A8" s="1111"/>
      <c r="B8" s="1155"/>
      <c r="C8" s="1137"/>
      <c r="D8" s="1137"/>
      <c r="E8" s="1137"/>
      <c r="F8" s="1111"/>
      <c r="G8" s="1053"/>
      <c r="H8" s="1113"/>
      <c r="I8" s="1157"/>
      <c r="J8" s="1156"/>
      <c r="K8" s="1151"/>
      <c r="L8" s="1115"/>
      <c r="M8" s="1115"/>
      <c r="N8" s="122" t="s">
        <v>25</v>
      </c>
      <c r="O8" s="122" t="s">
        <v>436</v>
      </c>
      <c r="P8" s="122" t="s">
        <v>434</v>
      </c>
      <c r="Q8" s="122" t="s">
        <v>435</v>
      </c>
      <c r="R8" s="122" t="s">
        <v>84</v>
      </c>
      <c r="S8" s="1024"/>
    </row>
    <row r="9" spans="1:67" s="4" customFormat="1" ht="32.1" customHeight="1" thickBot="1" x14ac:dyDescent="0.25">
      <c r="A9" s="367" t="s">
        <v>430</v>
      </c>
      <c r="B9" s="134"/>
      <c r="C9" s="134"/>
      <c r="D9" s="134"/>
      <c r="E9" s="134"/>
      <c r="F9" s="135"/>
      <c r="G9" s="136"/>
      <c r="H9" s="137"/>
      <c r="I9" s="138"/>
      <c r="J9" s="138"/>
      <c r="K9" s="139"/>
      <c r="L9" s="140"/>
      <c r="M9" s="141"/>
      <c r="N9" s="131"/>
      <c r="O9" s="29"/>
      <c r="P9" s="29"/>
      <c r="Q9" s="29"/>
      <c r="R9" s="131"/>
      <c r="S9" s="447"/>
    </row>
    <row r="10" spans="1:67" s="1" customFormat="1" ht="48" customHeight="1" x14ac:dyDescent="0.2">
      <c r="A10" s="817">
        <v>1</v>
      </c>
      <c r="B10" s="818" t="s">
        <v>190</v>
      </c>
      <c r="C10" s="838">
        <v>60004001600</v>
      </c>
      <c r="D10" s="839">
        <v>2212</v>
      </c>
      <c r="E10" s="818">
        <v>6351</v>
      </c>
      <c r="F10" s="840" t="s">
        <v>177</v>
      </c>
      <c r="G10" s="844" t="s">
        <v>178</v>
      </c>
      <c r="H10" s="525" t="s">
        <v>618</v>
      </c>
      <c r="I10" s="373"/>
      <c r="J10" s="373" t="s">
        <v>169</v>
      </c>
      <c r="K10" s="846">
        <v>25000</v>
      </c>
      <c r="L10" s="829" t="s">
        <v>173</v>
      </c>
      <c r="M10" s="847"/>
      <c r="N10" s="589">
        <f>O10+R10+P10+Q10</f>
        <v>17800</v>
      </c>
      <c r="O10" s="848">
        <v>0</v>
      </c>
      <c r="P10" s="837"/>
      <c r="Q10" s="837">
        <v>14833</v>
      </c>
      <c r="R10" s="837">
        <v>2967</v>
      </c>
      <c r="S10" s="592">
        <f>K10-M10-N10</f>
        <v>7200</v>
      </c>
    </row>
    <row r="11" spans="1:67" s="1" customFormat="1" ht="47.25" customHeight="1" x14ac:dyDescent="0.2">
      <c r="A11" s="168">
        <v>2</v>
      </c>
      <c r="B11" s="390" t="s">
        <v>192</v>
      </c>
      <c r="C11" s="389">
        <v>60004001600</v>
      </c>
      <c r="D11" s="390">
        <v>2212</v>
      </c>
      <c r="E11" s="841">
        <v>6351</v>
      </c>
      <c r="F11" s="820" t="s">
        <v>179</v>
      </c>
      <c r="G11" s="821" t="s">
        <v>180</v>
      </c>
      <c r="H11" s="526" t="s">
        <v>619</v>
      </c>
      <c r="I11" s="94"/>
      <c r="J11" s="371" t="s">
        <v>169</v>
      </c>
      <c r="K11" s="849">
        <v>15000</v>
      </c>
      <c r="L11" s="850">
        <v>2012</v>
      </c>
      <c r="M11" s="851"/>
      <c r="N11" s="760">
        <f t="shared" ref="N11:N14" si="0">O11+R11+P11+Q11</f>
        <v>15000</v>
      </c>
      <c r="O11" s="836">
        <v>0</v>
      </c>
      <c r="P11" s="837"/>
      <c r="Q11" s="837">
        <v>12500</v>
      </c>
      <c r="R11" s="837">
        <v>2500</v>
      </c>
      <c r="S11" s="763">
        <f t="shared" ref="S11:S14" si="1">K11-M11-N11</f>
        <v>0</v>
      </c>
    </row>
    <row r="12" spans="1:67" s="1" customFormat="1" ht="32.1" customHeight="1" x14ac:dyDescent="0.2">
      <c r="A12" s="168">
        <v>3</v>
      </c>
      <c r="B12" s="390" t="s">
        <v>193</v>
      </c>
      <c r="C12" s="842">
        <v>60004001600</v>
      </c>
      <c r="D12" s="390">
        <v>2212</v>
      </c>
      <c r="E12" s="390">
        <v>6351</v>
      </c>
      <c r="F12" s="820" t="s">
        <v>181</v>
      </c>
      <c r="G12" s="845" t="s">
        <v>182</v>
      </c>
      <c r="H12" s="527" t="s">
        <v>620</v>
      </c>
      <c r="I12" s="94"/>
      <c r="J12" s="372" t="s">
        <v>169</v>
      </c>
      <c r="K12" s="849">
        <v>10000</v>
      </c>
      <c r="L12" s="833">
        <v>2012</v>
      </c>
      <c r="M12" s="851"/>
      <c r="N12" s="760">
        <f t="shared" si="0"/>
        <v>10000</v>
      </c>
      <c r="O12" s="852">
        <v>0</v>
      </c>
      <c r="P12" s="837"/>
      <c r="Q12" s="837">
        <v>8333</v>
      </c>
      <c r="R12" s="837">
        <v>1667</v>
      </c>
      <c r="S12" s="763">
        <f t="shared" si="1"/>
        <v>0</v>
      </c>
      <c r="T12" s="2"/>
    </row>
    <row r="13" spans="1:67" s="4" customFormat="1" ht="45.75" customHeight="1" x14ac:dyDescent="0.2">
      <c r="A13" s="182">
        <v>4</v>
      </c>
      <c r="B13" s="843" t="s">
        <v>191</v>
      </c>
      <c r="C13" s="842">
        <v>60004001600</v>
      </c>
      <c r="D13" s="843">
        <v>2212</v>
      </c>
      <c r="E13" s="390">
        <v>6351</v>
      </c>
      <c r="F13" s="820" t="s">
        <v>183</v>
      </c>
      <c r="G13" s="845" t="s">
        <v>184</v>
      </c>
      <c r="H13" s="527" t="s">
        <v>621</v>
      </c>
      <c r="I13" s="94"/>
      <c r="J13" s="372" t="s">
        <v>169</v>
      </c>
      <c r="K13" s="849">
        <v>36000</v>
      </c>
      <c r="L13" s="833" t="s">
        <v>173</v>
      </c>
      <c r="M13" s="853"/>
      <c r="N13" s="760">
        <f t="shared" si="0"/>
        <v>1000</v>
      </c>
      <c r="O13" s="852">
        <v>0</v>
      </c>
      <c r="P13" s="837"/>
      <c r="Q13" s="837">
        <v>833</v>
      </c>
      <c r="R13" s="837">
        <v>167</v>
      </c>
      <c r="S13" s="763">
        <f t="shared" si="1"/>
        <v>35000</v>
      </c>
      <c r="T13" s="328"/>
    </row>
    <row r="14" spans="1:67" s="4" customFormat="1" ht="42.75" customHeight="1" thickBot="1" x14ac:dyDescent="0.25">
      <c r="A14" s="168">
        <v>5</v>
      </c>
      <c r="B14" s="843" t="s">
        <v>193</v>
      </c>
      <c r="C14" s="842">
        <v>60004001600</v>
      </c>
      <c r="D14" s="843">
        <v>2212</v>
      </c>
      <c r="E14" s="390">
        <v>6351</v>
      </c>
      <c r="F14" s="820" t="s">
        <v>185</v>
      </c>
      <c r="G14" s="845" t="s">
        <v>186</v>
      </c>
      <c r="H14" s="527" t="s">
        <v>622</v>
      </c>
      <c r="I14" s="94"/>
      <c r="J14" s="372" t="s">
        <v>169</v>
      </c>
      <c r="K14" s="849">
        <v>17000</v>
      </c>
      <c r="L14" s="833">
        <v>2012</v>
      </c>
      <c r="M14" s="853"/>
      <c r="N14" s="713">
        <f t="shared" si="0"/>
        <v>17000</v>
      </c>
      <c r="O14" s="852">
        <v>0</v>
      </c>
      <c r="P14" s="837"/>
      <c r="Q14" s="837">
        <v>14167</v>
      </c>
      <c r="R14" s="837">
        <v>2833</v>
      </c>
      <c r="S14" s="763">
        <f t="shared" si="1"/>
        <v>0</v>
      </c>
      <c r="T14" s="328"/>
    </row>
    <row r="15" spans="1:67" s="4" customFormat="1" ht="37.5" customHeight="1" thickBot="1" x14ac:dyDescent="0.25">
      <c r="A15" s="1032" t="s">
        <v>102</v>
      </c>
      <c r="B15" s="1033"/>
      <c r="C15" s="1033"/>
      <c r="D15" s="1033"/>
      <c r="E15" s="1033"/>
      <c r="F15" s="1033"/>
      <c r="G15" s="1033"/>
      <c r="H15" s="1176"/>
      <c r="I15" s="330"/>
      <c r="J15" s="375"/>
      <c r="K15" s="653">
        <f>SUM(K10:K14)</f>
        <v>103000</v>
      </c>
      <c r="L15" s="653"/>
      <c r="M15" s="854">
        <f>SUM(M10:M12)</f>
        <v>0</v>
      </c>
      <c r="N15" s="569">
        <f>SUM(N10:N14)</f>
        <v>60800</v>
      </c>
      <c r="O15" s="569">
        <f>SUM(O10:O14)</f>
        <v>0</v>
      </c>
      <c r="P15" s="569">
        <f t="shared" ref="P15:Q15" si="2">SUM(P10:P14)</f>
        <v>0</v>
      </c>
      <c r="Q15" s="569">
        <f t="shared" si="2"/>
        <v>50666</v>
      </c>
      <c r="R15" s="611">
        <f>SUM(R10:R14)</f>
        <v>10134</v>
      </c>
      <c r="S15" s="569">
        <f>SUM(S10:S14)</f>
        <v>42200</v>
      </c>
      <c r="T15" s="328"/>
    </row>
    <row r="16" spans="1:67" s="535" customFormat="1" ht="28.5" customHeight="1" thickBot="1" x14ac:dyDescent="0.25">
      <c r="A16" s="1170" t="s">
        <v>300</v>
      </c>
      <c r="B16" s="1171"/>
      <c r="C16" s="1171"/>
      <c r="D16" s="1171"/>
      <c r="E16" s="1171"/>
      <c r="F16" s="1171"/>
      <c r="G16" s="1171"/>
      <c r="H16" s="1171"/>
      <c r="I16" s="1171"/>
      <c r="J16" s="1171"/>
      <c r="K16" s="1171"/>
      <c r="L16" s="1171"/>
      <c r="M16" s="1171"/>
      <c r="N16" s="1171"/>
      <c r="O16" s="1171"/>
      <c r="P16" s="1171"/>
      <c r="Q16" s="1171"/>
      <c r="R16" s="1171"/>
      <c r="S16" s="1172"/>
      <c r="T16" s="64"/>
    </row>
    <row r="17" spans="1:20" s="1" customFormat="1" ht="54" customHeight="1" thickBot="1" x14ac:dyDescent="0.25">
      <c r="A17" s="168">
        <v>1</v>
      </c>
      <c r="B17" s="390"/>
      <c r="C17" s="389">
        <v>60004001600</v>
      </c>
      <c r="D17" s="390">
        <v>2212</v>
      </c>
      <c r="E17" s="390">
        <v>6351</v>
      </c>
      <c r="F17" s="110"/>
      <c r="G17" s="864" t="s">
        <v>416</v>
      </c>
      <c r="H17" s="528" t="s">
        <v>623</v>
      </c>
      <c r="I17" s="142"/>
      <c r="J17" s="142"/>
      <c r="K17" s="765">
        <v>8000</v>
      </c>
      <c r="L17" s="855">
        <v>2012</v>
      </c>
      <c r="M17" s="851"/>
      <c r="N17" s="856">
        <f>O17+R17+P17+Q17</f>
        <v>8000</v>
      </c>
      <c r="O17" s="857"/>
      <c r="P17" s="858">
        <v>8000</v>
      </c>
      <c r="Q17" s="858"/>
      <c r="R17" s="589"/>
      <c r="S17" s="592">
        <f>K17-N17</f>
        <v>0</v>
      </c>
    </row>
    <row r="18" spans="1:20" s="4" customFormat="1" ht="37.5" customHeight="1" thickBot="1" x14ac:dyDescent="0.25">
      <c r="A18" s="1032" t="s">
        <v>301</v>
      </c>
      <c r="B18" s="1033"/>
      <c r="C18" s="1033"/>
      <c r="D18" s="1033"/>
      <c r="E18" s="1033"/>
      <c r="F18" s="1033"/>
      <c r="G18" s="1033"/>
      <c r="H18" s="1176"/>
      <c r="I18" s="332"/>
      <c r="J18" s="331"/>
      <c r="K18" s="609">
        <f>SUM(K17:K17)</f>
        <v>8000</v>
      </c>
      <c r="L18" s="609"/>
      <c r="M18" s="653">
        <f ca="1">SUM(M12:M18)</f>
        <v>0</v>
      </c>
      <c r="N18" s="569">
        <f t="shared" ref="N18:S18" si="3">SUM(N17:N17)</f>
        <v>8000</v>
      </c>
      <c r="O18" s="569">
        <f t="shared" si="3"/>
        <v>0</v>
      </c>
      <c r="P18" s="569">
        <f t="shared" si="3"/>
        <v>8000</v>
      </c>
      <c r="Q18" s="569">
        <f t="shared" si="3"/>
        <v>0</v>
      </c>
      <c r="R18" s="569">
        <f t="shared" si="3"/>
        <v>0</v>
      </c>
      <c r="S18" s="569">
        <f t="shared" si="3"/>
        <v>0</v>
      </c>
      <c r="T18" s="328"/>
    </row>
    <row r="19" spans="1:20" s="470" customFormat="1" ht="32.25" customHeight="1" thickBot="1" x14ac:dyDescent="0.35">
      <c r="A19" s="461" t="s">
        <v>121</v>
      </c>
      <c r="B19" s="462"/>
      <c r="C19" s="462"/>
      <c r="D19" s="462"/>
      <c r="E19" s="462"/>
      <c r="F19" s="462"/>
      <c r="G19" s="462"/>
      <c r="H19" s="463"/>
      <c r="I19" s="464"/>
      <c r="J19" s="462"/>
      <c r="K19" s="859">
        <f>SUM(K15,K18)</f>
        <v>111000</v>
      </c>
      <c r="L19" s="859">
        <f>SUM(L15,L18)</f>
        <v>0</v>
      </c>
      <c r="M19" s="860"/>
      <c r="N19" s="861">
        <f>SUM(N15,N18)</f>
        <v>68800</v>
      </c>
      <c r="O19" s="862">
        <f>SUM(O10:O17)</f>
        <v>0</v>
      </c>
      <c r="P19" s="862">
        <f>SUM(P10:P17)</f>
        <v>8000</v>
      </c>
      <c r="Q19" s="862">
        <f>SUM(Q15:Q17)</f>
        <v>50666</v>
      </c>
      <c r="R19" s="863">
        <f>SUM(R15,R18)</f>
        <v>10134</v>
      </c>
      <c r="S19" s="861">
        <f>S18+S15</f>
        <v>42200</v>
      </c>
    </row>
    <row r="20" spans="1:20" s="1" customFormat="1" x14ac:dyDescent="0.2">
      <c r="G20" s="2"/>
      <c r="H20" s="7"/>
      <c r="I20" s="5"/>
      <c r="J20" s="2"/>
      <c r="K20" s="2"/>
    </row>
    <row r="21" spans="1:20" s="1" customFormat="1" x14ac:dyDescent="0.2">
      <c r="F21" s="116"/>
      <c r="G21" s="68"/>
      <c r="H21" s="7"/>
      <c r="I21" s="5"/>
      <c r="J21" s="2"/>
      <c r="K21" s="2"/>
    </row>
    <row r="22" spans="1:20" ht="13.5" thickBot="1" x14ac:dyDescent="0.25">
      <c r="I22" s="376"/>
      <c r="K22" s="338"/>
      <c r="L22" s="338"/>
    </row>
    <row r="23" spans="1:20" s="535" customFormat="1" ht="25.5" customHeight="1" thickBot="1" x14ac:dyDescent="0.25">
      <c r="A23" s="1170" t="s">
        <v>646</v>
      </c>
      <c r="B23" s="1171"/>
      <c r="C23" s="1171"/>
      <c r="D23" s="1171"/>
      <c r="E23" s="1171"/>
      <c r="F23" s="1171"/>
      <c r="G23" s="1171"/>
      <c r="H23" s="1171"/>
      <c r="I23" s="1171"/>
      <c r="J23" s="1171"/>
      <c r="K23" s="1171"/>
      <c r="L23" s="1171"/>
      <c r="M23" s="1171"/>
      <c r="N23" s="1171"/>
      <c r="O23" s="1171"/>
      <c r="P23" s="1171"/>
      <c r="Q23" s="1171"/>
      <c r="R23" s="1171"/>
      <c r="S23" s="1172"/>
    </row>
    <row r="24" spans="1:20" s="535" customFormat="1" ht="28.5" customHeight="1" thickBot="1" x14ac:dyDescent="0.25">
      <c r="A24" s="1170" t="s">
        <v>300</v>
      </c>
      <c r="B24" s="1171"/>
      <c r="C24" s="1171"/>
      <c r="D24" s="1171"/>
      <c r="E24" s="1171"/>
      <c r="F24" s="1171"/>
      <c r="G24" s="1171"/>
      <c r="H24" s="1171"/>
      <c r="I24" s="1171"/>
      <c r="J24" s="1171"/>
      <c r="K24" s="1171"/>
      <c r="L24" s="1171"/>
      <c r="M24" s="1171"/>
      <c r="N24" s="1171"/>
      <c r="O24" s="1171"/>
      <c r="P24" s="1171"/>
      <c r="Q24" s="1171"/>
      <c r="R24" s="1171"/>
      <c r="S24" s="1172"/>
      <c r="T24" s="64"/>
    </row>
    <row r="25" spans="1:20" s="1" customFormat="1" ht="46.5" customHeight="1" thickBot="1" x14ac:dyDescent="0.25">
      <c r="A25" s="168">
        <v>1</v>
      </c>
      <c r="B25" s="390"/>
      <c r="C25" s="389">
        <v>60004001599</v>
      </c>
      <c r="D25" s="390">
        <v>2212</v>
      </c>
      <c r="E25" s="390">
        <v>6351</v>
      </c>
      <c r="F25" s="390"/>
      <c r="G25" s="864" t="s">
        <v>302</v>
      </c>
      <c r="H25" s="528" t="s">
        <v>624</v>
      </c>
      <c r="I25" s="142"/>
      <c r="J25" s="142"/>
      <c r="K25" s="765">
        <v>1200</v>
      </c>
      <c r="L25" s="855">
        <v>2012</v>
      </c>
      <c r="M25" s="851"/>
      <c r="N25" s="856">
        <f>O25+R25+P25+Q25</f>
        <v>1200</v>
      </c>
      <c r="O25" s="857"/>
      <c r="P25" s="857">
        <v>1200</v>
      </c>
      <c r="Q25" s="857"/>
      <c r="R25" s="760"/>
      <c r="S25" s="763">
        <f>K25-N25</f>
        <v>0</v>
      </c>
    </row>
    <row r="26" spans="1:20" s="4" customFormat="1" ht="37.5" customHeight="1" thickBot="1" x14ac:dyDescent="0.25">
      <c r="A26" s="1032" t="s">
        <v>301</v>
      </c>
      <c r="B26" s="1033"/>
      <c r="C26" s="1033"/>
      <c r="D26" s="1033"/>
      <c r="E26" s="1033"/>
      <c r="F26" s="1033"/>
      <c r="G26" s="1033"/>
      <c r="H26" s="1176"/>
      <c r="I26" s="332"/>
      <c r="J26" s="331"/>
      <c r="K26" s="609">
        <f>SUM(K25:K25)</f>
        <v>1200</v>
      </c>
      <c r="L26" s="609"/>
      <c r="M26" s="653">
        <f ca="1">SUM(M20:M26)</f>
        <v>0</v>
      </c>
      <c r="N26" s="569">
        <f t="shared" ref="N26:S26" si="4">SUM(N25:N25)</f>
        <v>1200</v>
      </c>
      <c r="O26" s="569">
        <f t="shared" si="4"/>
        <v>0</v>
      </c>
      <c r="P26" s="569">
        <f t="shared" si="4"/>
        <v>1200</v>
      </c>
      <c r="Q26" s="569">
        <f t="shared" si="4"/>
        <v>0</v>
      </c>
      <c r="R26" s="569">
        <f t="shared" si="4"/>
        <v>0</v>
      </c>
      <c r="S26" s="569">
        <f t="shared" si="4"/>
        <v>0</v>
      </c>
      <c r="T26" s="328"/>
    </row>
    <row r="27" spans="1:20" s="470" customFormat="1" ht="32.25" customHeight="1" thickBot="1" x14ac:dyDescent="0.35">
      <c r="A27" s="461" t="s">
        <v>647</v>
      </c>
      <c r="B27" s="462"/>
      <c r="C27" s="462"/>
      <c r="D27" s="462"/>
      <c r="E27" s="462"/>
      <c r="F27" s="462"/>
      <c r="G27" s="462"/>
      <c r="H27" s="463"/>
      <c r="I27" s="464"/>
      <c r="J27" s="462"/>
      <c r="K27" s="465">
        <f>SUM(K23,K26)</f>
        <v>1200</v>
      </c>
      <c r="L27" s="465">
        <f>SUM(L23,L26)</f>
        <v>0</v>
      </c>
      <c r="M27" s="466"/>
      <c r="N27" s="467">
        <f>SUM(N23,N26)</f>
        <v>1200</v>
      </c>
      <c r="O27" s="468">
        <f>SUM(O18:O25)</f>
        <v>0</v>
      </c>
      <c r="P27" s="468">
        <f>SUM(P25)</f>
        <v>1200</v>
      </c>
      <c r="Q27" s="468">
        <f>SUM(Q23:Q25)</f>
        <v>0</v>
      </c>
      <c r="R27" s="469">
        <f>SUM(R23,R26)</f>
        <v>0</v>
      </c>
      <c r="S27" s="467">
        <f>S26+S23</f>
        <v>0</v>
      </c>
    </row>
  </sheetData>
  <mergeCells count="23">
    <mergeCell ref="A16:S16"/>
    <mergeCell ref="I7:I8"/>
    <mergeCell ref="J7:J8"/>
    <mergeCell ref="K7:K8"/>
    <mergeCell ref="L7:L8"/>
    <mergeCell ref="M7:M8"/>
    <mergeCell ref="N7:R7"/>
    <mergeCell ref="A26:H26"/>
    <mergeCell ref="A23:S23"/>
    <mergeCell ref="A24:S24"/>
    <mergeCell ref="A5:S5"/>
    <mergeCell ref="A6:S6"/>
    <mergeCell ref="A7:A8"/>
    <mergeCell ref="B7:B8"/>
    <mergeCell ref="C7:C8"/>
    <mergeCell ref="D7:D8"/>
    <mergeCell ref="E7:E8"/>
    <mergeCell ref="F7:F8"/>
    <mergeCell ref="G7:G8"/>
    <mergeCell ref="H7:H8"/>
    <mergeCell ref="A18:H18"/>
    <mergeCell ref="S7:S8"/>
    <mergeCell ref="A15:H15"/>
  </mergeCells>
  <pageMargins left="0.78740157480314965" right="0.78740157480314965" top="0.6692913385826772" bottom="0.86614173228346458" header="0.27559055118110237" footer="0.39370078740157483"/>
  <pageSetup paperSize="9" scale="43" firstPageNumber="143" orientation="landscape" useFirstPageNumber="1" r:id="rId1"/>
  <headerFooter alignWithMargins="0">
    <oddFooter>&amp;L&amp;"Arial,Kurzíva"&amp;16Zastupitelstvo Olomouckého kraje 16-12-2011
6. - Rozpočet Olomouckého kraje 2012 - návrh rozpočtu
Příloha č. 4b): Návrh nových investičních akcí v roce 2012&amp;R&amp;"Arial,Kurzíva"&amp;16Strana &amp;P (celkem 167)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I10"/>
  <sheetViews>
    <sheetView topLeftCell="E1" zoomScale="70" zoomScaleNormal="70" zoomScaleSheetLayoutView="100" workbookViewId="0">
      <selection activeCell="G20" sqref="G20"/>
    </sheetView>
  </sheetViews>
  <sheetFormatPr defaultColWidth="29.7109375" defaultRowHeight="12.75" x14ac:dyDescent="0.2"/>
  <cols>
    <col min="1" max="1" width="4.7109375" style="13" customWidth="1"/>
    <col min="2" max="2" width="4.7109375" style="232" customWidth="1"/>
    <col min="3" max="3" width="16.140625" style="232" customWidth="1"/>
    <col min="4" max="4" width="6.140625" style="232" customWidth="1"/>
    <col min="5" max="5" width="7.85546875" style="232" customWidth="1"/>
    <col min="6" max="6" width="45.85546875" style="13" customWidth="1"/>
    <col min="7" max="7" width="52" style="13" customWidth="1"/>
    <col min="8" max="8" width="9" style="232" customWidth="1"/>
    <col min="9" max="9" width="11.28515625" style="232" customWidth="1"/>
    <col min="10" max="10" width="13.85546875" style="239" customWidth="1"/>
    <col min="11" max="11" width="13.7109375" style="240" customWidth="1"/>
    <col min="12" max="12" width="14.140625" style="240" customWidth="1"/>
    <col min="13" max="13" width="11.140625" style="232" customWidth="1"/>
    <col min="14" max="14" width="14.42578125" style="239" customWidth="1"/>
    <col min="15" max="17" width="12.7109375" style="239" customWidth="1"/>
    <col min="18" max="18" width="15" style="239" customWidth="1"/>
    <col min="19" max="32" width="29.7109375" style="13" customWidth="1"/>
    <col min="33" max="16384" width="29.7109375" style="13"/>
  </cols>
  <sheetData>
    <row r="1" spans="1:61" s="56" customFormat="1" ht="18" x14ac:dyDescent="0.25">
      <c r="A1" s="195" t="s">
        <v>92</v>
      </c>
      <c r="B1" s="230"/>
      <c r="C1" s="230"/>
      <c r="D1" s="230"/>
      <c r="E1" s="230"/>
      <c r="F1" s="231"/>
      <c r="G1" s="230"/>
      <c r="H1" s="232"/>
      <c r="I1" s="233"/>
      <c r="J1" s="233"/>
      <c r="K1" s="234"/>
      <c r="L1" s="230"/>
      <c r="M1" s="230"/>
      <c r="N1" s="230"/>
      <c r="O1" s="230"/>
      <c r="P1" s="230"/>
      <c r="Q1" s="230"/>
      <c r="R1" s="230"/>
    </row>
    <row r="2" spans="1:61" s="634" customFormat="1" ht="15.75" x14ac:dyDescent="0.25">
      <c r="A2" s="622" t="s">
        <v>12</v>
      </c>
      <c r="B2" s="622"/>
      <c r="C2" s="622"/>
      <c r="D2" s="622"/>
      <c r="E2" s="622"/>
      <c r="F2" s="622" t="s">
        <v>13</v>
      </c>
      <c r="G2" s="228" t="s">
        <v>14</v>
      </c>
      <c r="H2" s="632"/>
      <c r="I2" s="622"/>
      <c r="J2" s="622"/>
      <c r="K2" s="633"/>
      <c r="L2" s="622"/>
      <c r="M2" s="622"/>
      <c r="N2" s="622"/>
      <c r="O2" s="622"/>
      <c r="P2" s="622"/>
      <c r="Q2" s="622"/>
      <c r="R2" s="622"/>
    </row>
    <row r="3" spans="1:61" s="634" customFormat="1" ht="17.25" customHeight="1" x14ac:dyDescent="0.2">
      <c r="A3" s="622"/>
      <c r="B3" s="622"/>
      <c r="C3" s="622"/>
      <c r="D3" s="622"/>
      <c r="E3" s="622"/>
      <c r="F3" s="622" t="s">
        <v>15</v>
      </c>
      <c r="G3" s="622"/>
      <c r="H3" s="632"/>
      <c r="I3" s="622"/>
      <c r="J3" s="622"/>
      <c r="K3" s="633"/>
      <c r="L3" s="622"/>
      <c r="M3" s="622"/>
      <c r="N3" s="622"/>
      <c r="O3" s="622"/>
      <c r="P3" s="622"/>
      <c r="Q3" s="622"/>
      <c r="R3" s="622"/>
    </row>
    <row r="4" spans="1:61" s="203" customFormat="1" ht="15" thickBot="1" x14ac:dyDescent="0.25">
      <c r="F4" s="224"/>
      <c r="R4" s="38" t="s">
        <v>16</v>
      </c>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row>
    <row r="5" spans="1:61" s="14" customFormat="1" ht="28.5" customHeight="1" thickBot="1" x14ac:dyDescent="0.25">
      <c r="A5" s="1032" t="s">
        <v>99</v>
      </c>
      <c r="B5" s="1096"/>
      <c r="C5" s="1096"/>
      <c r="D5" s="1096"/>
      <c r="E5" s="1096"/>
      <c r="F5" s="1096"/>
      <c r="G5" s="1096"/>
      <c r="H5" s="1096"/>
      <c r="I5" s="1096"/>
      <c r="J5" s="1096"/>
      <c r="K5" s="1096"/>
      <c r="L5" s="1096"/>
      <c r="M5" s="1096"/>
      <c r="N5" s="1096"/>
      <c r="O5" s="1096"/>
      <c r="P5" s="1096"/>
      <c r="Q5" s="1096"/>
      <c r="R5" s="1096"/>
      <c r="S5" s="57"/>
    </row>
    <row r="6" spans="1:61" s="238" customFormat="1" ht="30" customHeight="1" thickBot="1" x14ac:dyDescent="0.25">
      <c r="A6" s="1106" t="s">
        <v>28</v>
      </c>
      <c r="B6" s="1107"/>
      <c r="C6" s="1107"/>
      <c r="D6" s="1107"/>
      <c r="E6" s="1107"/>
      <c r="F6" s="1107"/>
      <c r="G6" s="1107"/>
      <c r="H6" s="1107"/>
      <c r="I6" s="1107"/>
      <c r="J6" s="1107"/>
      <c r="K6" s="1107"/>
      <c r="L6" s="1107"/>
      <c r="M6" s="1107"/>
      <c r="N6" s="1107"/>
      <c r="O6" s="1107"/>
      <c r="P6" s="1107"/>
      <c r="Q6" s="1107"/>
      <c r="R6" s="1107"/>
      <c r="S6" s="237"/>
    </row>
    <row r="7" spans="1:61" s="877" customFormat="1" ht="21.75" customHeight="1" thickBot="1" x14ac:dyDescent="0.25">
      <c r="A7" s="1182" t="s">
        <v>0</v>
      </c>
      <c r="B7" s="1182" t="s">
        <v>18</v>
      </c>
      <c r="C7" s="1180" t="s">
        <v>7</v>
      </c>
      <c r="D7" s="1180" t="s">
        <v>5</v>
      </c>
      <c r="E7" s="1180" t="s">
        <v>8</v>
      </c>
      <c r="F7" s="1053" t="s">
        <v>19</v>
      </c>
      <c r="G7" s="1053" t="s">
        <v>20</v>
      </c>
      <c r="H7" s="1182" t="s">
        <v>21</v>
      </c>
      <c r="I7" s="1114" t="s">
        <v>22</v>
      </c>
      <c r="J7" s="1116" t="s">
        <v>23</v>
      </c>
      <c r="K7" s="1115" t="s">
        <v>24</v>
      </c>
      <c r="L7" s="1115" t="s">
        <v>139</v>
      </c>
      <c r="M7" s="1117" t="s">
        <v>140</v>
      </c>
      <c r="N7" s="1117"/>
      <c r="O7" s="1117"/>
      <c r="P7" s="1117"/>
      <c r="Q7" s="1117"/>
      <c r="R7" s="1053" t="s">
        <v>141</v>
      </c>
      <c r="S7" s="876"/>
      <c r="T7" s="876"/>
      <c r="U7" s="876"/>
    </row>
    <row r="8" spans="1:61" s="877" customFormat="1" ht="66" customHeight="1" thickBot="1" x14ac:dyDescent="0.25">
      <c r="A8" s="1182"/>
      <c r="B8" s="1182"/>
      <c r="C8" s="1181"/>
      <c r="D8" s="1181"/>
      <c r="E8" s="1181"/>
      <c r="F8" s="1053"/>
      <c r="G8" s="1053"/>
      <c r="H8" s="1182"/>
      <c r="I8" s="1156"/>
      <c r="J8" s="1151"/>
      <c r="K8" s="1115"/>
      <c r="L8" s="1115"/>
      <c r="M8" s="693" t="s">
        <v>25</v>
      </c>
      <c r="N8" s="693" t="s">
        <v>1</v>
      </c>
      <c r="O8" s="693" t="s">
        <v>434</v>
      </c>
      <c r="P8" s="693" t="s">
        <v>435</v>
      </c>
      <c r="Q8" s="693" t="s">
        <v>2</v>
      </c>
      <c r="R8" s="1053"/>
      <c r="S8" s="876"/>
      <c r="T8" s="876"/>
      <c r="U8" s="876"/>
    </row>
    <row r="9" spans="1:61" s="111" customFormat="1" ht="186" customHeight="1" thickBot="1" x14ac:dyDescent="0.25">
      <c r="A9" s="867">
        <v>1</v>
      </c>
      <c r="B9" s="868" t="s">
        <v>91</v>
      </c>
      <c r="C9" s="390">
        <v>60005100782</v>
      </c>
      <c r="D9" s="868">
        <v>3523</v>
      </c>
      <c r="E9" s="868">
        <v>6121</v>
      </c>
      <c r="F9" s="866" t="s">
        <v>625</v>
      </c>
      <c r="G9" s="865" t="s">
        <v>299</v>
      </c>
      <c r="H9" s="885"/>
      <c r="I9" s="886" t="s">
        <v>32</v>
      </c>
      <c r="J9" s="878">
        <v>350</v>
      </c>
      <c r="K9" s="879" t="s">
        <v>156</v>
      </c>
      <c r="L9" s="880">
        <v>0</v>
      </c>
      <c r="M9" s="881">
        <f>+N9+Q9+O9+P9</f>
        <v>350</v>
      </c>
      <c r="N9" s="882">
        <v>0</v>
      </c>
      <c r="O9" s="883">
        <v>350</v>
      </c>
      <c r="P9" s="882"/>
      <c r="Q9" s="881"/>
      <c r="R9" s="884">
        <f>J9-L9-M9</f>
        <v>0</v>
      </c>
    </row>
    <row r="10" spans="1:61" s="229" customFormat="1" ht="25.5" customHeight="1" thickBot="1" x14ac:dyDescent="0.3">
      <c r="A10" s="1177" t="s">
        <v>122</v>
      </c>
      <c r="B10" s="1178"/>
      <c r="C10" s="1178"/>
      <c r="D10" s="1178"/>
      <c r="E10" s="1178"/>
      <c r="F10" s="1178"/>
      <c r="G10" s="1179"/>
      <c r="H10" s="869"/>
      <c r="I10" s="870"/>
      <c r="J10" s="871">
        <f>SUM(J9:J9)</f>
        <v>350</v>
      </c>
      <c r="K10" s="872"/>
      <c r="L10" s="873">
        <f>SUM(L9:L9)</f>
        <v>0</v>
      </c>
      <c r="M10" s="874">
        <f>SUM(M9:M9)</f>
        <v>350</v>
      </c>
      <c r="N10" s="874">
        <f t="shared" ref="N10:R10" si="0">SUM(N9:N9)</f>
        <v>0</v>
      </c>
      <c r="O10" s="874">
        <f t="shared" si="0"/>
        <v>350</v>
      </c>
      <c r="P10" s="874">
        <f t="shared" si="0"/>
        <v>0</v>
      </c>
      <c r="Q10" s="874">
        <f t="shared" si="0"/>
        <v>0</v>
      </c>
      <c r="R10" s="874">
        <f t="shared" si="0"/>
        <v>0</v>
      </c>
      <c r="S10" s="875"/>
    </row>
  </sheetData>
  <mergeCells count="17">
    <mergeCell ref="R7:R8"/>
    <mergeCell ref="A6:R6"/>
    <mergeCell ref="A5:R5"/>
    <mergeCell ref="G7:G8"/>
    <mergeCell ref="H7:H8"/>
    <mergeCell ref="I7:I8"/>
    <mergeCell ref="J7:J8"/>
    <mergeCell ref="A7:A8"/>
    <mergeCell ref="B7:B8"/>
    <mergeCell ref="M7:Q7"/>
    <mergeCell ref="F7:F8"/>
    <mergeCell ref="K7:K8"/>
    <mergeCell ref="A10:G10"/>
    <mergeCell ref="L7:L8"/>
    <mergeCell ref="C7:C8"/>
    <mergeCell ref="D7:D8"/>
    <mergeCell ref="E7:E8"/>
  </mergeCells>
  <phoneticPr fontId="2" type="noConversion"/>
  <pageMargins left="0.78740157480314965" right="0.78740157480314965" top="0.6692913385826772" bottom="0.86614173228346458" header="0.27559055118110237" footer="0.39370078740157483"/>
  <pageSetup paperSize="9" scale="47" firstPageNumber="144" orientation="landscape" useFirstPageNumber="1" r:id="rId1"/>
  <headerFooter alignWithMargins="0">
    <oddFooter>&amp;L&amp;"Arial,Kurzíva"&amp;16Zastupitelstvo Olomouckého kraje 16-12-2011
6. - Rozpočet Olomouckého kraje 2012 - návrh rozpočtu
Příloha č. 4b): Návrh nových investičních akcí v roce 2012&amp;R&amp;"Arial,Kurzíva"&amp;16Strana &amp;P (celkem 167)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N297"/>
  <sheetViews>
    <sheetView topLeftCell="F1" zoomScale="70" zoomScaleNormal="70" zoomScaleSheetLayoutView="100" workbookViewId="0">
      <selection activeCell="G20" sqref="G20"/>
    </sheetView>
  </sheetViews>
  <sheetFormatPr defaultRowHeight="12.75" x14ac:dyDescent="0.2"/>
  <cols>
    <col min="1" max="1" width="3.7109375" style="201" customWidth="1"/>
    <col min="2" max="2" width="5" style="201" customWidth="1"/>
    <col min="3" max="3" width="14.42578125" style="201" customWidth="1"/>
    <col min="4" max="4" width="6" style="201" customWidth="1"/>
    <col min="5" max="5" width="6.140625" style="201" customWidth="1"/>
    <col min="6" max="6" width="42.7109375" style="201" bestFit="1" customWidth="1"/>
    <col min="7" max="7" width="56.85546875" style="201" customWidth="1"/>
    <col min="8" max="8" width="7.85546875" style="201" customWidth="1"/>
    <col min="9" max="9" width="11.42578125" style="201" customWidth="1"/>
    <col min="10" max="10" width="13.42578125" style="220" customWidth="1"/>
    <col min="11" max="11" width="12.5703125" style="215" customWidth="1"/>
    <col min="12" max="12" width="14" style="201" customWidth="1"/>
    <col min="13" max="13" width="15.42578125" style="201" customWidth="1"/>
    <col min="14" max="14" width="13.5703125" style="201" customWidth="1"/>
    <col min="15" max="15" width="13.85546875" style="201" customWidth="1"/>
    <col min="16" max="16" width="12" style="201" customWidth="1"/>
    <col min="17" max="17" width="11.7109375" style="201" customWidth="1"/>
    <col min="18" max="18" width="17.42578125" style="201" customWidth="1"/>
    <col min="19" max="16384" width="9.140625" style="201"/>
  </cols>
  <sheetData>
    <row r="1" spans="1:66" ht="18" x14ac:dyDescent="0.25">
      <c r="A1" s="195" t="s">
        <v>92</v>
      </c>
    </row>
    <row r="2" spans="1:66" s="622" customFormat="1" ht="15" customHeight="1" x14ac:dyDescent="0.25">
      <c r="A2" s="622" t="s">
        <v>12</v>
      </c>
      <c r="G2" s="228" t="s">
        <v>14</v>
      </c>
      <c r="S2" s="895"/>
      <c r="T2" s="895"/>
      <c r="U2" s="895"/>
      <c r="V2" s="895"/>
      <c r="W2" s="895"/>
      <c r="X2" s="895"/>
      <c r="Y2" s="895"/>
      <c r="Z2" s="895"/>
      <c r="AA2" s="895"/>
      <c r="AB2" s="895"/>
      <c r="AC2" s="895"/>
      <c r="AD2" s="895"/>
      <c r="AE2" s="895"/>
      <c r="AF2" s="895"/>
      <c r="AG2" s="895"/>
      <c r="AH2" s="895"/>
      <c r="AI2" s="895"/>
      <c r="AJ2" s="895"/>
      <c r="AK2" s="895"/>
      <c r="AL2" s="895"/>
      <c r="AM2" s="895"/>
      <c r="AN2" s="895"/>
      <c r="AO2" s="895"/>
      <c r="AP2" s="895"/>
      <c r="AQ2" s="895"/>
      <c r="AR2" s="895"/>
      <c r="AS2" s="895"/>
      <c r="AT2" s="895"/>
      <c r="AU2" s="895"/>
      <c r="AV2" s="895"/>
      <c r="AW2" s="895"/>
      <c r="AX2" s="895"/>
      <c r="AY2" s="895"/>
      <c r="AZ2" s="895"/>
      <c r="BA2" s="895"/>
      <c r="BB2" s="895"/>
      <c r="BC2" s="895"/>
      <c r="BD2" s="895"/>
      <c r="BE2" s="895"/>
      <c r="BF2" s="895"/>
      <c r="BG2" s="895"/>
      <c r="BH2" s="895"/>
      <c r="BI2" s="895"/>
      <c r="BJ2" s="895"/>
      <c r="BK2" s="895"/>
      <c r="BL2" s="895"/>
      <c r="BM2" s="895"/>
      <c r="BN2" s="895"/>
    </row>
    <row r="3" spans="1:66" s="622" customFormat="1" ht="16.5" customHeight="1" x14ac:dyDescent="0.2">
      <c r="F3" s="622" t="s">
        <v>13</v>
      </c>
      <c r="S3" s="223"/>
      <c r="T3" s="895"/>
      <c r="U3" s="895"/>
      <c r="V3" s="895"/>
      <c r="W3" s="895"/>
      <c r="X3" s="895"/>
      <c r="Y3" s="895"/>
      <c r="Z3" s="895"/>
      <c r="AA3" s="895"/>
      <c r="AB3" s="895"/>
      <c r="AC3" s="895"/>
      <c r="AD3" s="895"/>
      <c r="AE3" s="895"/>
      <c r="AF3" s="895"/>
      <c r="AG3" s="895"/>
      <c r="AH3" s="895"/>
      <c r="AI3" s="895"/>
      <c r="AJ3" s="895"/>
      <c r="AK3" s="895"/>
      <c r="AL3" s="895"/>
      <c r="AM3" s="895"/>
      <c r="AN3" s="895"/>
      <c r="AO3" s="895"/>
      <c r="AP3" s="895"/>
      <c r="AQ3" s="895"/>
      <c r="AR3" s="895"/>
      <c r="AS3" s="895"/>
      <c r="AT3" s="895"/>
      <c r="AU3" s="895"/>
      <c r="AV3" s="895"/>
      <c r="AW3" s="895"/>
      <c r="AX3" s="895"/>
      <c r="AY3" s="895"/>
      <c r="AZ3" s="895"/>
      <c r="BA3" s="895"/>
      <c r="BB3" s="895"/>
      <c r="BC3" s="895"/>
      <c r="BD3" s="895"/>
      <c r="BE3" s="895"/>
      <c r="BF3" s="895"/>
      <c r="BG3" s="895"/>
      <c r="BH3" s="895"/>
      <c r="BI3" s="895"/>
      <c r="BJ3" s="895"/>
      <c r="BK3" s="895"/>
      <c r="BL3" s="895"/>
      <c r="BM3" s="895"/>
      <c r="BN3" s="895"/>
    </row>
    <row r="4" spans="1:66" s="622" customFormat="1" ht="15" x14ac:dyDescent="0.2">
      <c r="F4" s="622" t="s">
        <v>15</v>
      </c>
      <c r="S4" s="223"/>
      <c r="T4" s="895"/>
      <c r="U4" s="895"/>
      <c r="V4" s="895"/>
      <c r="W4" s="895"/>
      <c r="X4" s="895"/>
      <c r="Y4" s="895"/>
      <c r="Z4" s="895"/>
      <c r="AA4" s="895"/>
      <c r="AB4" s="895"/>
      <c r="AC4" s="895"/>
      <c r="AD4" s="895"/>
      <c r="AE4" s="895"/>
      <c r="AF4" s="895"/>
      <c r="AG4" s="895"/>
      <c r="AH4" s="895"/>
      <c r="AI4" s="895"/>
      <c r="AJ4" s="895"/>
      <c r="AK4" s="895"/>
      <c r="AL4" s="895"/>
      <c r="AM4" s="895"/>
      <c r="AN4" s="895"/>
      <c r="AO4" s="895"/>
      <c r="AP4" s="895"/>
      <c r="AQ4" s="895"/>
      <c r="AR4" s="895"/>
      <c r="AS4" s="895"/>
      <c r="AT4" s="895"/>
      <c r="AU4" s="895"/>
      <c r="AV4" s="895"/>
      <c r="AW4" s="895"/>
      <c r="AX4" s="895"/>
      <c r="AY4" s="895"/>
      <c r="AZ4" s="895"/>
      <c r="BA4" s="895"/>
      <c r="BB4" s="895"/>
      <c r="BC4" s="895"/>
      <c r="BD4" s="895"/>
      <c r="BE4" s="895"/>
      <c r="BF4" s="895"/>
      <c r="BG4" s="895"/>
      <c r="BH4" s="895"/>
      <c r="BI4" s="895"/>
      <c r="BJ4" s="895"/>
      <c r="BK4" s="895"/>
      <c r="BL4" s="895"/>
      <c r="BM4" s="895"/>
      <c r="BN4" s="895"/>
    </row>
    <row r="5" spans="1:66" s="203" customFormat="1" ht="12.75" customHeight="1" thickBot="1" x14ac:dyDescent="0.25">
      <c r="F5" s="224"/>
      <c r="R5" s="225" t="s">
        <v>16</v>
      </c>
      <c r="S5" s="223"/>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row>
    <row r="6" spans="1:66" s="191" customFormat="1" ht="27" customHeight="1" thickBot="1" x14ac:dyDescent="0.25">
      <c r="A6" s="1188" t="s">
        <v>29</v>
      </c>
      <c r="B6" s="1189"/>
      <c r="C6" s="1189"/>
      <c r="D6" s="1189"/>
      <c r="E6" s="1189"/>
      <c r="F6" s="1190"/>
      <c r="G6" s="1191"/>
      <c r="H6" s="1192"/>
      <c r="I6" s="1192"/>
      <c r="J6" s="16"/>
      <c r="K6" s="17"/>
      <c r="L6" s="18"/>
      <c r="M6" s="18"/>
      <c r="N6" s="18"/>
      <c r="O6" s="18"/>
      <c r="P6" s="18"/>
      <c r="Q6" s="19"/>
      <c r="R6" s="226"/>
    </row>
    <row r="7" spans="1:66" s="191" customFormat="1" ht="27" customHeight="1" thickBot="1" x14ac:dyDescent="0.25">
      <c r="A7" s="1177" t="s">
        <v>49</v>
      </c>
      <c r="B7" s="1178"/>
      <c r="C7" s="1178"/>
      <c r="D7" s="1178"/>
      <c r="E7" s="1178"/>
      <c r="F7" s="1185"/>
      <c r="G7" s="165"/>
      <c r="H7" s="165"/>
      <c r="I7" s="165"/>
      <c r="J7" s="165"/>
      <c r="K7" s="166"/>
      <c r="L7" s="165"/>
      <c r="M7" s="165"/>
      <c r="N7" s="165"/>
      <c r="O7" s="165"/>
      <c r="P7" s="165"/>
      <c r="Q7" s="1186"/>
      <c r="R7" s="1187"/>
    </row>
    <row r="8" spans="1:66" s="877" customFormat="1" ht="21.75" customHeight="1" thickBot="1" x14ac:dyDescent="0.25">
      <c r="A8" s="1182" t="s">
        <v>0</v>
      </c>
      <c r="B8" s="1182" t="s">
        <v>18</v>
      </c>
      <c r="C8" s="1180" t="s">
        <v>7</v>
      </c>
      <c r="D8" s="1180" t="s">
        <v>5</v>
      </c>
      <c r="E8" s="1180" t="s">
        <v>8</v>
      </c>
      <c r="F8" s="1053" t="s">
        <v>19</v>
      </c>
      <c r="G8" s="1053" t="s">
        <v>20</v>
      </c>
      <c r="H8" s="1182" t="s">
        <v>21</v>
      </c>
      <c r="I8" s="1114" t="s">
        <v>22</v>
      </c>
      <c r="J8" s="1116" t="s">
        <v>23</v>
      </c>
      <c r="K8" s="1115" t="s">
        <v>24</v>
      </c>
      <c r="L8" s="1115" t="s">
        <v>139</v>
      </c>
      <c r="M8" s="1117" t="s">
        <v>140</v>
      </c>
      <c r="N8" s="1117"/>
      <c r="O8" s="1117"/>
      <c r="P8" s="1117"/>
      <c r="Q8" s="1117"/>
      <c r="R8" s="1053" t="s">
        <v>141</v>
      </c>
      <c r="S8" s="876"/>
      <c r="T8" s="876"/>
      <c r="U8" s="876"/>
    </row>
    <row r="9" spans="1:66" s="877" customFormat="1" ht="66.75" customHeight="1" thickBot="1" x14ac:dyDescent="0.25">
      <c r="A9" s="1182"/>
      <c r="B9" s="1182"/>
      <c r="C9" s="1181"/>
      <c r="D9" s="1181"/>
      <c r="E9" s="1181"/>
      <c r="F9" s="1053"/>
      <c r="G9" s="1053"/>
      <c r="H9" s="1182"/>
      <c r="I9" s="1156"/>
      <c r="J9" s="1151"/>
      <c r="K9" s="1115"/>
      <c r="L9" s="1115"/>
      <c r="M9" s="621" t="s">
        <v>25</v>
      </c>
      <c r="N9" s="693" t="s">
        <v>1</v>
      </c>
      <c r="O9" s="693" t="s">
        <v>434</v>
      </c>
      <c r="P9" s="621" t="s">
        <v>435</v>
      </c>
      <c r="Q9" s="621" t="s">
        <v>2</v>
      </c>
      <c r="R9" s="1053"/>
      <c r="S9" s="876"/>
      <c r="T9" s="876"/>
      <c r="U9" s="876"/>
    </row>
    <row r="10" spans="1:66" s="191" customFormat="1" ht="27" customHeight="1" thickBot="1" x14ac:dyDescent="0.25">
      <c r="A10" s="1177" t="s">
        <v>50</v>
      </c>
      <c r="B10" s="1178"/>
      <c r="C10" s="1178"/>
      <c r="D10" s="1178"/>
      <c r="E10" s="1178"/>
      <c r="F10" s="1185"/>
      <c r="G10" s="165"/>
      <c r="H10" s="165"/>
      <c r="I10" s="165"/>
      <c r="J10" s="165"/>
      <c r="K10" s="166"/>
      <c r="L10" s="165"/>
      <c r="M10" s="165"/>
      <c r="N10" s="165"/>
      <c r="O10" s="165"/>
      <c r="P10" s="165"/>
      <c r="Q10" s="1186"/>
      <c r="R10" s="1187"/>
    </row>
    <row r="11" spans="1:66" s="111" customFormat="1" ht="120.75" customHeight="1" x14ac:dyDescent="0.2">
      <c r="A11" s="889">
        <v>1</v>
      </c>
      <c r="B11" s="890" t="s">
        <v>91</v>
      </c>
      <c r="C11" s="890">
        <v>60005100432</v>
      </c>
      <c r="D11" s="890">
        <v>3523</v>
      </c>
      <c r="E11" s="890">
        <v>6121</v>
      </c>
      <c r="F11" s="887" t="s">
        <v>626</v>
      </c>
      <c r="G11" s="893" t="s">
        <v>627</v>
      </c>
      <c r="H11" s="911" t="s">
        <v>404</v>
      </c>
      <c r="I11" s="911" t="s">
        <v>169</v>
      </c>
      <c r="J11" s="511">
        <v>10303</v>
      </c>
      <c r="K11" s="896" t="s">
        <v>156</v>
      </c>
      <c r="L11" s="897">
        <v>323</v>
      </c>
      <c r="M11" s="671">
        <f>N11+Q11+O11+P11</f>
        <v>9980</v>
      </c>
      <c r="N11" s="898">
        <v>0</v>
      </c>
      <c r="O11" s="898">
        <v>9980</v>
      </c>
      <c r="P11" s="898"/>
      <c r="Q11" s="671"/>
      <c r="R11" s="899">
        <f t="shared" ref="R11:R14" si="0">J11-L11-M11</f>
        <v>0</v>
      </c>
    </row>
    <row r="12" spans="1:66" s="111" customFormat="1" ht="94.5" customHeight="1" x14ac:dyDescent="0.2">
      <c r="A12" s="891">
        <v>2</v>
      </c>
      <c r="B12" s="892" t="s">
        <v>91</v>
      </c>
      <c r="C12" s="390">
        <v>60005100783</v>
      </c>
      <c r="D12" s="892">
        <v>3533</v>
      </c>
      <c r="E12" s="892">
        <v>6121</v>
      </c>
      <c r="F12" s="888" t="s">
        <v>628</v>
      </c>
      <c r="G12" s="894" t="s">
        <v>298</v>
      </c>
      <c r="H12" s="912"/>
      <c r="I12" s="913" t="s">
        <v>297</v>
      </c>
      <c r="J12" s="706">
        <v>9800</v>
      </c>
      <c r="K12" s="900" t="s">
        <v>156</v>
      </c>
      <c r="L12" s="901">
        <v>0</v>
      </c>
      <c r="M12" s="902">
        <f t="shared" ref="M12:M14" si="1">N12+Q12+O12+P12</f>
        <v>5024</v>
      </c>
      <c r="N12" s="903">
        <v>0</v>
      </c>
      <c r="O12" s="903">
        <v>5024</v>
      </c>
      <c r="P12" s="903"/>
      <c r="Q12" s="904"/>
      <c r="R12" s="905">
        <f t="shared" si="0"/>
        <v>4776</v>
      </c>
    </row>
    <row r="13" spans="1:66" s="111" customFormat="1" ht="79.5" customHeight="1" x14ac:dyDescent="0.2">
      <c r="A13" s="891">
        <v>3</v>
      </c>
      <c r="B13" s="892" t="s">
        <v>193</v>
      </c>
      <c r="C13" s="390">
        <v>60005100784</v>
      </c>
      <c r="D13" s="892">
        <v>3533</v>
      </c>
      <c r="E13" s="892">
        <v>6121</v>
      </c>
      <c r="F13" s="888" t="s">
        <v>629</v>
      </c>
      <c r="G13" s="894" t="s">
        <v>630</v>
      </c>
      <c r="H13" s="912"/>
      <c r="I13" s="913" t="s">
        <v>297</v>
      </c>
      <c r="J13" s="706">
        <v>800</v>
      </c>
      <c r="K13" s="900" t="s">
        <v>156</v>
      </c>
      <c r="L13" s="901">
        <v>0</v>
      </c>
      <c r="M13" s="678">
        <f t="shared" si="1"/>
        <v>800</v>
      </c>
      <c r="N13" s="903">
        <v>0</v>
      </c>
      <c r="O13" s="903">
        <v>800</v>
      </c>
      <c r="P13" s="903"/>
      <c r="Q13" s="904"/>
      <c r="R13" s="905">
        <f t="shared" si="0"/>
        <v>0</v>
      </c>
    </row>
    <row r="14" spans="1:66" s="111" customFormat="1" ht="108" x14ac:dyDescent="0.2">
      <c r="A14" s="891">
        <v>4</v>
      </c>
      <c r="B14" s="892" t="s">
        <v>91</v>
      </c>
      <c r="C14" s="390">
        <v>60005100785</v>
      </c>
      <c r="D14" s="892">
        <v>3523</v>
      </c>
      <c r="E14" s="892">
        <v>6121</v>
      </c>
      <c r="F14" s="888" t="s">
        <v>631</v>
      </c>
      <c r="G14" s="894" t="s">
        <v>632</v>
      </c>
      <c r="H14" s="912"/>
      <c r="I14" s="914" t="s">
        <v>26</v>
      </c>
      <c r="J14" s="706">
        <v>2220</v>
      </c>
      <c r="K14" s="906" t="s">
        <v>156</v>
      </c>
      <c r="L14" s="901">
        <v>0</v>
      </c>
      <c r="M14" s="907">
        <f t="shared" si="1"/>
        <v>2220</v>
      </c>
      <c r="N14" s="903">
        <v>0</v>
      </c>
      <c r="O14" s="903">
        <v>2220</v>
      </c>
      <c r="P14" s="903"/>
      <c r="Q14" s="904"/>
      <c r="R14" s="905">
        <f t="shared" si="0"/>
        <v>0</v>
      </c>
    </row>
    <row r="15" spans="1:66" s="229" customFormat="1" ht="33.75" customHeight="1" thickBot="1" x14ac:dyDescent="0.3">
      <c r="A15" s="1183" t="s">
        <v>124</v>
      </c>
      <c r="B15" s="1184"/>
      <c r="C15" s="1184"/>
      <c r="D15" s="1184"/>
      <c r="E15" s="1184"/>
      <c r="F15" s="1184"/>
      <c r="G15" s="1184"/>
      <c r="H15" s="86"/>
      <c r="I15" s="87"/>
      <c r="J15" s="908">
        <f>SUM(J11:J14)</f>
        <v>23123</v>
      </c>
      <c r="K15" s="908"/>
      <c r="L15" s="909">
        <f t="shared" ref="L15:R15" si="2">SUM(L11:L14)</f>
        <v>323</v>
      </c>
      <c r="M15" s="910">
        <f t="shared" si="2"/>
        <v>18024</v>
      </c>
      <c r="N15" s="910">
        <f t="shared" si="2"/>
        <v>0</v>
      </c>
      <c r="O15" s="910">
        <f t="shared" si="2"/>
        <v>18024</v>
      </c>
      <c r="P15" s="910">
        <f t="shared" si="2"/>
        <v>0</v>
      </c>
      <c r="Q15" s="910">
        <f t="shared" si="2"/>
        <v>0</v>
      </c>
      <c r="R15" s="910">
        <f t="shared" si="2"/>
        <v>4776</v>
      </c>
    </row>
    <row r="16" spans="1:66" x14ac:dyDescent="0.2">
      <c r="J16" s="201"/>
    </row>
    <row r="17" spans="10:10" x14ac:dyDescent="0.2">
      <c r="J17" s="201"/>
    </row>
    <row r="18" spans="10:10" x14ac:dyDescent="0.2">
      <c r="J18" s="201"/>
    </row>
    <row r="19" spans="10:10" x14ac:dyDescent="0.2">
      <c r="J19" s="201"/>
    </row>
    <row r="20" spans="10:10" x14ac:dyDescent="0.2">
      <c r="J20" s="201"/>
    </row>
    <row r="21" spans="10:10" x14ac:dyDescent="0.2">
      <c r="J21" s="201"/>
    </row>
    <row r="22" spans="10:10" x14ac:dyDescent="0.2">
      <c r="J22" s="201"/>
    </row>
    <row r="23" spans="10:10" x14ac:dyDescent="0.2">
      <c r="J23" s="201"/>
    </row>
    <row r="24" spans="10:10" x14ac:dyDescent="0.2">
      <c r="J24" s="201"/>
    </row>
    <row r="25" spans="10:10" x14ac:dyDescent="0.2">
      <c r="J25" s="201"/>
    </row>
    <row r="26" spans="10:10" x14ac:dyDescent="0.2">
      <c r="J26" s="201"/>
    </row>
    <row r="27" spans="10:10" x14ac:dyDescent="0.2">
      <c r="J27" s="201"/>
    </row>
    <row r="28" spans="10:10" x14ac:dyDescent="0.2">
      <c r="J28" s="201"/>
    </row>
    <row r="29" spans="10:10" x14ac:dyDescent="0.2">
      <c r="J29" s="201"/>
    </row>
    <row r="30" spans="10:10" x14ac:dyDescent="0.2">
      <c r="J30" s="201"/>
    </row>
    <row r="31" spans="10:10" x14ac:dyDescent="0.2">
      <c r="J31" s="201"/>
    </row>
    <row r="32" spans="10:10" x14ac:dyDescent="0.2">
      <c r="J32" s="201"/>
    </row>
    <row r="33" spans="10:10" x14ac:dyDescent="0.2">
      <c r="J33" s="201"/>
    </row>
    <row r="34" spans="10:10" x14ac:dyDescent="0.2">
      <c r="J34" s="201"/>
    </row>
    <row r="35" spans="10:10" x14ac:dyDescent="0.2">
      <c r="J35" s="201"/>
    </row>
    <row r="36" spans="10:10" x14ac:dyDescent="0.2">
      <c r="J36" s="201"/>
    </row>
    <row r="37" spans="10:10" x14ac:dyDescent="0.2">
      <c r="J37" s="201"/>
    </row>
    <row r="38" spans="10:10" x14ac:dyDescent="0.2">
      <c r="J38" s="201"/>
    </row>
    <row r="39" spans="10:10" x14ac:dyDescent="0.2">
      <c r="J39" s="201"/>
    </row>
    <row r="40" spans="10:10" x14ac:dyDescent="0.2">
      <c r="J40" s="201"/>
    </row>
    <row r="41" spans="10:10" x14ac:dyDescent="0.2">
      <c r="J41" s="201"/>
    </row>
    <row r="42" spans="10:10" x14ac:dyDescent="0.2">
      <c r="J42" s="201"/>
    </row>
    <row r="43" spans="10:10" x14ac:dyDescent="0.2">
      <c r="J43" s="201"/>
    </row>
    <row r="44" spans="10:10" x14ac:dyDescent="0.2">
      <c r="J44" s="201"/>
    </row>
    <row r="45" spans="10:10" x14ac:dyDescent="0.2">
      <c r="J45" s="201"/>
    </row>
    <row r="46" spans="10:10" x14ac:dyDescent="0.2">
      <c r="J46" s="201"/>
    </row>
    <row r="47" spans="10:10" x14ac:dyDescent="0.2">
      <c r="J47" s="201"/>
    </row>
    <row r="48" spans="10:10" x14ac:dyDescent="0.2">
      <c r="J48" s="201"/>
    </row>
    <row r="49" spans="10:10" x14ac:dyDescent="0.2">
      <c r="J49" s="201"/>
    </row>
    <row r="50" spans="10:10" x14ac:dyDescent="0.2">
      <c r="J50" s="201"/>
    </row>
    <row r="51" spans="10:10" x14ac:dyDescent="0.2">
      <c r="J51" s="201"/>
    </row>
    <row r="52" spans="10:10" x14ac:dyDescent="0.2">
      <c r="J52" s="201"/>
    </row>
    <row r="53" spans="10:10" x14ac:dyDescent="0.2">
      <c r="J53" s="201"/>
    </row>
    <row r="54" spans="10:10" x14ac:dyDescent="0.2">
      <c r="J54" s="201"/>
    </row>
    <row r="55" spans="10:10" x14ac:dyDescent="0.2">
      <c r="J55" s="201"/>
    </row>
    <row r="56" spans="10:10" x14ac:dyDescent="0.2">
      <c r="J56" s="201"/>
    </row>
    <row r="57" spans="10:10" x14ac:dyDescent="0.2">
      <c r="J57" s="201"/>
    </row>
    <row r="58" spans="10:10" x14ac:dyDescent="0.2">
      <c r="J58" s="201"/>
    </row>
    <row r="59" spans="10:10" x14ac:dyDescent="0.2">
      <c r="J59" s="201"/>
    </row>
    <row r="60" spans="10:10" x14ac:dyDescent="0.2">
      <c r="J60" s="201"/>
    </row>
    <row r="61" spans="10:10" x14ac:dyDescent="0.2">
      <c r="J61" s="201"/>
    </row>
    <row r="62" spans="10:10" x14ac:dyDescent="0.2">
      <c r="J62" s="201"/>
    </row>
    <row r="63" spans="10:10" x14ac:dyDescent="0.2">
      <c r="J63" s="201"/>
    </row>
    <row r="64" spans="10:10" x14ac:dyDescent="0.2">
      <c r="J64" s="201"/>
    </row>
    <row r="65" spans="10:10" x14ac:dyDescent="0.2">
      <c r="J65" s="201"/>
    </row>
    <row r="66" spans="10:10" x14ac:dyDescent="0.2">
      <c r="J66" s="201"/>
    </row>
    <row r="67" spans="10:10" x14ac:dyDescent="0.2">
      <c r="J67" s="201"/>
    </row>
    <row r="68" spans="10:10" x14ac:dyDescent="0.2">
      <c r="J68" s="201"/>
    </row>
    <row r="69" spans="10:10" x14ac:dyDescent="0.2">
      <c r="J69" s="201"/>
    </row>
    <row r="70" spans="10:10" x14ac:dyDescent="0.2">
      <c r="J70" s="201"/>
    </row>
    <row r="71" spans="10:10" x14ac:dyDescent="0.2">
      <c r="J71" s="201"/>
    </row>
    <row r="72" spans="10:10" x14ac:dyDescent="0.2">
      <c r="J72" s="201"/>
    </row>
    <row r="73" spans="10:10" x14ac:dyDescent="0.2">
      <c r="J73" s="201"/>
    </row>
    <row r="74" spans="10:10" x14ac:dyDescent="0.2">
      <c r="J74" s="201"/>
    </row>
    <row r="75" spans="10:10" x14ac:dyDescent="0.2">
      <c r="J75" s="201"/>
    </row>
    <row r="76" spans="10:10" x14ac:dyDescent="0.2">
      <c r="J76" s="201"/>
    </row>
    <row r="77" spans="10:10" x14ac:dyDescent="0.2">
      <c r="J77" s="201"/>
    </row>
    <row r="78" spans="10:10" x14ac:dyDescent="0.2">
      <c r="J78" s="201"/>
    </row>
    <row r="79" spans="10:10" x14ac:dyDescent="0.2">
      <c r="J79" s="201"/>
    </row>
    <row r="80" spans="10:10" x14ac:dyDescent="0.2">
      <c r="J80" s="201"/>
    </row>
    <row r="81" spans="10:10" x14ac:dyDescent="0.2">
      <c r="J81" s="201"/>
    </row>
    <row r="82" spans="10:10" x14ac:dyDescent="0.2">
      <c r="J82" s="201"/>
    </row>
    <row r="83" spans="10:10" x14ac:dyDescent="0.2">
      <c r="J83" s="201"/>
    </row>
    <row r="84" spans="10:10" x14ac:dyDescent="0.2">
      <c r="J84" s="201"/>
    </row>
    <row r="85" spans="10:10" x14ac:dyDescent="0.2">
      <c r="J85" s="201"/>
    </row>
    <row r="86" spans="10:10" x14ac:dyDescent="0.2">
      <c r="J86" s="201"/>
    </row>
    <row r="87" spans="10:10" x14ac:dyDescent="0.2">
      <c r="J87" s="201"/>
    </row>
    <row r="88" spans="10:10" x14ac:dyDescent="0.2">
      <c r="J88" s="201"/>
    </row>
    <row r="89" spans="10:10" x14ac:dyDescent="0.2">
      <c r="J89" s="201"/>
    </row>
    <row r="90" spans="10:10" x14ac:dyDescent="0.2">
      <c r="J90" s="201"/>
    </row>
    <row r="91" spans="10:10" x14ac:dyDescent="0.2">
      <c r="J91" s="201"/>
    </row>
    <row r="92" spans="10:10" x14ac:dyDescent="0.2">
      <c r="J92" s="201"/>
    </row>
    <row r="93" spans="10:10" x14ac:dyDescent="0.2">
      <c r="J93" s="201"/>
    </row>
    <row r="94" spans="10:10" x14ac:dyDescent="0.2">
      <c r="J94" s="201"/>
    </row>
    <row r="95" spans="10:10" x14ac:dyDescent="0.2">
      <c r="J95" s="201"/>
    </row>
    <row r="96" spans="10:10" x14ac:dyDescent="0.2">
      <c r="J96" s="201"/>
    </row>
    <row r="97" spans="10:10" x14ac:dyDescent="0.2">
      <c r="J97" s="201"/>
    </row>
    <row r="98" spans="10:10" x14ac:dyDescent="0.2">
      <c r="J98" s="201"/>
    </row>
    <row r="99" spans="10:10" x14ac:dyDescent="0.2">
      <c r="J99" s="201"/>
    </row>
    <row r="100" spans="10:10" x14ac:dyDescent="0.2">
      <c r="J100" s="201"/>
    </row>
    <row r="101" spans="10:10" x14ac:dyDescent="0.2">
      <c r="J101" s="201"/>
    </row>
    <row r="102" spans="10:10" x14ac:dyDescent="0.2">
      <c r="J102" s="201"/>
    </row>
    <row r="103" spans="10:10" x14ac:dyDescent="0.2">
      <c r="J103" s="201"/>
    </row>
    <row r="104" spans="10:10" x14ac:dyDescent="0.2">
      <c r="J104" s="201"/>
    </row>
    <row r="105" spans="10:10" x14ac:dyDescent="0.2">
      <c r="J105" s="201"/>
    </row>
    <row r="106" spans="10:10" x14ac:dyDescent="0.2">
      <c r="J106" s="201"/>
    </row>
    <row r="107" spans="10:10" x14ac:dyDescent="0.2">
      <c r="J107" s="201"/>
    </row>
    <row r="108" spans="10:10" x14ac:dyDescent="0.2">
      <c r="J108" s="201"/>
    </row>
    <row r="109" spans="10:10" x14ac:dyDescent="0.2">
      <c r="J109" s="201"/>
    </row>
    <row r="110" spans="10:10" x14ac:dyDescent="0.2">
      <c r="J110" s="201"/>
    </row>
    <row r="111" spans="10:10" x14ac:dyDescent="0.2">
      <c r="J111" s="201"/>
    </row>
    <row r="112" spans="10:10" x14ac:dyDescent="0.2">
      <c r="J112" s="201"/>
    </row>
    <row r="113" spans="10:10" x14ac:dyDescent="0.2">
      <c r="J113" s="201"/>
    </row>
    <row r="114" spans="10:10" x14ac:dyDescent="0.2">
      <c r="J114" s="201"/>
    </row>
    <row r="115" spans="10:10" x14ac:dyDescent="0.2">
      <c r="J115" s="201"/>
    </row>
    <row r="116" spans="10:10" x14ac:dyDescent="0.2">
      <c r="J116" s="201"/>
    </row>
    <row r="117" spans="10:10" x14ac:dyDescent="0.2">
      <c r="J117" s="201"/>
    </row>
    <row r="118" spans="10:10" x14ac:dyDescent="0.2">
      <c r="J118" s="201"/>
    </row>
    <row r="119" spans="10:10" x14ac:dyDescent="0.2">
      <c r="J119" s="201"/>
    </row>
    <row r="120" spans="10:10" x14ac:dyDescent="0.2">
      <c r="J120" s="201"/>
    </row>
    <row r="121" spans="10:10" x14ac:dyDescent="0.2">
      <c r="J121" s="201"/>
    </row>
    <row r="122" spans="10:10" x14ac:dyDescent="0.2">
      <c r="J122" s="201"/>
    </row>
    <row r="123" spans="10:10" x14ac:dyDescent="0.2">
      <c r="J123" s="201"/>
    </row>
    <row r="124" spans="10:10" x14ac:dyDescent="0.2">
      <c r="J124" s="201"/>
    </row>
    <row r="125" spans="10:10" x14ac:dyDescent="0.2">
      <c r="J125" s="201"/>
    </row>
    <row r="126" spans="10:10" x14ac:dyDescent="0.2">
      <c r="J126" s="201"/>
    </row>
    <row r="127" spans="10:10" x14ac:dyDescent="0.2">
      <c r="J127" s="201"/>
    </row>
    <row r="128" spans="10:10" x14ac:dyDescent="0.2">
      <c r="J128" s="201"/>
    </row>
    <row r="129" spans="10:10" x14ac:dyDescent="0.2">
      <c r="J129" s="201"/>
    </row>
    <row r="130" spans="10:10" x14ac:dyDescent="0.2">
      <c r="J130" s="201"/>
    </row>
    <row r="131" spans="10:10" x14ac:dyDescent="0.2">
      <c r="J131" s="201"/>
    </row>
    <row r="132" spans="10:10" x14ac:dyDescent="0.2">
      <c r="J132" s="201"/>
    </row>
    <row r="133" spans="10:10" x14ac:dyDescent="0.2">
      <c r="J133" s="201"/>
    </row>
    <row r="134" spans="10:10" x14ac:dyDescent="0.2">
      <c r="J134" s="201"/>
    </row>
    <row r="135" spans="10:10" x14ac:dyDescent="0.2">
      <c r="J135" s="201"/>
    </row>
    <row r="136" spans="10:10" x14ac:dyDescent="0.2">
      <c r="J136" s="201"/>
    </row>
    <row r="137" spans="10:10" x14ac:dyDescent="0.2">
      <c r="J137" s="201"/>
    </row>
    <row r="138" spans="10:10" x14ac:dyDescent="0.2">
      <c r="J138" s="201"/>
    </row>
    <row r="139" spans="10:10" x14ac:dyDescent="0.2">
      <c r="J139" s="201"/>
    </row>
    <row r="140" spans="10:10" x14ac:dyDescent="0.2">
      <c r="J140" s="201"/>
    </row>
    <row r="141" spans="10:10" x14ac:dyDescent="0.2">
      <c r="J141" s="201"/>
    </row>
    <row r="142" spans="10:10" x14ac:dyDescent="0.2">
      <c r="J142" s="201"/>
    </row>
    <row r="143" spans="10:10" x14ac:dyDescent="0.2">
      <c r="J143" s="201"/>
    </row>
    <row r="144" spans="10:10" x14ac:dyDescent="0.2">
      <c r="J144" s="201"/>
    </row>
    <row r="145" spans="10:10" x14ac:dyDescent="0.2">
      <c r="J145" s="201"/>
    </row>
    <row r="146" spans="10:10" x14ac:dyDescent="0.2">
      <c r="J146" s="201"/>
    </row>
    <row r="147" spans="10:10" x14ac:dyDescent="0.2">
      <c r="J147" s="201"/>
    </row>
    <row r="148" spans="10:10" x14ac:dyDescent="0.2">
      <c r="J148" s="201"/>
    </row>
    <row r="149" spans="10:10" x14ac:dyDescent="0.2">
      <c r="J149" s="201"/>
    </row>
    <row r="150" spans="10:10" x14ac:dyDescent="0.2">
      <c r="J150" s="201"/>
    </row>
    <row r="151" spans="10:10" x14ac:dyDescent="0.2">
      <c r="J151" s="201"/>
    </row>
    <row r="152" spans="10:10" x14ac:dyDescent="0.2">
      <c r="J152" s="201"/>
    </row>
    <row r="153" spans="10:10" x14ac:dyDescent="0.2">
      <c r="J153" s="201"/>
    </row>
    <row r="154" spans="10:10" x14ac:dyDescent="0.2">
      <c r="J154" s="201"/>
    </row>
    <row r="155" spans="10:10" x14ac:dyDescent="0.2">
      <c r="J155" s="201"/>
    </row>
    <row r="156" spans="10:10" x14ac:dyDescent="0.2">
      <c r="J156" s="201"/>
    </row>
    <row r="157" spans="10:10" x14ac:dyDescent="0.2">
      <c r="J157" s="201"/>
    </row>
    <row r="158" spans="10:10" x14ac:dyDescent="0.2">
      <c r="J158" s="201"/>
    </row>
    <row r="159" spans="10:10" x14ac:dyDescent="0.2">
      <c r="J159" s="201"/>
    </row>
    <row r="160" spans="10:10" x14ac:dyDescent="0.2">
      <c r="J160" s="201"/>
    </row>
    <row r="161" spans="10:10" x14ac:dyDescent="0.2">
      <c r="J161" s="201"/>
    </row>
    <row r="162" spans="10:10" x14ac:dyDescent="0.2">
      <c r="J162" s="201"/>
    </row>
    <row r="163" spans="10:10" x14ac:dyDescent="0.2">
      <c r="J163" s="201"/>
    </row>
    <row r="164" spans="10:10" x14ac:dyDescent="0.2">
      <c r="J164" s="201"/>
    </row>
    <row r="165" spans="10:10" x14ac:dyDescent="0.2">
      <c r="J165" s="201"/>
    </row>
    <row r="166" spans="10:10" x14ac:dyDescent="0.2">
      <c r="J166" s="201"/>
    </row>
    <row r="167" spans="10:10" x14ac:dyDescent="0.2">
      <c r="J167" s="201"/>
    </row>
    <row r="168" spans="10:10" x14ac:dyDescent="0.2">
      <c r="J168" s="201"/>
    </row>
    <row r="169" spans="10:10" x14ac:dyDescent="0.2">
      <c r="J169" s="201"/>
    </row>
    <row r="170" spans="10:10" x14ac:dyDescent="0.2">
      <c r="J170" s="201"/>
    </row>
    <row r="171" spans="10:10" x14ac:dyDescent="0.2">
      <c r="J171" s="201"/>
    </row>
    <row r="172" spans="10:10" x14ac:dyDescent="0.2">
      <c r="J172" s="201"/>
    </row>
    <row r="173" spans="10:10" x14ac:dyDescent="0.2">
      <c r="J173" s="201"/>
    </row>
    <row r="174" spans="10:10" x14ac:dyDescent="0.2">
      <c r="J174" s="201"/>
    </row>
    <row r="175" spans="10:10" x14ac:dyDescent="0.2">
      <c r="J175" s="201"/>
    </row>
    <row r="176" spans="10:10" x14ac:dyDescent="0.2">
      <c r="J176" s="201"/>
    </row>
    <row r="177" spans="10:10" x14ac:dyDescent="0.2">
      <c r="J177" s="201"/>
    </row>
    <row r="178" spans="10:10" x14ac:dyDescent="0.2">
      <c r="J178" s="201"/>
    </row>
    <row r="179" spans="10:10" x14ac:dyDescent="0.2">
      <c r="J179" s="201"/>
    </row>
    <row r="180" spans="10:10" x14ac:dyDescent="0.2">
      <c r="J180" s="201"/>
    </row>
    <row r="181" spans="10:10" x14ac:dyDescent="0.2">
      <c r="J181" s="201"/>
    </row>
    <row r="182" spans="10:10" x14ac:dyDescent="0.2">
      <c r="J182" s="201"/>
    </row>
    <row r="183" spans="10:10" x14ac:dyDescent="0.2">
      <c r="J183" s="201"/>
    </row>
    <row r="184" spans="10:10" x14ac:dyDescent="0.2">
      <c r="J184" s="201"/>
    </row>
    <row r="185" spans="10:10" x14ac:dyDescent="0.2">
      <c r="J185" s="201"/>
    </row>
    <row r="186" spans="10:10" x14ac:dyDescent="0.2">
      <c r="J186" s="201"/>
    </row>
    <row r="187" spans="10:10" x14ac:dyDescent="0.2">
      <c r="J187" s="201"/>
    </row>
    <row r="188" spans="10:10" x14ac:dyDescent="0.2">
      <c r="J188" s="201"/>
    </row>
    <row r="189" spans="10:10" x14ac:dyDescent="0.2">
      <c r="J189" s="201"/>
    </row>
    <row r="190" spans="10:10" x14ac:dyDescent="0.2">
      <c r="J190" s="201"/>
    </row>
    <row r="191" spans="10:10" x14ac:dyDescent="0.2">
      <c r="J191" s="201"/>
    </row>
    <row r="192" spans="10:10" x14ac:dyDescent="0.2">
      <c r="J192" s="201"/>
    </row>
    <row r="193" spans="10:10" x14ac:dyDescent="0.2">
      <c r="J193" s="201"/>
    </row>
    <row r="194" spans="10:10" x14ac:dyDescent="0.2">
      <c r="J194" s="201"/>
    </row>
    <row r="195" spans="10:10" x14ac:dyDescent="0.2">
      <c r="J195" s="201"/>
    </row>
    <row r="196" spans="10:10" x14ac:dyDescent="0.2">
      <c r="J196" s="201"/>
    </row>
    <row r="197" spans="10:10" x14ac:dyDescent="0.2">
      <c r="J197" s="201"/>
    </row>
    <row r="198" spans="10:10" x14ac:dyDescent="0.2">
      <c r="J198" s="201"/>
    </row>
    <row r="199" spans="10:10" x14ac:dyDescent="0.2">
      <c r="J199" s="201"/>
    </row>
    <row r="200" spans="10:10" x14ac:dyDescent="0.2">
      <c r="J200" s="201"/>
    </row>
    <row r="201" spans="10:10" x14ac:dyDescent="0.2">
      <c r="J201" s="201"/>
    </row>
    <row r="202" spans="10:10" x14ac:dyDescent="0.2">
      <c r="J202" s="201"/>
    </row>
    <row r="203" spans="10:10" x14ac:dyDescent="0.2">
      <c r="J203" s="201"/>
    </row>
    <row r="204" spans="10:10" x14ac:dyDescent="0.2">
      <c r="J204" s="201"/>
    </row>
    <row r="205" spans="10:10" x14ac:dyDescent="0.2">
      <c r="J205" s="201"/>
    </row>
    <row r="206" spans="10:10" x14ac:dyDescent="0.2">
      <c r="J206" s="201"/>
    </row>
    <row r="207" spans="10:10" x14ac:dyDescent="0.2">
      <c r="J207" s="201"/>
    </row>
    <row r="208" spans="10:10" x14ac:dyDescent="0.2">
      <c r="J208" s="201"/>
    </row>
    <row r="209" spans="10:10" x14ac:dyDescent="0.2">
      <c r="J209" s="201"/>
    </row>
    <row r="210" spans="10:10" x14ac:dyDescent="0.2">
      <c r="J210" s="201"/>
    </row>
    <row r="211" spans="10:10" x14ac:dyDescent="0.2">
      <c r="J211" s="201"/>
    </row>
    <row r="212" spans="10:10" x14ac:dyDescent="0.2">
      <c r="J212" s="201"/>
    </row>
    <row r="213" spans="10:10" x14ac:dyDescent="0.2">
      <c r="J213" s="201"/>
    </row>
    <row r="214" spans="10:10" x14ac:dyDescent="0.2">
      <c r="J214" s="201"/>
    </row>
    <row r="215" spans="10:10" x14ac:dyDescent="0.2">
      <c r="J215" s="201"/>
    </row>
    <row r="216" spans="10:10" x14ac:dyDescent="0.2">
      <c r="J216" s="201"/>
    </row>
    <row r="217" spans="10:10" x14ac:dyDescent="0.2">
      <c r="J217" s="201"/>
    </row>
    <row r="218" spans="10:10" x14ac:dyDescent="0.2">
      <c r="J218" s="201"/>
    </row>
    <row r="219" spans="10:10" x14ac:dyDescent="0.2">
      <c r="J219" s="201"/>
    </row>
    <row r="220" spans="10:10" x14ac:dyDescent="0.2">
      <c r="J220" s="201"/>
    </row>
    <row r="221" spans="10:10" x14ac:dyDescent="0.2">
      <c r="J221" s="201"/>
    </row>
    <row r="222" spans="10:10" x14ac:dyDescent="0.2">
      <c r="J222" s="201"/>
    </row>
    <row r="223" spans="10:10" x14ac:dyDescent="0.2">
      <c r="J223" s="201"/>
    </row>
    <row r="224" spans="10:10" x14ac:dyDescent="0.2">
      <c r="J224" s="201"/>
    </row>
    <row r="225" spans="10:10" x14ac:dyDescent="0.2">
      <c r="J225" s="201"/>
    </row>
    <row r="226" spans="10:10" x14ac:dyDescent="0.2">
      <c r="J226" s="201"/>
    </row>
    <row r="227" spans="10:10" x14ac:dyDescent="0.2">
      <c r="J227" s="201"/>
    </row>
    <row r="228" spans="10:10" x14ac:dyDescent="0.2">
      <c r="J228" s="201"/>
    </row>
    <row r="229" spans="10:10" x14ac:dyDescent="0.2">
      <c r="J229" s="201"/>
    </row>
    <row r="230" spans="10:10" x14ac:dyDescent="0.2">
      <c r="J230" s="201"/>
    </row>
    <row r="231" spans="10:10" x14ac:dyDescent="0.2">
      <c r="J231" s="201"/>
    </row>
    <row r="232" spans="10:10" x14ac:dyDescent="0.2">
      <c r="J232" s="201"/>
    </row>
    <row r="233" spans="10:10" x14ac:dyDescent="0.2">
      <c r="J233" s="201"/>
    </row>
    <row r="234" spans="10:10" x14ac:dyDescent="0.2">
      <c r="J234" s="201"/>
    </row>
    <row r="235" spans="10:10" x14ac:dyDescent="0.2">
      <c r="J235" s="201"/>
    </row>
    <row r="236" spans="10:10" x14ac:dyDescent="0.2">
      <c r="J236" s="201"/>
    </row>
    <row r="237" spans="10:10" x14ac:dyDescent="0.2">
      <c r="J237" s="201"/>
    </row>
    <row r="238" spans="10:10" x14ac:dyDescent="0.2">
      <c r="J238" s="201"/>
    </row>
    <row r="239" spans="10:10" x14ac:dyDescent="0.2">
      <c r="J239" s="201"/>
    </row>
    <row r="240" spans="10:10" x14ac:dyDescent="0.2">
      <c r="J240" s="201"/>
    </row>
    <row r="241" spans="10:10" x14ac:dyDescent="0.2">
      <c r="J241" s="201"/>
    </row>
    <row r="242" spans="10:10" x14ac:dyDescent="0.2">
      <c r="J242" s="201"/>
    </row>
    <row r="243" spans="10:10" x14ac:dyDescent="0.2">
      <c r="J243" s="201"/>
    </row>
    <row r="244" spans="10:10" x14ac:dyDescent="0.2">
      <c r="J244" s="201"/>
    </row>
    <row r="245" spans="10:10" x14ac:dyDescent="0.2">
      <c r="J245" s="201"/>
    </row>
    <row r="246" spans="10:10" x14ac:dyDescent="0.2">
      <c r="J246" s="201"/>
    </row>
    <row r="247" spans="10:10" x14ac:dyDescent="0.2">
      <c r="J247" s="201"/>
    </row>
    <row r="248" spans="10:10" x14ac:dyDescent="0.2">
      <c r="J248" s="201"/>
    </row>
    <row r="249" spans="10:10" x14ac:dyDescent="0.2">
      <c r="J249" s="201"/>
    </row>
    <row r="250" spans="10:10" x14ac:dyDescent="0.2">
      <c r="J250" s="201"/>
    </row>
    <row r="251" spans="10:10" x14ac:dyDescent="0.2">
      <c r="J251" s="201"/>
    </row>
    <row r="252" spans="10:10" x14ac:dyDescent="0.2">
      <c r="J252" s="201"/>
    </row>
    <row r="253" spans="10:10" x14ac:dyDescent="0.2">
      <c r="J253" s="201"/>
    </row>
    <row r="254" spans="10:10" x14ac:dyDescent="0.2">
      <c r="J254" s="201"/>
    </row>
    <row r="255" spans="10:10" x14ac:dyDescent="0.2">
      <c r="J255" s="201"/>
    </row>
    <row r="256" spans="10:10" x14ac:dyDescent="0.2">
      <c r="J256" s="201"/>
    </row>
    <row r="257" spans="10:10" x14ac:dyDescent="0.2">
      <c r="J257" s="201"/>
    </row>
    <row r="258" spans="10:10" x14ac:dyDescent="0.2">
      <c r="J258" s="201"/>
    </row>
    <row r="259" spans="10:10" x14ac:dyDescent="0.2">
      <c r="J259" s="201"/>
    </row>
    <row r="260" spans="10:10" x14ac:dyDescent="0.2">
      <c r="J260" s="201"/>
    </row>
    <row r="261" spans="10:10" x14ac:dyDescent="0.2">
      <c r="J261" s="201"/>
    </row>
    <row r="262" spans="10:10" x14ac:dyDescent="0.2">
      <c r="J262" s="201"/>
    </row>
    <row r="263" spans="10:10" x14ac:dyDescent="0.2">
      <c r="J263" s="201"/>
    </row>
    <row r="264" spans="10:10" x14ac:dyDescent="0.2">
      <c r="J264" s="201"/>
    </row>
    <row r="265" spans="10:10" x14ac:dyDescent="0.2">
      <c r="J265" s="201"/>
    </row>
    <row r="266" spans="10:10" x14ac:dyDescent="0.2">
      <c r="J266" s="201"/>
    </row>
    <row r="267" spans="10:10" x14ac:dyDescent="0.2">
      <c r="J267" s="201"/>
    </row>
    <row r="268" spans="10:10" x14ac:dyDescent="0.2">
      <c r="J268" s="201"/>
    </row>
    <row r="269" spans="10:10" x14ac:dyDescent="0.2">
      <c r="J269" s="201"/>
    </row>
    <row r="270" spans="10:10" x14ac:dyDescent="0.2">
      <c r="J270" s="201"/>
    </row>
    <row r="271" spans="10:10" x14ac:dyDescent="0.2">
      <c r="J271" s="201"/>
    </row>
    <row r="272" spans="10:10" x14ac:dyDescent="0.2">
      <c r="J272" s="201"/>
    </row>
    <row r="273" spans="10:10" x14ac:dyDescent="0.2">
      <c r="J273" s="201"/>
    </row>
    <row r="274" spans="10:10" x14ac:dyDescent="0.2">
      <c r="J274" s="201"/>
    </row>
    <row r="275" spans="10:10" x14ac:dyDescent="0.2">
      <c r="J275" s="201"/>
    </row>
    <row r="276" spans="10:10" x14ac:dyDescent="0.2">
      <c r="J276" s="201"/>
    </row>
    <row r="277" spans="10:10" x14ac:dyDescent="0.2">
      <c r="J277" s="201"/>
    </row>
    <row r="278" spans="10:10" x14ac:dyDescent="0.2">
      <c r="J278" s="201"/>
    </row>
    <row r="279" spans="10:10" x14ac:dyDescent="0.2">
      <c r="J279" s="201"/>
    </row>
    <row r="280" spans="10:10" x14ac:dyDescent="0.2">
      <c r="J280" s="201"/>
    </row>
    <row r="281" spans="10:10" x14ac:dyDescent="0.2">
      <c r="J281" s="201"/>
    </row>
    <row r="282" spans="10:10" x14ac:dyDescent="0.2">
      <c r="J282" s="201"/>
    </row>
    <row r="283" spans="10:10" x14ac:dyDescent="0.2">
      <c r="J283" s="201"/>
    </row>
    <row r="284" spans="10:10" x14ac:dyDescent="0.2">
      <c r="J284" s="201"/>
    </row>
    <row r="285" spans="10:10" x14ac:dyDescent="0.2">
      <c r="J285" s="201"/>
    </row>
    <row r="286" spans="10:10" x14ac:dyDescent="0.2">
      <c r="J286" s="201"/>
    </row>
    <row r="287" spans="10:10" x14ac:dyDescent="0.2">
      <c r="J287" s="201"/>
    </row>
    <row r="288" spans="10:10" x14ac:dyDescent="0.2">
      <c r="J288" s="201"/>
    </row>
    <row r="289" spans="10:10" x14ac:dyDescent="0.2">
      <c r="J289" s="201"/>
    </row>
    <row r="290" spans="10:10" x14ac:dyDescent="0.2">
      <c r="J290" s="201"/>
    </row>
    <row r="291" spans="10:10" x14ac:dyDescent="0.2">
      <c r="J291" s="201"/>
    </row>
    <row r="292" spans="10:10" x14ac:dyDescent="0.2">
      <c r="J292" s="201"/>
    </row>
    <row r="293" spans="10:10" x14ac:dyDescent="0.2">
      <c r="J293" s="201"/>
    </row>
    <row r="294" spans="10:10" x14ac:dyDescent="0.2">
      <c r="J294" s="201"/>
    </row>
    <row r="295" spans="10:10" x14ac:dyDescent="0.2">
      <c r="J295" s="201"/>
    </row>
    <row r="296" spans="10:10" x14ac:dyDescent="0.2">
      <c r="J296" s="201"/>
    </row>
    <row r="297" spans="10:10" x14ac:dyDescent="0.2">
      <c r="J297" s="201"/>
    </row>
  </sheetData>
  <mergeCells count="20">
    <mergeCell ref="Q10:R10"/>
    <mergeCell ref="M8:Q8"/>
    <mergeCell ref="R8:R9"/>
    <mergeCell ref="A6:I6"/>
    <mergeCell ref="A7:F7"/>
    <mergeCell ref="Q7:R7"/>
    <mergeCell ref="A8:A9"/>
    <mergeCell ref="B8:B9"/>
    <mergeCell ref="F8:F9"/>
    <mergeCell ref="G8:G9"/>
    <mergeCell ref="J8:J9"/>
    <mergeCell ref="K8:K9"/>
    <mergeCell ref="A15:G15"/>
    <mergeCell ref="L8:L9"/>
    <mergeCell ref="H8:H9"/>
    <mergeCell ref="I8:I9"/>
    <mergeCell ref="C8:C9"/>
    <mergeCell ref="D8:D9"/>
    <mergeCell ref="E8:E9"/>
    <mergeCell ref="A10:F10"/>
  </mergeCells>
  <phoneticPr fontId="33" type="noConversion"/>
  <pageMargins left="0.78740157480314965" right="0.78740157480314965" top="0.6692913385826772" bottom="0.86614173228346458" header="0.27559055118110237" footer="0.39370078740157483"/>
  <pageSetup paperSize="9" scale="47" firstPageNumber="145"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I289"/>
  <sheetViews>
    <sheetView topLeftCell="F1" zoomScale="70" zoomScaleNormal="70" zoomScaleSheetLayoutView="75" workbookViewId="0">
      <selection activeCell="G20" sqref="G20"/>
    </sheetView>
  </sheetViews>
  <sheetFormatPr defaultRowHeight="12.75" x14ac:dyDescent="0.2"/>
  <cols>
    <col min="1" max="1" width="3.7109375" style="201" customWidth="1"/>
    <col min="2" max="2" width="6" style="201" customWidth="1"/>
    <col min="3" max="3" width="8.85546875" style="201" customWidth="1"/>
    <col min="4" max="4" width="15.140625" style="201" customWidth="1"/>
    <col min="5" max="5" width="5" style="201" customWidth="1"/>
    <col min="6" max="6" width="102.85546875" style="201" customWidth="1"/>
    <col min="7" max="7" width="62.5703125" style="201" customWidth="1"/>
    <col min="8" max="8" width="11" style="220" customWidth="1"/>
    <col min="9" max="9" width="11.28515625" style="201" customWidth="1"/>
    <col min="10" max="10" width="13.5703125" style="201" customWidth="1"/>
    <col min="11" max="12" width="12" style="201" customWidth="1"/>
    <col min="13" max="13" width="11.7109375" style="201" customWidth="1"/>
    <col min="14" max="16384" width="9.140625" style="201"/>
  </cols>
  <sheetData>
    <row r="1" spans="1:61" ht="18" x14ac:dyDescent="0.25">
      <c r="A1" s="222" t="s">
        <v>33</v>
      </c>
      <c r="B1" s="222"/>
      <c r="C1" s="222"/>
      <c r="D1" s="222"/>
    </row>
    <row r="2" spans="1:61" s="622" customFormat="1" ht="15" customHeight="1" x14ac:dyDescent="0.2">
      <c r="A2" s="622" t="s">
        <v>12</v>
      </c>
      <c r="N2" s="895"/>
      <c r="O2" s="895"/>
      <c r="P2" s="895"/>
      <c r="Q2" s="895"/>
      <c r="R2" s="895"/>
      <c r="S2" s="895"/>
      <c r="T2" s="895"/>
      <c r="U2" s="895"/>
      <c r="V2" s="895"/>
      <c r="W2" s="895"/>
      <c r="X2" s="895"/>
      <c r="Y2" s="895"/>
      <c r="Z2" s="895"/>
      <c r="AA2" s="895"/>
      <c r="AB2" s="895"/>
      <c r="AC2" s="895"/>
      <c r="AD2" s="895"/>
      <c r="AE2" s="895"/>
      <c r="AF2" s="895"/>
      <c r="AG2" s="895"/>
      <c r="AH2" s="895"/>
      <c r="AI2" s="895"/>
      <c r="AJ2" s="895"/>
      <c r="AK2" s="895"/>
      <c r="AL2" s="895"/>
      <c r="AM2" s="895"/>
      <c r="AN2" s="895"/>
      <c r="AO2" s="895"/>
      <c r="AP2" s="895"/>
      <c r="AQ2" s="895"/>
      <c r="AR2" s="895"/>
      <c r="AS2" s="895"/>
      <c r="AT2" s="895"/>
      <c r="AU2" s="895"/>
      <c r="AV2" s="895"/>
      <c r="AW2" s="895"/>
      <c r="AX2" s="895"/>
      <c r="AY2" s="895"/>
      <c r="AZ2" s="895"/>
      <c r="BA2" s="895"/>
      <c r="BB2" s="895"/>
      <c r="BC2" s="895"/>
      <c r="BD2" s="895"/>
      <c r="BE2" s="895"/>
      <c r="BF2" s="895"/>
      <c r="BG2" s="895"/>
      <c r="BH2" s="895"/>
      <c r="BI2" s="895"/>
    </row>
    <row r="3" spans="1:61" s="622" customFormat="1" ht="19.5" customHeight="1" x14ac:dyDescent="0.25">
      <c r="F3" s="915" t="s">
        <v>34</v>
      </c>
      <c r="G3" s="228" t="s">
        <v>35</v>
      </c>
      <c r="N3" s="223"/>
      <c r="O3" s="895"/>
      <c r="P3" s="895"/>
      <c r="Q3" s="895"/>
      <c r="R3" s="895"/>
      <c r="S3" s="895"/>
      <c r="T3" s="895"/>
      <c r="U3" s="895"/>
      <c r="V3" s="895"/>
      <c r="W3" s="895"/>
      <c r="X3" s="895"/>
      <c r="Y3" s="895"/>
      <c r="Z3" s="895"/>
      <c r="AA3" s="895"/>
      <c r="AB3" s="895"/>
      <c r="AC3" s="895"/>
      <c r="AD3" s="895"/>
      <c r="AE3" s="895"/>
      <c r="AF3" s="895"/>
      <c r="AG3" s="895"/>
      <c r="AH3" s="895"/>
      <c r="AI3" s="895"/>
      <c r="AJ3" s="895"/>
      <c r="AK3" s="895"/>
      <c r="AL3" s="895"/>
      <c r="AM3" s="895"/>
      <c r="AN3" s="895"/>
      <c r="AO3" s="895"/>
      <c r="AP3" s="895"/>
      <c r="AQ3" s="895"/>
      <c r="AR3" s="895"/>
      <c r="AS3" s="895"/>
      <c r="AT3" s="895"/>
      <c r="AU3" s="895"/>
      <c r="AV3" s="895"/>
      <c r="AW3" s="895"/>
      <c r="AX3" s="895"/>
      <c r="AY3" s="895"/>
      <c r="AZ3" s="895"/>
      <c r="BA3" s="895"/>
      <c r="BB3" s="895"/>
      <c r="BC3" s="895"/>
      <c r="BD3" s="895"/>
      <c r="BE3" s="895"/>
      <c r="BF3" s="895"/>
      <c r="BG3" s="895"/>
      <c r="BH3" s="895"/>
      <c r="BI3" s="895"/>
    </row>
    <row r="4" spans="1:61" s="622" customFormat="1" ht="15" x14ac:dyDescent="0.2">
      <c r="F4" s="622" t="s">
        <v>15</v>
      </c>
      <c r="N4" s="223"/>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95"/>
      <c r="AN4" s="895"/>
      <c r="AO4" s="895"/>
      <c r="AP4" s="895"/>
      <c r="AQ4" s="895"/>
      <c r="AR4" s="895"/>
      <c r="AS4" s="895"/>
      <c r="AT4" s="895"/>
      <c r="AU4" s="895"/>
      <c r="AV4" s="895"/>
      <c r="AW4" s="895"/>
      <c r="AX4" s="895"/>
      <c r="AY4" s="895"/>
      <c r="AZ4" s="895"/>
      <c r="BA4" s="895"/>
      <c r="BB4" s="895"/>
      <c r="BC4" s="895"/>
      <c r="BD4" s="895"/>
      <c r="BE4" s="895"/>
      <c r="BF4" s="895"/>
      <c r="BG4" s="895"/>
      <c r="BH4" s="895"/>
      <c r="BI4" s="895"/>
    </row>
    <row r="5" spans="1:61" s="203" customFormat="1" ht="12.75" customHeight="1" thickBot="1" x14ac:dyDescent="0.25">
      <c r="F5" s="224"/>
      <c r="M5" s="225" t="s">
        <v>16</v>
      </c>
      <c r="N5" s="223"/>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row>
    <row r="6" spans="1:61" s="191" customFormat="1" ht="27" customHeight="1" thickBot="1" x14ac:dyDescent="0.25">
      <c r="A6" s="1188" t="s">
        <v>29</v>
      </c>
      <c r="B6" s="1189"/>
      <c r="C6" s="1189"/>
      <c r="D6" s="1189"/>
      <c r="E6" s="1189"/>
      <c r="F6" s="1190"/>
      <c r="G6" s="1191"/>
      <c r="H6" s="16"/>
      <c r="I6" s="18"/>
      <c r="J6" s="18"/>
      <c r="K6" s="18"/>
      <c r="L6" s="18"/>
      <c r="M6" s="448"/>
      <c r="N6" s="206"/>
    </row>
    <row r="7" spans="1:61" s="191" customFormat="1" ht="27" customHeight="1" thickBot="1" x14ac:dyDescent="0.25">
      <c r="A7" s="1177" t="s">
        <v>147</v>
      </c>
      <c r="B7" s="1178"/>
      <c r="C7" s="1178"/>
      <c r="D7" s="1178"/>
      <c r="E7" s="1178"/>
      <c r="F7" s="1185"/>
      <c r="G7" s="165"/>
      <c r="H7" s="165"/>
      <c r="I7" s="165"/>
      <c r="J7" s="165"/>
      <c r="K7" s="165"/>
      <c r="L7" s="165"/>
      <c r="M7" s="423"/>
      <c r="N7" s="206"/>
    </row>
    <row r="8" spans="1:61" s="877" customFormat="1" ht="52.5" customHeight="1" thickBot="1" x14ac:dyDescent="0.25">
      <c r="A8" s="1182" t="s">
        <v>0</v>
      </c>
      <c r="B8" s="1182" t="s">
        <v>5</v>
      </c>
      <c r="C8" s="1182" t="s">
        <v>94</v>
      </c>
      <c r="D8" s="1182" t="s">
        <v>7</v>
      </c>
      <c r="E8" s="1182" t="s">
        <v>18</v>
      </c>
      <c r="F8" s="1193" t="s">
        <v>19</v>
      </c>
      <c r="G8" s="1053" t="s">
        <v>20</v>
      </c>
      <c r="H8" s="1116" t="s">
        <v>23</v>
      </c>
      <c r="I8" s="1117" t="s">
        <v>140</v>
      </c>
      <c r="J8" s="1117"/>
      <c r="K8" s="1117"/>
      <c r="L8" s="1117"/>
      <c r="M8" s="1117"/>
    </row>
    <row r="9" spans="1:61" s="877" customFormat="1" ht="52.5" customHeight="1" thickBot="1" x14ac:dyDescent="0.25">
      <c r="A9" s="1182"/>
      <c r="B9" s="1182"/>
      <c r="C9" s="1182"/>
      <c r="D9" s="1182"/>
      <c r="E9" s="1182"/>
      <c r="F9" s="1193"/>
      <c r="G9" s="1053"/>
      <c r="H9" s="1151"/>
      <c r="I9" s="693" t="s">
        <v>25</v>
      </c>
      <c r="J9" s="693" t="s">
        <v>1</v>
      </c>
      <c r="K9" s="693" t="s">
        <v>434</v>
      </c>
      <c r="L9" s="693" t="s">
        <v>435</v>
      </c>
      <c r="M9" s="693" t="s">
        <v>2</v>
      </c>
    </row>
    <row r="10" spans="1:61" ht="46.5" customHeight="1" x14ac:dyDescent="0.2">
      <c r="A10" s="916">
        <v>1</v>
      </c>
      <c r="B10" s="615">
        <v>3533</v>
      </c>
      <c r="C10" s="615">
        <v>6351</v>
      </c>
      <c r="D10" s="917" t="s">
        <v>463</v>
      </c>
      <c r="E10" s="918" t="s">
        <v>91</v>
      </c>
      <c r="F10" s="925" t="s">
        <v>164</v>
      </c>
      <c r="G10" s="930" t="s">
        <v>633</v>
      </c>
      <c r="H10" s="933">
        <v>5700</v>
      </c>
      <c r="I10" s="907">
        <f>J10+M10+K10+L10</f>
        <v>5700</v>
      </c>
      <c r="J10" s="934">
        <v>2850</v>
      </c>
      <c r="K10" s="935">
        <v>2850</v>
      </c>
      <c r="L10" s="934"/>
      <c r="M10" s="935"/>
    </row>
    <row r="11" spans="1:61" ht="41.25" customHeight="1" x14ac:dyDescent="0.2">
      <c r="A11" s="891">
        <v>2</v>
      </c>
      <c r="B11" s="919">
        <v>3523</v>
      </c>
      <c r="C11" s="919">
        <v>6351</v>
      </c>
      <c r="D11" s="920" t="s">
        <v>464</v>
      </c>
      <c r="E11" s="892" t="s">
        <v>91</v>
      </c>
      <c r="F11" s="926" t="s">
        <v>158</v>
      </c>
      <c r="G11" s="930" t="s">
        <v>634</v>
      </c>
      <c r="H11" s="901">
        <v>1000</v>
      </c>
      <c r="I11" s="907">
        <f t="shared" ref="I11:I18" si="0">J11+M11+K11+L11</f>
        <v>1000</v>
      </c>
      <c r="J11" s="936">
        <v>300</v>
      </c>
      <c r="K11" s="904">
        <v>700</v>
      </c>
      <c r="L11" s="936"/>
      <c r="M11" s="904"/>
    </row>
    <row r="12" spans="1:61" ht="58.5" customHeight="1" x14ac:dyDescent="0.2">
      <c r="A12" s="891">
        <v>3</v>
      </c>
      <c r="B12" s="919">
        <v>3523</v>
      </c>
      <c r="C12" s="919">
        <v>6351</v>
      </c>
      <c r="D12" s="920" t="s">
        <v>465</v>
      </c>
      <c r="E12" s="892" t="s">
        <v>91</v>
      </c>
      <c r="F12" s="927" t="s">
        <v>159</v>
      </c>
      <c r="G12" s="930" t="s">
        <v>648</v>
      </c>
      <c r="H12" s="901">
        <v>400</v>
      </c>
      <c r="I12" s="907">
        <f t="shared" si="0"/>
        <v>400</v>
      </c>
      <c r="J12" s="936">
        <v>100</v>
      </c>
      <c r="K12" s="904">
        <v>300</v>
      </c>
      <c r="L12" s="936"/>
      <c r="M12" s="904"/>
    </row>
    <row r="13" spans="1:61" ht="51" customHeight="1" x14ac:dyDescent="0.2">
      <c r="A13" s="891">
        <v>4</v>
      </c>
      <c r="B13" s="919">
        <v>3523</v>
      </c>
      <c r="C13" s="919">
        <v>6351</v>
      </c>
      <c r="D13" s="920" t="s">
        <v>465</v>
      </c>
      <c r="E13" s="892" t="s">
        <v>91</v>
      </c>
      <c r="F13" s="928" t="s">
        <v>162</v>
      </c>
      <c r="G13" s="930" t="s">
        <v>635</v>
      </c>
      <c r="H13" s="901">
        <v>200</v>
      </c>
      <c r="I13" s="907">
        <f t="shared" si="0"/>
        <v>200</v>
      </c>
      <c r="J13" s="936">
        <v>50</v>
      </c>
      <c r="K13" s="904">
        <v>150</v>
      </c>
      <c r="L13" s="936"/>
      <c r="M13" s="904"/>
    </row>
    <row r="14" spans="1:61" ht="60" customHeight="1" x14ac:dyDescent="0.2">
      <c r="A14" s="891">
        <v>5</v>
      </c>
      <c r="B14" s="919">
        <v>3523</v>
      </c>
      <c r="C14" s="919">
        <v>6351</v>
      </c>
      <c r="D14" s="920" t="s">
        <v>465</v>
      </c>
      <c r="E14" s="892" t="s">
        <v>91</v>
      </c>
      <c r="F14" s="928" t="s">
        <v>163</v>
      </c>
      <c r="G14" s="930" t="s">
        <v>636</v>
      </c>
      <c r="H14" s="901">
        <v>70</v>
      </c>
      <c r="I14" s="907">
        <f t="shared" si="0"/>
        <v>70</v>
      </c>
      <c r="J14" s="936">
        <v>20</v>
      </c>
      <c r="K14" s="904">
        <v>50</v>
      </c>
      <c r="L14" s="936"/>
      <c r="M14" s="904"/>
    </row>
    <row r="15" spans="1:61" ht="40.5" customHeight="1" x14ac:dyDescent="0.2">
      <c r="A15" s="916">
        <v>6</v>
      </c>
      <c r="B15" s="919">
        <v>3523</v>
      </c>
      <c r="C15" s="919">
        <v>6351</v>
      </c>
      <c r="D15" s="917" t="s">
        <v>464</v>
      </c>
      <c r="E15" s="918" t="s">
        <v>91</v>
      </c>
      <c r="F15" s="925" t="s">
        <v>157</v>
      </c>
      <c r="G15" s="931" t="s">
        <v>637</v>
      </c>
      <c r="H15" s="933">
        <v>700</v>
      </c>
      <c r="I15" s="907">
        <f t="shared" si="0"/>
        <v>700</v>
      </c>
      <c r="J15" s="934">
        <v>500</v>
      </c>
      <c r="K15" s="935">
        <v>200</v>
      </c>
      <c r="L15" s="934"/>
      <c r="M15" s="935"/>
    </row>
    <row r="16" spans="1:61" ht="55.5" customHeight="1" x14ac:dyDescent="0.2">
      <c r="A16" s="891">
        <v>7</v>
      </c>
      <c r="B16" s="919">
        <v>3523</v>
      </c>
      <c r="C16" s="919">
        <v>6351</v>
      </c>
      <c r="D16" s="920" t="s">
        <v>465</v>
      </c>
      <c r="E16" s="892" t="s">
        <v>91</v>
      </c>
      <c r="F16" s="928" t="s">
        <v>160</v>
      </c>
      <c r="G16" s="930" t="s">
        <v>638</v>
      </c>
      <c r="H16" s="901">
        <v>600</v>
      </c>
      <c r="I16" s="907">
        <f t="shared" si="0"/>
        <v>600</v>
      </c>
      <c r="J16" s="936">
        <v>400</v>
      </c>
      <c r="K16" s="904">
        <v>200</v>
      </c>
      <c r="L16" s="936"/>
      <c r="M16" s="904"/>
    </row>
    <row r="17" spans="1:13" ht="59.25" customHeight="1" x14ac:dyDescent="0.2">
      <c r="A17" s="891">
        <v>8</v>
      </c>
      <c r="B17" s="919">
        <v>3523</v>
      </c>
      <c r="C17" s="919">
        <v>6351</v>
      </c>
      <c r="D17" s="920" t="s">
        <v>465</v>
      </c>
      <c r="E17" s="892" t="s">
        <v>91</v>
      </c>
      <c r="F17" s="927" t="s">
        <v>161</v>
      </c>
      <c r="G17" s="930" t="s">
        <v>639</v>
      </c>
      <c r="H17" s="901">
        <v>500</v>
      </c>
      <c r="I17" s="907">
        <f t="shared" si="0"/>
        <v>500</v>
      </c>
      <c r="J17" s="936">
        <v>350</v>
      </c>
      <c r="K17" s="904">
        <v>150</v>
      </c>
      <c r="L17" s="936"/>
      <c r="M17" s="904"/>
    </row>
    <row r="18" spans="1:13" ht="39" customHeight="1" thickBot="1" x14ac:dyDescent="0.25">
      <c r="A18" s="921">
        <v>9</v>
      </c>
      <c r="B18" s="922">
        <v>3523</v>
      </c>
      <c r="C18" s="922">
        <v>6351</v>
      </c>
      <c r="D18" s="923" t="s">
        <v>464</v>
      </c>
      <c r="E18" s="924" t="s">
        <v>91</v>
      </c>
      <c r="F18" s="929" t="s">
        <v>411</v>
      </c>
      <c r="G18" s="932" t="s">
        <v>640</v>
      </c>
      <c r="H18" s="937">
        <v>800</v>
      </c>
      <c r="I18" s="907">
        <f t="shared" si="0"/>
        <v>800</v>
      </c>
      <c r="J18" s="938">
        <v>800</v>
      </c>
      <c r="K18" s="939">
        <v>0</v>
      </c>
      <c r="L18" s="938"/>
      <c r="M18" s="939"/>
    </row>
    <row r="19" spans="1:13" ht="18.75" thickBot="1" x14ac:dyDescent="0.25">
      <c r="A19" s="1177" t="s">
        <v>125</v>
      </c>
      <c r="B19" s="1178"/>
      <c r="C19" s="1178"/>
      <c r="D19" s="1178"/>
      <c r="E19" s="1178"/>
      <c r="F19" s="1185"/>
      <c r="G19" s="1179"/>
      <c r="H19" s="940"/>
      <c r="I19" s="873">
        <f>SUM(I10:I18)</f>
        <v>9970</v>
      </c>
      <c r="J19" s="873">
        <f>SUM(J10:J18)</f>
        <v>5370</v>
      </c>
      <c r="K19" s="873">
        <f t="shared" ref="K19:M19" si="1">SUM(K10:K18)</f>
        <v>4600</v>
      </c>
      <c r="L19" s="873">
        <f t="shared" si="1"/>
        <v>0</v>
      </c>
      <c r="M19" s="873">
        <f t="shared" si="1"/>
        <v>0</v>
      </c>
    </row>
    <row r="20" spans="1:13" x14ac:dyDescent="0.2">
      <c r="F20" s="368"/>
      <c r="H20" s="201"/>
    </row>
    <row r="21" spans="1:13" x14ac:dyDescent="0.2">
      <c r="F21" s="227"/>
      <c r="H21" s="201"/>
    </row>
    <row r="22" spans="1:13" x14ac:dyDescent="0.2">
      <c r="F22" s="227"/>
      <c r="G22" s="227"/>
      <c r="H22" s="201"/>
    </row>
    <row r="23" spans="1:13" x14ac:dyDescent="0.2">
      <c r="F23" s="227"/>
      <c r="H23" s="201"/>
    </row>
    <row r="24" spans="1:13" x14ac:dyDescent="0.2">
      <c r="F24" s="227"/>
      <c r="H24" s="201"/>
    </row>
    <row r="25" spans="1:13" x14ac:dyDescent="0.2">
      <c r="H25" s="201"/>
    </row>
    <row r="26" spans="1:13" x14ac:dyDescent="0.2">
      <c r="H26" s="201"/>
    </row>
    <row r="27" spans="1:13" x14ac:dyDescent="0.2">
      <c r="H27" s="201"/>
    </row>
    <row r="28" spans="1:13" x14ac:dyDescent="0.2">
      <c r="H28" s="201"/>
    </row>
    <row r="29" spans="1:13" x14ac:dyDescent="0.2">
      <c r="H29" s="201"/>
    </row>
    <row r="30" spans="1:13" x14ac:dyDescent="0.2">
      <c r="H30" s="201"/>
    </row>
    <row r="31" spans="1:13" x14ac:dyDescent="0.2">
      <c r="H31" s="201"/>
    </row>
    <row r="32" spans="1:13" x14ac:dyDescent="0.2">
      <c r="H32" s="201"/>
    </row>
    <row r="33" spans="8:8" x14ac:dyDescent="0.2">
      <c r="H33" s="201"/>
    </row>
    <row r="34" spans="8:8" x14ac:dyDescent="0.2">
      <c r="H34" s="201"/>
    </row>
    <row r="35" spans="8:8" x14ac:dyDescent="0.2">
      <c r="H35" s="201"/>
    </row>
    <row r="36" spans="8:8" x14ac:dyDescent="0.2">
      <c r="H36" s="201"/>
    </row>
    <row r="37" spans="8:8" x14ac:dyDescent="0.2">
      <c r="H37" s="201"/>
    </row>
    <row r="38" spans="8:8" x14ac:dyDescent="0.2">
      <c r="H38" s="201"/>
    </row>
    <row r="39" spans="8:8" x14ac:dyDescent="0.2">
      <c r="H39" s="201"/>
    </row>
    <row r="40" spans="8:8" x14ac:dyDescent="0.2">
      <c r="H40" s="201"/>
    </row>
    <row r="41" spans="8:8" x14ac:dyDescent="0.2">
      <c r="H41" s="201"/>
    </row>
    <row r="42" spans="8:8" x14ac:dyDescent="0.2">
      <c r="H42" s="201"/>
    </row>
    <row r="43" spans="8:8" x14ac:dyDescent="0.2">
      <c r="H43" s="201"/>
    </row>
    <row r="44" spans="8:8" x14ac:dyDescent="0.2">
      <c r="H44" s="201"/>
    </row>
    <row r="45" spans="8:8" x14ac:dyDescent="0.2">
      <c r="H45" s="201"/>
    </row>
    <row r="46" spans="8:8" x14ac:dyDescent="0.2">
      <c r="H46" s="201"/>
    </row>
    <row r="47" spans="8:8" x14ac:dyDescent="0.2">
      <c r="H47" s="201"/>
    </row>
    <row r="48" spans="8:8" x14ac:dyDescent="0.2">
      <c r="H48" s="201"/>
    </row>
    <row r="49" spans="8:8" x14ac:dyDescent="0.2">
      <c r="H49" s="201"/>
    </row>
    <row r="50" spans="8:8" x14ac:dyDescent="0.2">
      <c r="H50" s="201"/>
    </row>
    <row r="51" spans="8:8" x14ac:dyDescent="0.2">
      <c r="H51" s="201"/>
    </row>
    <row r="52" spans="8:8" x14ac:dyDescent="0.2">
      <c r="H52" s="201"/>
    </row>
    <row r="53" spans="8:8" x14ac:dyDescent="0.2">
      <c r="H53" s="201"/>
    </row>
    <row r="54" spans="8:8" x14ac:dyDescent="0.2">
      <c r="H54" s="201"/>
    </row>
    <row r="55" spans="8:8" x14ac:dyDescent="0.2">
      <c r="H55" s="201"/>
    </row>
    <row r="56" spans="8:8" x14ac:dyDescent="0.2">
      <c r="H56" s="201"/>
    </row>
    <row r="57" spans="8:8" x14ac:dyDescent="0.2">
      <c r="H57" s="201"/>
    </row>
    <row r="58" spans="8:8" x14ac:dyDescent="0.2">
      <c r="H58" s="201"/>
    </row>
    <row r="59" spans="8:8" x14ac:dyDescent="0.2">
      <c r="H59" s="201"/>
    </row>
    <row r="60" spans="8:8" x14ac:dyDescent="0.2">
      <c r="H60" s="201"/>
    </row>
    <row r="61" spans="8:8" x14ac:dyDescent="0.2">
      <c r="H61" s="201"/>
    </row>
    <row r="62" spans="8:8" x14ac:dyDescent="0.2">
      <c r="H62" s="201"/>
    </row>
    <row r="63" spans="8:8" x14ac:dyDescent="0.2">
      <c r="H63" s="201"/>
    </row>
    <row r="64" spans="8:8" x14ac:dyDescent="0.2">
      <c r="H64" s="201"/>
    </row>
    <row r="65" spans="8:8" x14ac:dyDescent="0.2">
      <c r="H65" s="201"/>
    </row>
    <row r="66" spans="8:8" x14ac:dyDescent="0.2">
      <c r="H66" s="201"/>
    </row>
    <row r="67" spans="8:8" x14ac:dyDescent="0.2">
      <c r="H67" s="201"/>
    </row>
    <row r="68" spans="8:8" x14ac:dyDescent="0.2">
      <c r="H68" s="201"/>
    </row>
    <row r="69" spans="8:8" x14ac:dyDescent="0.2">
      <c r="H69" s="201"/>
    </row>
    <row r="70" spans="8:8" x14ac:dyDescent="0.2">
      <c r="H70" s="201"/>
    </row>
    <row r="71" spans="8:8" x14ac:dyDescent="0.2">
      <c r="H71" s="201"/>
    </row>
    <row r="72" spans="8:8" x14ac:dyDescent="0.2">
      <c r="H72" s="201"/>
    </row>
    <row r="73" spans="8:8" x14ac:dyDescent="0.2">
      <c r="H73" s="201"/>
    </row>
    <row r="74" spans="8:8" x14ac:dyDescent="0.2">
      <c r="H74" s="201"/>
    </row>
    <row r="75" spans="8:8" x14ac:dyDescent="0.2">
      <c r="H75" s="201"/>
    </row>
    <row r="76" spans="8:8" x14ac:dyDescent="0.2">
      <c r="H76" s="201"/>
    </row>
    <row r="77" spans="8:8" x14ac:dyDescent="0.2">
      <c r="H77" s="201"/>
    </row>
    <row r="78" spans="8:8" x14ac:dyDescent="0.2">
      <c r="H78" s="201"/>
    </row>
    <row r="79" spans="8:8" x14ac:dyDescent="0.2">
      <c r="H79" s="201"/>
    </row>
    <row r="80" spans="8:8" x14ac:dyDescent="0.2">
      <c r="H80" s="201"/>
    </row>
    <row r="81" spans="8:8" x14ac:dyDescent="0.2">
      <c r="H81" s="201"/>
    </row>
    <row r="82" spans="8:8" x14ac:dyDescent="0.2">
      <c r="H82" s="201"/>
    </row>
    <row r="83" spans="8:8" x14ac:dyDescent="0.2">
      <c r="H83" s="201"/>
    </row>
    <row r="84" spans="8:8" x14ac:dyDescent="0.2">
      <c r="H84" s="201"/>
    </row>
    <row r="85" spans="8:8" x14ac:dyDescent="0.2">
      <c r="H85" s="201"/>
    </row>
    <row r="86" spans="8:8" x14ac:dyDescent="0.2">
      <c r="H86" s="201"/>
    </row>
    <row r="87" spans="8:8" x14ac:dyDescent="0.2">
      <c r="H87" s="201"/>
    </row>
    <row r="88" spans="8:8" x14ac:dyDescent="0.2">
      <c r="H88" s="201"/>
    </row>
    <row r="89" spans="8:8" x14ac:dyDescent="0.2">
      <c r="H89" s="201"/>
    </row>
    <row r="90" spans="8:8" x14ac:dyDescent="0.2">
      <c r="H90" s="201"/>
    </row>
    <row r="91" spans="8:8" x14ac:dyDescent="0.2">
      <c r="H91" s="201"/>
    </row>
    <row r="92" spans="8:8" x14ac:dyDescent="0.2">
      <c r="H92" s="201"/>
    </row>
    <row r="93" spans="8:8" x14ac:dyDescent="0.2">
      <c r="H93" s="201"/>
    </row>
    <row r="94" spans="8:8" x14ac:dyDescent="0.2">
      <c r="H94" s="201"/>
    </row>
    <row r="95" spans="8:8" x14ac:dyDescent="0.2">
      <c r="H95" s="201"/>
    </row>
    <row r="96" spans="8:8" x14ac:dyDescent="0.2">
      <c r="H96" s="201"/>
    </row>
    <row r="97" spans="8:8" x14ac:dyDescent="0.2">
      <c r="H97" s="201"/>
    </row>
    <row r="98" spans="8:8" x14ac:dyDescent="0.2">
      <c r="H98" s="201"/>
    </row>
    <row r="99" spans="8:8" x14ac:dyDescent="0.2">
      <c r="H99" s="201"/>
    </row>
    <row r="100" spans="8:8" x14ac:dyDescent="0.2">
      <c r="H100" s="201"/>
    </row>
    <row r="101" spans="8:8" x14ac:dyDescent="0.2">
      <c r="H101" s="201"/>
    </row>
    <row r="102" spans="8:8" x14ac:dyDescent="0.2">
      <c r="H102" s="201"/>
    </row>
    <row r="103" spans="8:8" x14ac:dyDescent="0.2">
      <c r="H103" s="201"/>
    </row>
    <row r="104" spans="8:8" x14ac:dyDescent="0.2">
      <c r="H104" s="201"/>
    </row>
    <row r="105" spans="8:8" x14ac:dyDescent="0.2">
      <c r="H105" s="201"/>
    </row>
    <row r="106" spans="8:8" x14ac:dyDescent="0.2">
      <c r="H106" s="201"/>
    </row>
    <row r="107" spans="8:8" x14ac:dyDescent="0.2">
      <c r="H107" s="201"/>
    </row>
    <row r="108" spans="8:8" x14ac:dyDescent="0.2">
      <c r="H108" s="201"/>
    </row>
    <row r="109" spans="8:8" x14ac:dyDescent="0.2">
      <c r="H109" s="201"/>
    </row>
    <row r="110" spans="8:8" x14ac:dyDescent="0.2">
      <c r="H110" s="201"/>
    </row>
    <row r="111" spans="8:8" x14ac:dyDescent="0.2">
      <c r="H111" s="201"/>
    </row>
    <row r="112" spans="8:8" x14ac:dyDescent="0.2">
      <c r="H112" s="201"/>
    </row>
    <row r="113" spans="8:8" x14ac:dyDescent="0.2">
      <c r="H113" s="201"/>
    </row>
    <row r="114" spans="8:8" x14ac:dyDescent="0.2">
      <c r="H114" s="201"/>
    </row>
    <row r="115" spans="8:8" x14ac:dyDescent="0.2">
      <c r="H115" s="201"/>
    </row>
    <row r="116" spans="8:8" x14ac:dyDescent="0.2">
      <c r="H116" s="201"/>
    </row>
    <row r="117" spans="8:8" x14ac:dyDescent="0.2">
      <c r="H117" s="201"/>
    </row>
    <row r="118" spans="8:8" x14ac:dyDescent="0.2">
      <c r="H118" s="201"/>
    </row>
    <row r="119" spans="8:8" x14ac:dyDescent="0.2">
      <c r="H119" s="201"/>
    </row>
    <row r="120" spans="8:8" x14ac:dyDescent="0.2">
      <c r="H120" s="201"/>
    </row>
    <row r="121" spans="8:8" x14ac:dyDescent="0.2">
      <c r="H121" s="201"/>
    </row>
    <row r="122" spans="8:8" x14ac:dyDescent="0.2">
      <c r="H122" s="201"/>
    </row>
    <row r="123" spans="8:8" x14ac:dyDescent="0.2">
      <c r="H123" s="201"/>
    </row>
    <row r="124" spans="8:8" x14ac:dyDescent="0.2">
      <c r="H124" s="201"/>
    </row>
    <row r="125" spans="8:8" x14ac:dyDescent="0.2">
      <c r="H125" s="201"/>
    </row>
    <row r="126" spans="8:8" x14ac:dyDescent="0.2">
      <c r="H126" s="201"/>
    </row>
    <row r="127" spans="8:8" x14ac:dyDescent="0.2">
      <c r="H127" s="201"/>
    </row>
    <row r="128" spans="8:8" x14ac:dyDescent="0.2">
      <c r="H128" s="201"/>
    </row>
    <row r="129" spans="8:8" x14ac:dyDescent="0.2">
      <c r="H129" s="201"/>
    </row>
    <row r="130" spans="8:8" x14ac:dyDescent="0.2">
      <c r="H130" s="201"/>
    </row>
    <row r="131" spans="8:8" x14ac:dyDescent="0.2">
      <c r="H131" s="201"/>
    </row>
    <row r="132" spans="8:8" x14ac:dyDescent="0.2">
      <c r="H132" s="201"/>
    </row>
    <row r="133" spans="8:8" x14ac:dyDescent="0.2">
      <c r="H133" s="201"/>
    </row>
    <row r="134" spans="8:8" x14ac:dyDescent="0.2">
      <c r="H134" s="201"/>
    </row>
    <row r="135" spans="8:8" x14ac:dyDescent="0.2">
      <c r="H135" s="201"/>
    </row>
    <row r="136" spans="8:8" x14ac:dyDescent="0.2">
      <c r="H136" s="201"/>
    </row>
    <row r="137" spans="8:8" x14ac:dyDescent="0.2">
      <c r="H137" s="201"/>
    </row>
    <row r="138" spans="8:8" x14ac:dyDescent="0.2">
      <c r="H138" s="201"/>
    </row>
    <row r="139" spans="8:8" x14ac:dyDescent="0.2">
      <c r="H139" s="201"/>
    </row>
    <row r="140" spans="8:8" x14ac:dyDescent="0.2">
      <c r="H140" s="201"/>
    </row>
    <row r="141" spans="8:8" x14ac:dyDescent="0.2">
      <c r="H141" s="201"/>
    </row>
    <row r="142" spans="8:8" x14ac:dyDescent="0.2">
      <c r="H142" s="201"/>
    </row>
    <row r="143" spans="8:8" x14ac:dyDescent="0.2">
      <c r="H143" s="201"/>
    </row>
    <row r="144" spans="8:8" x14ac:dyDescent="0.2">
      <c r="H144" s="201"/>
    </row>
    <row r="145" spans="8:8" x14ac:dyDescent="0.2">
      <c r="H145" s="201"/>
    </row>
    <row r="146" spans="8:8" x14ac:dyDescent="0.2">
      <c r="H146" s="201"/>
    </row>
    <row r="147" spans="8:8" x14ac:dyDescent="0.2">
      <c r="H147" s="201"/>
    </row>
    <row r="148" spans="8:8" x14ac:dyDescent="0.2">
      <c r="H148" s="201"/>
    </row>
    <row r="149" spans="8:8" x14ac:dyDescent="0.2">
      <c r="H149" s="201"/>
    </row>
    <row r="150" spans="8:8" x14ac:dyDescent="0.2">
      <c r="H150" s="201"/>
    </row>
    <row r="151" spans="8:8" x14ac:dyDescent="0.2">
      <c r="H151" s="201"/>
    </row>
    <row r="152" spans="8:8" x14ac:dyDescent="0.2">
      <c r="H152" s="201"/>
    </row>
    <row r="153" spans="8:8" x14ac:dyDescent="0.2">
      <c r="H153" s="201"/>
    </row>
    <row r="154" spans="8:8" x14ac:dyDescent="0.2">
      <c r="H154" s="201"/>
    </row>
    <row r="155" spans="8:8" x14ac:dyDescent="0.2">
      <c r="H155" s="201"/>
    </row>
    <row r="156" spans="8:8" x14ac:dyDescent="0.2">
      <c r="H156" s="201"/>
    </row>
    <row r="157" spans="8:8" x14ac:dyDescent="0.2">
      <c r="H157" s="201"/>
    </row>
    <row r="158" spans="8:8" x14ac:dyDescent="0.2">
      <c r="H158" s="201"/>
    </row>
    <row r="159" spans="8:8" x14ac:dyDescent="0.2">
      <c r="H159" s="201"/>
    </row>
    <row r="160" spans="8:8" x14ac:dyDescent="0.2">
      <c r="H160" s="201"/>
    </row>
    <row r="161" spans="8:8" x14ac:dyDescent="0.2">
      <c r="H161" s="201"/>
    </row>
    <row r="162" spans="8:8" x14ac:dyDescent="0.2">
      <c r="H162" s="201"/>
    </row>
    <row r="163" spans="8:8" x14ac:dyDescent="0.2">
      <c r="H163" s="201"/>
    </row>
    <row r="164" spans="8:8" x14ac:dyDescent="0.2">
      <c r="H164" s="201"/>
    </row>
    <row r="165" spans="8:8" x14ac:dyDescent="0.2">
      <c r="H165" s="201"/>
    </row>
    <row r="166" spans="8:8" x14ac:dyDescent="0.2">
      <c r="H166" s="201"/>
    </row>
    <row r="167" spans="8:8" x14ac:dyDescent="0.2">
      <c r="H167" s="201"/>
    </row>
    <row r="168" spans="8:8" x14ac:dyDescent="0.2">
      <c r="H168" s="201"/>
    </row>
    <row r="169" spans="8:8" x14ac:dyDescent="0.2">
      <c r="H169" s="201"/>
    </row>
    <row r="170" spans="8:8" x14ac:dyDescent="0.2">
      <c r="H170" s="201"/>
    </row>
    <row r="171" spans="8:8" x14ac:dyDescent="0.2">
      <c r="H171" s="201"/>
    </row>
    <row r="172" spans="8:8" x14ac:dyDescent="0.2">
      <c r="H172" s="201"/>
    </row>
    <row r="173" spans="8:8" x14ac:dyDescent="0.2">
      <c r="H173" s="201"/>
    </row>
    <row r="174" spans="8:8" x14ac:dyDescent="0.2">
      <c r="H174" s="201"/>
    </row>
    <row r="175" spans="8:8" x14ac:dyDescent="0.2">
      <c r="H175" s="201"/>
    </row>
    <row r="176" spans="8:8" x14ac:dyDescent="0.2">
      <c r="H176" s="201"/>
    </row>
    <row r="177" spans="8:8" x14ac:dyDescent="0.2">
      <c r="H177" s="201"/>
    </row>
    <row r="178" spans="8:8" x14ac:dyDescent="0.2">
      <c r="H178" s="201"/>
    </row>
    <row r="179" spans="8:8" x14ac:dyDescent="0.2">
      <c r="H179" s="201"/>
    </row>
    <row r="180" spans="8:8" x14ac:dyDescent="0.2">
      <c r="H180" s="201"/>
    </row>
    <row r="181" spans="8:8" x14ac:dyDescent="0.2">
      <c r="H181" s="201"/>
    </row>
    <row r="182" spans="8:8" x14ac:dyDescent="0.2">
      <c r="H182" s="201"/>
    </row>
    <row r="183" spans="8:8" x14ac:dyDescent="0.2">
      <c r="H183" s="201"/>
    </row>
    <row r="184" spans="8:8" x14ac:dyDescent="0.2">
      <c r="H184" s="201"/>
    </row>
    <row r="185" spans="8:8" x14ac:dyDescent="0.2">
      <c r="H185" s="201"/>
    </row>
    <row r="186" spans="8:8" x14ac:dyDescent="0.2">
      <c r="H186" s="201"/>
    </row>
    <row r="187" spans="8:8" x14ac:dyDescent="0.2">
      <c r="H187" s="201"/>
    </row>
    <row r="188" spans="8:8" x14ac:dyDescent="0.2">
      <c r="H188" s="201"/>
    </row>
    <row r="189" spans="8:8" x14ac:dyDescent="0.2">
      <c r="H189" s="201"/>
    </row>
    <row r="190" spans="8:8" x14ac:dyDescent="0.2">
      <c r="H190" s="201"/>
    </row>
    <row r="191" spans="8:8" x14ac:dyDescent="0.2">
      <c r="H191" s="201"/>
    </row>
    <row r="192" spans="8:8" x14ac:dyDescent="0.2">
      <c r="H192" s="201"/>
    </row>
    <row r="193" spans="8:8" x14ac:dyDescent="0.2">
      <c r="H193" s="201"/>
    </row>
    <row r="194" spans="8:8" x14ac:dyDescent="0.2">
      <c r="H194" s="201"/>
    </row>
    <row r="195" spans="8:8" x14ac:dyDescent="0.2">
      <c r="H195" s="201"/>
    </row>
    <row r="196" spans="8:8" x14ac:dyDescent="0.2">
      <c r="H196" s="201"/>
    </row>
    <row r="197" spans="8:8" x14ac:dyDescent="0.2">
      <c r="H197" s="201"/>
    </row>
    <row r="198" spans="8:8" x14ac:dyDescent="0.2">
      <c r="H198" s="201"/>
    </row>
    <row r="199" spans="8:8" x14ac:dyDescent="0.2">
      <c r="H199" s="201"/>
    </row>
    <row r="200" spans="8:8" x14ac:dyDescent="0.2">
      <c r="H200" s="201"/>
    </row>
    <row r="201" spans="8:8" x14ac:dyDescent="0.2">
      <c r="H201" s="201"/>
    </row>
    <row r="202" spans="8:8" x14ac:dyDescent="0.2">
      <c r="H202" s="201"/>
    </row>
    <row r="203" spans="8:8" x14ac:dyDescent="0.2">
      <c r="H203" s="201"/>
    </row>
    <row r="204" spans="8:8" x14ac:dyDescent="0.2">
      <c r="H204" s="201"/>
    </row>
    <row r="205" spans="8:8" x14ac:dyDescent="0.2">
      <c r="H205" s="201"/>
    </row>
    <row r="206" spans="8:8" x14ac:dyDescent="0.2">
      <c r="H206" s="201"/>
    </row>
    <row r="207" spans="8:8" x14ac:dyDescent="0.2">
      <c r="H207" s="201"/>
    </row>
    <row r="208" spans="8:8" x14ac:dyDescent="0.2">
      <c r="H208" s="201"/>
    </row>
    <row r="209" spans="8:8" x14ac:dyDescent="0.2">
      <c r="H209" s="201"/>
    </row>
    <row r="210" spans="8:8" x14ac:dyDescent="0.2">
      <c r="H210" s="201"/>
    </row>
    <row r="211" spans="8:8" x14ac:dyDescent="0.2">
      <c r="H211" s="201"/>
    </row>
    <row r="212" spans="8:8" x14ac:dyDescent="0.2">
      <c r="H212" s="201"/>
    </row>
    <row r="213" spans="8:8" x14ac:dyDescent="0.2">
      <c r="H213" s="201"/>
    </row>
    <row r="214" spans="8:8" x14ac:dyDescent="0.2">
      <c r="H214" s="201"/>
    </row>
    <row r="215" spans="8:8" x14ac:dyDescent="0.2">
      <c r="H215" s="201"/>
    </row>
    <row r="216" spans="8:8" x14ac:dyDescent="0.2">
      <c r="H216" s="201"/>
    </row>
    <row r="217" spans="8:8" x14ac:dyDescent="0.2">
      <c r="H217" s="201"/>
    </row>
    <row r="218" spans="8:8" x14ac:dyDescent="0.2">
      <c r="H218" s="201"/>
    </row>
    <row r="219" spans="8:8" x14ac:dyDescent="0.2">
      <c r="H219" s="201"/>
    </row>
    <row r="220" spans="8:8" x14ac:dyDescent="0.2">
      <c r="H220" s="201"/>
    </row>
    <row r="221" spans="8:8" x14ac:dyDescent="0.2">
      <c r="H221" s="201"/>
    </row>
    <row r="222" spans="8:8" x14ac:dyDescent="0.2">
      <c r="H222" s="201"/>
    </row>
    <row r="223" spans="8:8" x14ac:dyDescent="0.2">
      <c r="H223" s="201"/>
    </row>
    <row r="224" spans="8:8" x14ac:dyDescent="0.2">
      <c r="H224" s="201"/>
    </row>
    <row r="225" spans="8:8" x14ac:dyDescent="0.2">
      <c r="H225" s="201"/>
    </row>
    <row r="226" spans="8:8" x14ac:dyDescent="0.2">
      <c r="H226" s="201"/>
    </row>
    <row r="227" spans="8:8" x14ac:dyDescent="0.2">
      <c r="H227" s="201"/>
    </row>
    <row r="228" spans="8:8" x14ac:dyDescent="0.2">
      <c r="H228" s="201"/>
    </row>
    <row r="229" spans="8:8" x14ac:dyDescent="0.2">
      <c r="H229" s="201"/>
    </row>
    <row r="230" spans="8:8" x14ac:dyDescent="0.2">
      <c r="H230" s="201"/>
    </row>
    <row r="231" spans="8:8" x14ac:dyDescent="0.2">
      <c r="H231" s="201"/>
    </row>
    <row r="232" spans="8:8" x14ac:dyDescent="0.2">
      <c r="H232" s="201"/>
    </row>
    <row r="233" spans="8:8" x14ac:dyDescent="0.2">
      <c r="H233" s="201"/>
    </row>
    <row r="234" spans="8:8" x14ac:dyDescent="0.2">
      <c r="H234" s="201"/>
    </row>
    <row r="235" spans="8:8" x14ac:dyDescent="0.2">
      <c r="H235" s="201"/>
    </row>
    <row r="236" spans="8:8" x14ac:dyDescent="0.2">
      <c r="H236" s="201"/>
    </row>
    <row r="237" spans="8:8" x14ac:dyDescent="0.2">
      <c r="H237" s="201"/>
    </row>
    <row r="238" spans="8:8" x14ac:dyDescent="0.2">
      <c r="H238" s="201"/>
    </row>
    <row r="239" spans="8:8" x14ac:dyDescent="0.2">
      <c r="H239" s="201"/>
    </row>
    <row r="240" spans="8:8" x14ac:dyDescent="0.2">
      <c r="H240" s="201"/>
    </row>
    <row r="241" spans="8:8" x14ac:dyDescent="0.2">
      <c r="H241" s="201"/>
    </row>
    <row r="242" spans="8:8" x14ac:dyDescent="0.2">
      <c r="H242" s="201"/>
    </row>
    <row r="243" spans="8:8" x14ac:dyDescent="0.2">
      <c r="H243" s="201"/>
    </row>
    <row r="244" spans="8:8" x14ac:dyDescent="0.2">
      <c r="H244" s="201"/>
    </row>
    <row r="245" spans="8:8" x14ac:dyDescent="0.2">
      <c r="H245" s="201"/>
    </row>
    <row r="246" spans="8:8" x14ac:dyDescent="0.2">
      <c r="H246" s="201"/>
    </row>
    <row r="247" spans="8:8" x14ac:dyDescent="0.2">
      <c r="H247" s="201"/>
    </row>
    <row r="248" spans="8:8" x14ac:dyDescent="0.2">
      <c r="H248" s="201"/>
    </row>
    <row r="249" spans="8:8" x14ac:dyDescent="0.2">
      <c r="H249" s="201"/>
    </row>
    <row r="250" spans="8:8" x14ac:dyDescent="0.2">
      <c r="H250" s="201"/>
    </row>
    <row r="251" spans="8:8" x14ac:dyDescent="0.2">
      <c r="H251" s="201"/>
    </row>
    <row r="252" spans="8:8" x14ac:dyDescent="0.2">
      <c r="H252" s="201"/>
    </row>
    <row r="253" spans="8:8" x14ac:dyDescent="0.2">
      <c r="H253" s="201"/>
    </row>
    <row r="254" spans="8:8" x14ac:dyDescent="0.2">
      <c r="H254" s="201"/>
    </row>
    <row r="255" spans="8:8" x14ac:dyDescent="0.2">
      <c r="H255" s="201"/>
    </row>
    <row r="256" spans="8:8" x14ac:dyDescent="0.2">
      <c r="H256" s="201"/>
    </row>
    <row r="257" spans="8:8" x14ac:dyDescent="0.2">
      <c r="H257" s="201"/>
    </row>
    <row r="258" spans="8:8" x14ac:dyDescent="0.2">
      <c r="H258" s="201"/>
    </row>
    <row r="259" spans="8:8" x14ac:dyDescent="0.2">
      <c r="H259" s="201"/>
    </row>
    <row r="260" spans="8:8" x14ac:dyDescent="0.2">
      <c r="H260" s="201"/>
    </row>
    <row r="261" spans="8:8" x14ac:dyDescent="0.2">
      <c r="H261" s="201"/>
    </row>
    <row r="262" spans="8:8" x14ac:dyDescent="0.2">
      <c r="H262" s="201"/>
    </row>
    <row r="263" spans="8:8" x14ac:dyDescent="0.2">
      <c r="H263" s="201"/>
    </row>
    <row r="264" spans="8:8" x14ac:dyDescent="0.2">
      <c r="H264" s="201"/>
    </row>
    <row r="265" spans="8:8" x14ac:dyDescent="0.2">
      <c r="H265" s="201"/>
    </row>
    <row r="266" spans="8:8" x14ac:dyDescent="0.2">
      <c r="H266" s="201"/>
    </row>
    <row r="267" spans="8:8" x14ac:dyDescent="0.2">
      <c r="H267" s="201"/>
    </row>
    <row r="268" spans="8:8" x14ac:dyDescent="0.2">
      <c r="H268" s="201"/>
    </row>
    <row r="269" spans="8:8" x14ac:dyDescent="0.2">
      <c r="H269" s="201"/>
    </row>
    <row r="270" spans="8:8" x14ac:dyDescent="0.2">
      <c r="H270" s="201"/>
    </row>
    <row r="271" spans="8:8" x14ac:dyDescent="0.2">
      <c r="H271" s="201"/>
    </row>
    <row r="272" spans="8:8" x14ac:dyDescent="0.2">
      <c r="H272" s="201"/>
    </row>
    <row r="273" spans="8:8" x14ac:dyDescent="0.2">
      <c r="H273" s="201"/>
    </row>
    <row r="274" spans="8:8" x14ac:dyDescent="0.2">
      <c r="H274" s="201"/>
    </row>
    <row r="275" spans="8:8" x14ac:dyDescent="0.2">
      <c r="H275" s="201"/>
    </row>
    <row r="276" spans="8:8" x14ac:dyDescent="0.2">
      <c r="H276" s="201"/>
    </row>
    <row r="277" spans="8:8" x14ac:dyDescent="0.2">
      <c r="H277" s="201"/>
    </row>
    <row r="278" spans="8:8" x14ac:dyDescent="0.2">
      <c r="H278" s="201"/>
    </row>
    <row r="279" spans="8:8" x14ac:dyDescent="0.2">
      <c r="H279" s="201"/>
    </row>
    <row r="280" spans="8:8" x14ac:dyDescent="0.2">
      <c r="H280" s="201"/>
    </row>
    <row r="281" spans="8:8" x14ac:dyDescent="0.2">
      <c r="H281" s="201"/>
    </row>
    <row r="282" spans="8:8" x14ac:dyDescent="0.2">
      <c r="H282" s="201"/>
    </row>
    <row r="283" spans="8:8" x14ac:dyDescent="0.2">
      <c r="H283" s="201"/>
    </row>
    <row r="284" spans="8:8" x14ac:dyDescent="0.2">
      <c r="H284" s="201"/>
    </row>
    <row r="285" spans="8:8" x14ac:dyDescent="0.2">
      <c r="H285" s="201"/>
    </row>
    <row r="286" spans="8:8" x14ac:dyDescent="0.2">
      <c r="H286" s="201"/>
    </row>
    <row r="287" spans="8:8" x14ac:dyDescent="0.2">
      <c r="H287" s="201"/>
    </row>
    <row r="288" spans="8:8" x14ac:dyDescent="0.2">
      <c r="H288" s="201"/>
    </row>
    <row r="289" spans="8:8" x14ac:dyDescent="0.2">
      <c r="H289" s="201"/>
    </row>
  </sheetData>
  <mergeCells count="12">
    <mergeCell ref="A7:F7"/>
    <mergeCell ref="A6:G6"/>
    <mergeCell ref="H8:H9"/>
    <mergeCell ref="A8:A9"/>
    <mergeCell ref="E8:E9"/>
    <mergeCell ref="F8:F9"/>
    <mergeCell ref="G8:G9"/>
    <mergeCell ref="I8:M8"/>
    <mergeCell ref="B8:B9"/>
    <mergeCell ref="C8:C9"/>
    <mergeCell ref="D8:D9"/>
    <mergeCell ref="A19:G19"/>
  </mergeCells>
  <phoneticPr fontId="33" type="noConversion"/>
  <pageMargins left="0.78740157480314965" right="0.78740157480314965" top="0.6692913385826772" bottom="0.86614173228346458" header="0.27559055118110237" footer="0.39370078740157483"/>
  <pageSetup paperSize="9" scale="47" firstPageNumber="146"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K326"/>
  <sheetViews>
    <sheetView topLeftCell="D1" zoomScale="75" zoomScaleNormal="75" zoomScaleSheetLayoutView="100" workbookViewId="0">
      <selection activeCell="G20" sqref="G20"/>
    </sheetView>
  </sheetViews>
  <sheetFormatPr defaultRowHeight="12.75" x14ac:dyDescent="0.2"/>
  <cols>
    <col min="1" max="2" width="3.7109375" style="201" customWidth="1"/>
    <col min="3" max="3" width="16.7109375" style="201" customWidth="1"/>
    <col min="4" max="4" width="8.42578125" style="201" customWidth="1"/>
    <col min="5" max="5" width="7.42578125" style="201" customWidth="1"/>
    <col min="6" max="6" width="51.85546875" style="201" customWidth="1"/>
    <col min="7" max="7" width="41.140625" style="201" customWidth="1"/>
    <col min="8" max="8" width="7.85546875" style="201" customWidth="1"/>
    <col min="9" max="9" width="10.7109375" style="201" customWidth="1"/>
    <col min="10" max="10" width="13" style="220" customWidth="1"/>
    <col min="11" max="11" width="11" style="215" customWidth="1"/>
    <col min="12" max="12" width="15" style="215" customWidth="1"/>
    <col min="13" max="13" width="13.7109375" style="201" customWidth="1"/>
    <col min="14" max="15" width="12.85546875" style="201" customWidth="1"/>
    <col min="16" max="16" width="14.85546875" style="201" customWidth="1"/>
    <col min="17" max="16384" width="9.140625" style="201"/>
  </cols>
  <sheetData>
    <row r="1" spans="1:63" ht="18" customHeight="1" x14ac:dyDescent="0.25">
      <c r="A1" s="195" t="s">
        <v>92</v>
      </c>
      <c r="B1" s="196"/>
      <c r="C1" s="196"/>
      <c r="D1" s="196"/>
      <c r="E1" s="196"/>
      <c r="F1" s="196"/>
      <c r="G1" s="196"/>
      <c r="H1" s="196"/>
      <c r="I1" s="196"/>
      <c r="J1" s="199"/>
      <c r="K1" s="200"/>
      <c r="L1" s="200"/>
      <c r="M1" s="196"/>
      <c r="N1" s="196"/>
      <c r="O1" s="196"/>
      <c r="P1" s="196"/>
    </row>
    <row r="2" spans="1:63" s="203" customFormat="1" ht="15" customHeight="1" x14ac:dyDescent="0.2">
      <c r="A2" s="197" t="s">
        <v>12</v>
      </c>
      <c r="B2" s="197"/>
      <c r="C2" s="197"/>
      <c r="D2" s="197"/>
      <c r="E2" s="197"/>
      <c r="F2" s="197"/>
      <c r="G2" s="197"/>
      <c r="H2" s="197"/>
      <c r="I2" s="197"/>
      <c r="J2" s="197"/>
      <c r="K2" s="197"/>
      <c r="L2" s="197"/>
      <c r="M2" s="197"/>
      <c r="N2" s="197"/>
      <c r="O2" s="197"/>
      <c r="P2" s="197"/>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row>
    <row r="3" spans="1:63" s="203" customFormat="1" ht="19.5" customHeight="1" x14ac:dyDescent="0.25">
      <c r="A3" s="197"/>
      <c r="B3" s="197"/>
      <c r="C3" s="197"/>
      <c r="D3" s="197"/>
      <c r="E3" s="197"/>
      <c r="F3" s="197" t="s">
        <v>13</v>
      </c>
      <c r="G3" s="198" t="s">
        <v>14</v>
      </c>
      <c r="H3" s="197"/>
      <c r="I3" s="197"/>
      <c r="J3" s="197"/>
      <c r="K3" s="197"/>
      <c r="L3" s="197"/>
      <c r="M3" s="197"/>
      <c r="N3" s="197"/>
      <c r="O3" s="197"/>
      <c r="P3" s="197"/>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row>
    <row r="4" spans="1:63" s="203" customFormat="1" ht="14.25" x14ac:dyDescent="0.2">
      <c r="A4" s="197"/>
      <c r="B4" s="197"/>
      <c r="C4" s="197"/>
      <c r="D4" s="197"/>
      <c r="E4" s="197"/>
      <c r="F4" s="197" t="s">
        <v>15</v>
      </c>
      <c r="G4" s="197"/>
      <c r="H4" s="197"/>
      <c r="I4" s="197"/>
      <c r="J4" s="197"/>
      <c r="K4" s="197"/>
      <c r="L4" s="197"/>
      <c r="M4" s="197"/>
      <c r="N4" s="197"/>
      <c r="O4" s="197"/>
      <c r="P4" s="197"/>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row>
    <row r="5" spans="1:63" s="203" customFormat="1" ht="12.75" customHeight="1" thickBot="1" x14ac:dyDescent="0.25">
      <c r="A5" s="197"/>
      <c r="B5" s="197"/>
      <c r="C5" s="197"/>
      <c r="D5" s="197"/>
      <c r="E5" s="197"/>
      <c r="F5" s="205"/>
      <c r="G5" s="197"/>
      <c r="H5" s="197"/>
      <c r="I5" s="197"/>
      <c r="J5" s="197"/>
      <c r="K5" s="197"/>
      <c r="L5" s="197"/>
      <c r="M5" s="197"/>
      <c r="N5" s="197"/>
      <c r="O5" s="197"/>
      <c r="P5" s="204" t="s">
        <v>16</v>
      </c>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row>
    <row r="6" spans="1:63" s="191" customFormat="1" ht="27" customHeight="1" thickBot="1" x14ac:dyDescent="0.25">
      <c r="A6" s="1194" t="s">
        <v>126</v>
      </c>
      <c r="B6" s="1195"/>
      <c r="C6" s="1195"/>
      <c r="D6" s="1195"/>
      <c r="E6" s="1195"/>
      <c r="F6" s="1196"/>
      <c r="G6" s="1195"/>
      <c r="H6" s="1195"/>
      <c r="I6" s="1195"/>
      <c r="J6" s="9"/>
      <c r="K6" s="10"/>
      <c r="L6" s="10"/>
      <c r="M6" s="11"/>
      <c r="N6" s="11"/>
      <c r="O6" s="12"/>
      <c r="P6" s="449"/>
      <c r="Q6" s="206"/>
    </row>
    <row r="7" spans="1:63" s="191" customFormat="1" ht="27" customHeight="1" thickBot="1" x14ac:dyDescent="0.25">
      <c r="A7" s="1197" t="s">
        <v>103</v>
      </c>
      <c r="B7" s="1198"/>
      <c r="C7" s="1198"/>
      <c r="D7" s="1198"/>
      <c r="E7" s="1198"/>
      <c r="F7" s="1199"/>
      <c r="G7" s="207"/>
      <c r="H7" s="207"/>
      <c r="I7" s="207"/>
      <c r="J7" s="207"/>
      <c r="K7" s="115"/>
      <c r="L7" s="115"/>
      <c r="M7" s="207"/>
      <c r="N7" s="207"/>
      <c r="O7" s="208"/>
      <c r="P7" s="209"/>
      <c r="Q7" s="206"/>
    </row>
    <row r="8" spans="1:63" s="877" customFormat="1" ht="33.75" customHeight="1" thickBot="1" x14ac:dyDescent="0.25">
      <c r="A8" s="1204" t="s">
        <v>47</v>
      </c>
      <c r="B8" s="1204" t="s">
        <v>85</v>
      </c>
      <c r="C8" s="1200" t="s">
        <v>7</v>
      </c>
      <c r="D8" s="1200" t="s">
        <v>5</v>
      </c>
      <c r="E8" s="1200" t="s">
        <v>8</v>
      </c>
      <c r="F8" s="1053" t="s">
        <v>19</v>
      </c>
      <c r="G8" s="1053" t="s">
        <v>20</v>
      </c>
      <c r="H8" s="1204" t="s">
        <v>21</v>
      </c>
      <c r="I8" s="1114" t="s">
        <v>22</v>
      </c>
      <c r="J8" s="1116" t="s">
        <v>23</v>
      </c>
      <c r="K8" s="1115" t="s">
        <v>24</v>
      </c>
      <c r="L8" s="1116" t="s">
        <v>155</v>
      </c>
      <c r="M8" s="1205" t="s">
        <v>140</v>
      </c>
      <c r="N8" s="1206"/>
      <c r="O8" s="1207"/>
      <c r="P8" s="1053" t="s">
        <v>141</v>
      </c>
      <c r="Q8" s="876"/>
      <c r="R8" s="876"/>
    </row>
    <row r="9" spans="1:63" s="877" customFormat="1" ht="51.75" customHeight="1" thickBot="1" x14ac:dyDescent="0.25">
      <c r="A9" s="1204"/>
      <c r="B9" s="1204"/>
      <c r="C9" s="1201"/>
      <c r="D9" s="1201"/>
      <c r="E9" s="1201"/>
      <c r="F9" s="1053"/>
      <c r="G9" s="1053"/>
      <c r="H9" s="1204"/>
      <c r="I9" s="1156"/>
      <c r="J9" s="1151"/>
      <c r="K9" s="1115"/>
      <c r="L9" s="1208"/>
      <c r="M9" s="693" t="s">
        <v>39</v>
      </c>
      <c r="N9" s="693" t="s">
        <v>83</v>
      </c>
      <c r="O9" s="693" t="s">
        <v>84</v>
      </c>
      <c r="P9" s="1053"/>
      <c r="Q9" s="876"/>
      <c r="R9" s="876"/>
    </row>
    <row r="10" spans="1:63" s="111" customFormat="1" ht="26.1" customHeight="1" thickBot="1" x14ac:dyDescent="0.25">
      <c r="A10" s="1202" t="s">
        <v>311</v>
      </c>
      <c r="B10" s="1203"/>
      <c r="C10" s="1203"/>
      <c r="D10" s="1203"/>
      <c r="E10" s="1203"/>
      <c r="F10" s="1203"/>
      <c r="G10" s="424"/>
      <c r="H10" s="424"/>
      <c r="I10" s="424"/>
      <c r="J10" s="53"/>
      <c r="K10" s="61"/>
      <c r="L10" s="61"/>
      <c r="M10" s="62"/>
      <c r="N10" s="62"/>
      <c r="O10" s="62"/>
      <c r="P10" s="450"/>
    </row>
    <row r="11" spans="1:63" s="111" customFormat="1" ht="48" customHeight="1" thickBot="1" x14ac:dyDescent="0.25">
      <c r="A11" s="941">
        <v>1</v>
      </c>
      <c r="B11" s="942" t="s">
        <v>190</v>
      </c>
      <c r="C11" s="390">
        <v>60005100786</v>
      </c>
      <c r="D11" s="942">
        <v>3522</v>
      </c>
      <c r="E11" s="942">
        <v>6121</v>
      </c>
      <c r="F11" s="580" t="s">
        <v>309</v>
      </c>
      <c r="G11" s="945" t="s">
        <v>641</v>
      </c>
      <c r="H11" s="912" t="s">
        <v>310</v>
      </c>
      <c r="I11" s="964" t="s">
        <v>26</v>
      </c>
      <c r="J11" s="947">
        <v>1000</v>
      </c>
      <c r="K11" s="948">
        <v>2012</v>
      </c>
      <c r="L11" s="949">
        <v>0</v>
      </c>
      <c r="M11" s="950">
        <f>N11+O11</f>
        <v>1000</v>
      </c>
      <c r="N11" s="951"/>
      <c r="O11" s="950">
        <v>1000</v>
      </c>
      <c r="P11" s="952">
        <f>J11-L11-M11</f>
        <v>0</v>
      </c>
    </row>
    <row r="12" spans="1:63" s="111" customFormat="1" ht="26.1" customHeight="1" thickBot="1" x14ac:dyDescent="0.25">
      <c r="A12" s="1202" t="s">
        <v>27</v>
      </c>
      <c r="B12" s="1203"/>
      <c r="C12" s="1203"/>
      <c r="D12" s="1203"/>
      <c r="E12" s="1203"/>
      <c r="F12" s="1203"/>
      <c r="G12" s="534"/>
      <c r="H12" s="537"/>
      <c r="I12" s="537"/>
      <c r="J12" s="953"/>
      <c r="K12" s="954"/>
      <c r="L12" s="954"/>
      <c r="M12" s="953"/>
      <c r="N12" s="953"/>
      <c r="O12" s="953"/>
      <c r="P12" s="955"/>
    </row>
    <row r="13" spans="1:63" s="111" customFormat="1" ht="56.25" customHeight="1" thickBot="1" x14ac:dyDescent="0.25">
      <c r="A13" s="943">
        <v>2</v>
      </c>
      <c r="B13" s="944" t="s">
        <v>91</v>
      </c>
      <c r="C13" s="390">
        <v>60005100787</v>
      </c>
      <c r="D13" s="944">
        <v>3522</v>
      </c>
      <c r="E13" s="944">
        <v>6121</v>
      </c>
      <c r="F13" s="580" t="s">
        <v>312</v>
      </c>
      <c r="G13" s="946" t="s">
        <v>315</v>
      </c>
      <c r="H13" s="965" t="s">
        <v>313</v>
      </c>
      <c r="I13" s="966" t="s">
        <v>297</v>
      </c>
      <c r="J13" s="956">
        <v>16026</v>
      </c>
      <c r="K13" s="957" t="s">
        <v>314</v>
      </c>
      <c r="L13" s="949">
        <v>0</v>
      </c>
      <c r="M13" s="958">
        <f>N13+O13</f>
        <v>16026</v>
      </c>
      <c r="N13" s="959"/>
      <c r="O13" s="960">
        <v>16026</v>
      </c>
      <c r="P13" s="952">
        <f>J13-L13-M13</f>
        <v>0</v>
      </c>
    </row>
    <row r="14" spans="1:63" s="111" customFormat="1" ht="26.1" customHeight="1" thickBot="1" x14ac:dyDescent="0.25">
      <c r="A14" s="210" t="s">
        <v>127</v>
      </c>
      <c r="B14" s="425"/>
      <c r="C14" s="425"/>
      <c r="D14" s="425"/>
      <c r="E14" s="425"/>
      <c r="F14" s="426"/>
      <c r="G14" s="425"/>
      <c r="H14" s="426"/>
      <c r="I14" s="211"/>
      <c r="J14" s="961">
        <f>SUM(J10:J13)</f>
        <v>17026</v>
      </c>
      <c r="K14" s="961"/>
      <c r="L14" s="953">
        <v>0</v>
      </c>
      <c r="M14" s="962">
        <f>SUM(M10:M13)</f>
        <v>17026</v>
      </c>
      <c r="N14" s="962">
        <f>SUM(N10:N13)</f>
        <v>0</v>
      </c>
      <c r="O14" s="962">
        <f>SUM(O10:O13)</f>
        <v>17026</v>
      </c>
      <c r="P14" s="963"/>
    </row>
    <row r="15" spans="1:63" ht="14.25" x14ac:dyDescent="0.2">
      <c r="A15" s="212"/>
      <c r="F15" s="213"/>
      <c r="J15" s="214"/>
      <c r="M15" s="216"/>
      <c r="N15" s="217"/>
      <c r="O15" s="214"/>
    </row>
    <row r="16" spans="1:63" ht="14.25" x14ac:dyDescent="0.2">
      <c r="A16" s="212"/>
      <c r="J16" s="214"/>
      <c r="M16" s="218"/>
      <c r="N16" s="214"/>
    </row>
    <row r="17" spans="1:15" ht="14.25" x14ac:dyDescent="0.2">
      <c r="A17" s="212"/>
      <c r="F17" s="214"/>
      <c r="J17" s="214"/>
      <c r="M17" s="218"/>
      <c r="N17" s="214"/>
    </row>
    <row r="18" spans="1:15" ht="15.75" x14ac:dyDescent="0.2">
      <c r="A18" s="212"/>
      <c r="F18" s="214"/>
      <c r="J18" s="214"/>
      <c r="M18" s="218"/>
      <c r="N18" s="214"/>
      <c r="O18" s="74"/>
    </row>
    <row r="19" spans="1:15" ht="14.25" x14ac:dyDescent="0.2">
      <c r="A19" s="212"/>
      <c r="F19" s="214"/>
      <c r="J19" s="214"/>
      <c r="M19" s="218"/>
      <c r="N19" s="214"/>
    </row>
    <row r="20" spans="1:15" x14ac:dyDescent="0.2">
      <c r="F20" s="214"/>
      <c r="J20" s="214"/>
      <c r="K20" s="201"/>
      <c r="L20" s="201"/>
      <c r="M20" s="218"/>
      <c r="N20" s="214"/>
    </row>
    <row r="21" spans="1:15" x14ac:dyDescent="0.2">
      <c r="F21" s="192"/>
      <c r="G21" s="192"/>
      <c r="H21" s="192"/>
      <c r="I21" s="192"/>
      <c r="J21" s="192"/>
      <c r="K21" s="192"/>
      <c r="L21" s="192"/>
      <c r="M21" s="219"/>
      <c r="N21" s="192"/>
      <c r="O21" s="192"/>
    </row>
    <row r="22" spans="1:15" x14ac:dyDescent="0.2">
      <c r="M22" s="221"/>
    </row>
    <row r="23" spans="1:15" x14ac:dyDescent="0.2">
      <c r="M23" s="221"/>
    </row>
    <row r="24" spans="1:15" x14ac:dyDescent="0.2">
      <c r="M24" s="221"/>
    </row>
    <row r="25" spans="1:15" x14ac:dyDescent="0.2">
      <c r="J25" s="201"/>
      <c r="M25" s="221"/>
    </row>
    <row r="26" spans="1:15" x14ac:dyDescent="0.2">
      <c r="A26" s="214"/>
      <c r="F26" s="217"/>
      <c r="G26" s="214"/>
      <c r="J26" s="201"/>
      <c r="M26" s="221"/>
    </row>
    <row r="27" spans="1:15" x14ac:dyDescent="0.2">
      <c r="J27" s="201"/>
      <c r="M27" s="221"/>
    </row>
    <row r="28" spans="1:15" x14ac:dyDescent="0.2">
      <c r="A28" s="214"/>
      <c r="F28" s="214"/>
      <c r="J28" s="201"/>
    </row>
    <row r="29" spans="1:15" x14ac:dyDescent="0.2">
      <c r="J29" s="201"/>
    </row>
    <row r="30" spans="1:15" x14ac:dyDescent="0.2">
      <c r="A30" s="214"/>
      <c r="F30" s="214"/>
      <c r="J30" s="201"/>
    </row>
    <row r="31" spans="1:15" x14ac:dyDescent="0.2">
      <c r="J31" s="201"/>
    </row>
    <row r="32" spans="1:15" x14ac:dyDescent="0.2">
      <c r="J32" s="201"/>
    </row>
    <row r="33" spans="10:10" x14ac:dyDescent="0.2">
      <c r="J33" s="201"/>
    </row>
    <row r="34" spans="10:10" x14ac:dyDescent="0.2">
      <c r="J34" s="201"/>
    </row>
    <row r="35" spans="10:10" x14ac:dyDescent="0.2">
      <c r="J35" s="201"/>
    </row>
    <row r="36" spans="10:10" x14ac:dyDescent="0.2">
      <c r="J36" s="201"/>
    </row>
    <row r="37" spans="10:10" x14ac:dyDescent="0.2">
      <c r="J37" s="201"/>
    </row>
    <row r="38" spans="10:10" x14ac:dyDescent="0.2">
      <c r="J38" s="201"/>
    </row>
    <row r="39" spans="10:10" x14ac:dyDescent="0.2">
      <c r="J39" s="201"/>
    </row>
    <row r="40" spans="10:10" x14ac:dyDescent="0.2">
      <c r="J40" s="201"/>
    </row>
    <row r="41" spans="10:10" x14ac:dyDescent="0.2">
      <c r="J41" s="201"/>
    </row>
    <row r="42" spans="10:10" x14ac:dyDescent="0.2">
      <c r="J42" s="201"/>
    </row>
    <row r="43" spans="10:10" x14ac:dyDescent="0.2">
      <c r="J43" s="201"/>
    </row>
    <row r="44" spans="10:10" x14ac:dyDescent="0.2">
      <c r="J44" s="201"/>
    </row>
    <row r="45" spans="10:10" x14ac:dyDescent="0.2">
      <c r="J45" s="201"/>
    </row>
    <row r="46" spans="10:10" x14ac:dyDescent="0.2">
      <c r="J46" s="201"/>
    </row>
    <row r="47" spans="10:10" x14ac:dyDescent="0.2">
      <c r="J47" s="201"/>
    </row>
    <row r="48" spans="10:10" x14ac:dyDescent="0.2">
      <c r="J48" s="201"/>
    </row>
    <row r="49" spans="10:10" x14ac:dyDescent="0.2">
      <c r="J49" s="201"/>
    </row>
    <row r="50" spans="10:10" x14ac:dyDescent="0.2">
      <c r="J50" s="201"/>
    </row>
    <row r="51" spans="10:10" x14ac:dyDescent="0.2">
      <c r="J51" s="201"/>
    </row>
    <row r="52" spans="10:10" x14ac:dyDescent="0.2">
      <c r="J52" s="201"/>
    </row>
    <row r="53" spans="10:10" x14ac:dyDescent="0.2">
      <c r="J53" s="201"/>
    </row>
    <row r="54" spans="10:10" x14ac:dyDescent="0.2">
      <c r="J54" s="201"/>
    </row>
    <row r="55" spans="10:10" x14ac:dyDescent="0.2">
      <c r="J55" s="201"/>
    </row>
    <row r="56" spans="10:10" x14ac:dyDescent="0.2">
      <c r="J56" s="201"/>
    </row>
    <row r="57" spans="10:10" x14ac:dyDescent="0.2">
      <c r="J57" s="201"/>
    </row>
    <row r="58" spans="10:10" x14ac:dyDescent="0.2">
      <c r="J58" s="201"/>
    </row>
    <row r="59" spans="10:10" x14ac:dyDescent="0.2">
      <c r="J59" s="201"/>
    </row>
    <row r="60" spans="10:10" x14ac:dyDescent="0.2">
      <c r="J60" s="201"/>
    </row>
    <row r="61" spans="10:10" x14ac:dyDescent="0.2">
      <c r="J61" s="201"/>
    </row>
    <row r="62" spans="10:10" x14ac:dyDescent="0.2">
      <c r="J62" s="201"/>
    </row>
    <row r="63" spans="10:10" x14ac:dyDescent="0.2">
      <c r="J63" s="201"/>
    </row>
    <row r="64" spans="10:10" x14ac:dyDescent="0.2">
      <c r="J64" s="201"/>
    </row>
    <row r="65" spans="10:10" x14ac:dyDescent="0.2">
      <c r="J65" s="201"/>
    </row>
    <row r="66" spans="10:10" x14ac:dyDescent="0.2">
      <c r="J66" s="201"/>
    </row>
    <row r="67" spans="10:10" x14ac:dyDescent="0.2">
      <c r="J67" s="201"/>
    </row>
    <row r="68" spans="10:10" x14ac:dyDescent="0.2">
      <c r="J68" s="201"/>
    </row>
    <row r="69" spans="10:10" x14ac:dyDescent="0.2">
      <c r="J69" s="201"/>
    </row>
    <row r="70" spans="10:10" x14ac:dyDescent="0.2">
      <c r="J70" s="201"/>
    </row>
    <row r="71" spans="10:10" x14ac:dyDescent="0.2">
      <c r="J71" s="201"/>
    </row>
    <row r="72" spans="10:10" x14ac:dyDescent="0.2">
      <c r="J72" s="201"/>
    </row>
    <row r="73" spans="10:10" x14ac:dyDescent="0.2">
      <c r="J73" s="201"/>
    </row>
    <row r="74" spans="10:10" x14ac:dyDescent="0.2">
      <c r="J74" s="201"/>
    </row>
    <row r="75" spans="10:10" x14ac:dyDescent="0.2">
      <c r="J75" s="201"/>
    </row>
    <row r="76" spans="10:10" x14ac:dyDescent="0.2">
      <c r="J76" s="201"/>
    </row>
    <row r="77" spans="10:10" x14ac:dyDescent="0.2">
      <c r="J77" s="201"/>
    </row>
    <row r="78" spans="10:10" x14ac:dyDescent="0.2">
      <c r="J78" s="201"/>
    </row>
    <row r="79" spans="10:10" x14ac:dyDescent="0.2">
      <c r="J79" s="201"/>
    </row>
    <row r="80" spans="10:10" x14ac:dyDescent="0.2">
      <c r="J80" s="201"/>
    </row>
    <row r="81" spans="10:10" x14ac:dyDescent="0.2">
      <c r="J81" s="201"/>
    </row>
    <row r="82" spans="10:10" x14ac:dyDescent="0.2">
      <c r="J82" s="201"/>
    </row>
    <row r="83" spans="10:10" x14ac:dyDescent="0.2">
      <c r="J83" s="201"/>
    </row>
    <row r="84" spans="10:10" x14ac:dyDescent="0.2">
      <c r="J84" s="201"/>
    </row>
    <row r="85" spans="10:10" x14ac:dyDescent="0.2">
      <c r="J85" s="201"/>
    </row>
    <row r="86" spans="10:10" x14ac:dyDescent="0.2">
      <c r="J86" s="201"/>
    </row>
    <row r="87" spans="10:10" x14ac:dyDescent="0.2">
      <c r="J87" s="201"/>
    </row>
    <row r="88" spans="10:10" x14ac:dyDescent="0.2">
      <c r="J88" s="201"/>
    </row>
    <row r="89" spans="10:10" x14ac:dyDescent="0.2">
      <c r="J89" s="201"/>
    </row>
    <row r="90" spans="10:10" x14ac:dyDescent="0.2">
      <c r="J90" s="201"/>
    </row>
    <row r="91" spans="10:10" x14ac:dyDescent="0.2">
      <c r="J91" s="201"/>
    </row>
    <row r="92" spans="10:10" x14ac:dyDescent="0.2">
      <c r="J92" s="201"/>
    </row>
    <row r="93" spans="10:10" x14ac:dyDescent="0.2">
      <c r="J93" s="201"/>
    </row>
    <row r="94" spans="10:10" x14ac:dyDescent="0.2">
      <c r="J94" s="201"/>
    </row>
    <row r="95" spans="10:10" x14ac:dyDescent="0.2">
      <c r="J95" s="201"/>
    </row>
    <row r="96" spans="10:10" x14ac:dyDescent="0.2">
      <c r="J96" s="201"/>
    </row>
    <row r="97" spans="10:10" x14ac:dyDescent="0.2">
      <c r="J97" s="201"/>
    </row>
    <row r="98" spans="10:10" x14ac:dyDescent="0.2">
      <c r="J98" s="201"/>
    </row>
    <row r="99" spans="10:10" x14ac:dyDescent="0.2">
      <c r="J99" s="201"/>
    </row>
    <row r="100" spans="10:10" x14ac:dyDescent="0.2">
      <c r="J100" s="201"/>
    </row>
    <row r="101" spans="10:10" x14ac:dyDescent="0.2">
      <c r="J101" s="201"/>
    </row>
    <row r="102" spans="10:10" x14ac:dyDescent="0.2">
      <c r="J102" s="201"/>
    </row>
    <row r="103" spans="10:10" x14ac:dyDescent="0.2">
      <c r="J103" s="201"/>
    </row>
    <row r="104" spans="10:10" x14ac:dyDescent="0.2">
      <c r="J104" s="201"/>
    </row>
    <row r="105" spans="10:10" x14ac:dyDescent="0.2">
      <c r="J105" s="201"/>
    </row>
    <row r="106" spans="10:10" x14ac:dyDescent="0.2">
      <c r="J106" s="201"/>
    </row>
    <row r="107" spans="10:10" x14ac:dyDescent="0.2">
      <c r="J107" s="201"/>
    </row>
    <row r="108" spans="10:10" x14ac:dyDescent="0.2">
      <c r="J108" s="201"/>
    </row>
    <row r="109" spans="10:10" x14ac:dyDescent="0.2">
      <c r="J109" s="201"/>
    </row>
    <row r="110" spans="10:10" x14ac:dyDescent="0.2">
      <c r="J110" s="201"/>
    </row>
    <row r="111" spans="10:10" x14ac:dyDescent="0.2">
      <c r="J111" s="201"/>
    </row>
    <row r="112" spans="10:10" x14ac:dyDescent="0.2">
      <c r="J112" s="201"/>
    </row>
    <row r="113" spans="10:10" x14ac:dyDescent="0.2">
      <c r="J113" s="201"/>
    </row>
    <row r="114" spans="10:10" x14ac:dyDescent="0.2">
      <c r="J114" s="201"/>
    </row>
    <row r="115" spans="10:10" x14ac:dyDescent="0.2">
      <c r="J115" s="201"/>
    </row>
    <row r="116" spans="10:10" x14ac:dyDescent="0.2">
      <c r="J116" s="201"/>
    </row>
    <row r="117" spans="10:10" x14ac:dyDescent="0.2">
      <c r="J117" s="201"/>
    </row>
    <row r="118" spans="10:10" x14ac:dyDescent="0.2">
      <c r="J118" s="201"/>
    </row>
    <row r="119" spans="10:10" x14ac:dyDescent="0.2">
      <c r="J119" s="201"/>
    </row>
    <row r="120" spans="10:10" x14ac:dyDescent="0.2">
      <c r="J120" s="201"/>
    </row>
    <row r="121" spans="10:10" x14ac:dyDescent="0.2">
      <c r="J121" s="201"/>
    </row>
    <row r="122" spans="10:10" x14ac:dyDescent="0.2">
      <c r="J122" s="201"/>
    </row>
    <row r="123" spans="10:10" x14ac:dyDescent="0.2">
      <c r="J123" s="201"/>
    </row>
    <row r="124" spans="10:10" x14ac:dyDescent="0.2">
      <c r="J124" s="201"/>
    </row>
    <row r="125" spans="10:10" x14ac:dyDescent="0.2">
      <c r="J125" s="201"/>
    </row>
    <row r="126" spans="10:10" x14ac:dyDescent="0.2">
      <c r="J126" s="201"/>
    </row>
    <row r="127" spans="10:10" x14ac:dyDescent="0.2">
      <c r="J127" s="201"/>
    </row>
    <row r="128" spans="10:10" x14ac:dyDescent="0.2">
      <c r="J128" s="201"/>
    </row>
    <row r="129" spans="10:10" x14ac:dyDescent="0.2">
      <c r="J129" s="201"/>
    </row>
    <row r="130" spans="10:10" x14ac:dyDescent="0.2">
      <c r="J130" s="201"/>
    </row>
    <row r="131" spans="10:10" x14ac:dyDescent="0.2">
      <c r="J131" s="201"/>
    </row>
    <row r="132" spans="10:10" x14ac:dyDescent="0.2">
      <c r="J132" s="201"/>
    </row>
    <row r="133" spans="10:10" x14ac:dyDescent="0.2">
      <c r="J133" s="201"/>
    </row>
    <row r="134" spans="10:10" x14ac:dyDescent="0.2">
      <c r="J134" s="201"/>
    </row>
    <row r="135" spans="10:10" x14ac:dyDescent="0.2">
      <c r="J135" s="201"/>
    </row>
    <row r="136" spans="10:10" x14ac:dyDescent="0.2">
      <c r="J136" s="201"/>
    </row>
    <row r="137" spans="10:10" x14ac:dyDescent="0.2">
      <c r="J137" s="201"/>
    </row>
    <row r="138" spans="10:10" x14ac:dyDescent="0.2">
      <c r="J138" s="201"/>
    </row>
    <row r="139" spans="10:10" x14ac:dyDescent="0.2">
      <c r="J139" s="201"/>
    </row>
    <row r="140" spans="10:10" x14ac:dyDescent="0.2">
      <c r="J140" s="201"/>
    </row>
    <row r="141" spans="10:10" x14ac:dyDescent="0.2">
      <c r="J141" s="201"/>
    </row>
    <row r="142" spans="10:10" x14ac:dyDescent="0.2">
      <c r="J142" s="201"/>
    </row>
    <row r="143" spans="10:10" x14ac:dyDescent="0.2">
      <c r="J143" s="201"/>
    </row>
    <row r="144" spans="10:10" x14ac:dyDescent="0.2">
      <c r="J144" s="201"/>
    </row>
    <row r="145" spans="10:10" x14ac:dyDescent="0.2">
      <c r="J145" s="201"/>
    </row>
    <row r="146" spans="10:10" x14ac:dyDescent="0.2">
      <c r="J146" s="201"/>
    </row>
    <row r="147" spans="10:10" x14ac:dyDescent="0.2">
      <c r="J147" s="201"/>
    </row>
    <row r="148" spans="10:10" x14ac:dyDescent="0.2">
      <c r="J148" s="201"/>
    </row>
    <row r="149" spans="10:10" x14ac:dyDescent="0.2">
      <c r="J149" s="201"/>
    </row>
    <row r="150" spans="10:10" x14ac:dyDescent="0.2">
      <c r="J150" s="201"/>
    </row>
    <row r="151" spans="10:10" x14ac:dyDescent="0.2">
      <c r="J151" s="201"/>
    </row>
    <row r="152" spans="10:10" x14ac:dyDescent="0.2">
      <c r="J152" s="201"/>
    </row>
    <row r="153" spans="10:10" x14ac:dyDescent="0.2">
      <c r="J153" s="201"/>
    </row>
    <row r="154" spans="10:10" x14ac:dyDescent="0.2">
      <c r="J154" s="201"/>
    </row>
    <row r="155" spans="10:10" x14ac:dyDescent="0.2">
      <c r="J155" s="201"/>
    </row>
    <row r="156" spans="10:10" x14ac:dyDescent="0.2">
      <c r="J156" s="201"/>
    </row>
    <row r="157" spans="10:10" x14ac:dyDescent="0.2">
      <c r="J157" s="201"/>
    </row>
    <row r="158" spans="10:10" x14ac:dyDescent="0.2">
      <c r="J158" s="201"/>
    </row>
    <row r="159" spans="10:10" x14ac:dyDescent="0.2">
      <c r="J159" s="201"/>
    </row>
    <row r="160" spans="10:10" x14ac:dyDescent="0.2">
      <c r="J160" s="201"/>
    </row>
    <row r="161" spans="10:10" x14ac:dyDescent="0.2">
      <c r="J161" s="201"/>
    </row>
    <row r="162" spans="10:10" x14ac:dyDescent="0.2">
      <c r="J162" s="201"/>
    </row>
    <row r="163" spans="10:10" x14ac:dyDescent="0.2">
      <c r="J163" s="201"/>
    </row>
    <row r="164" spans="10:10" x14ac:dyDescent="0.2">
      <c r="J164" s="201"/>
    </row>
    <row r="165" spans="10:10" x14ac:dyDescent="0.2">
      <c r="J165" s="201"/>
    </row>
    <row r="166" spans="10:10" x14ac:dyDescent="0.2">
      <c r="J166" s="201"/>
    </row>
    <row r="167" spans="10:10" x14ac:dyDescent="0.2">
      <c r="J167" s="201"/>
    </row>
    <row r="168" spans="10:10" x14ac:dyDescent="0.2">
      <c r="J168" s="201"/>
    </row>
    <row r="169" spans="10:10" x14ac:dyDescent="0.2">
      <c r="J169" s="201"/>
    </row>
    <row r="170" spans="10:10" x14ac:dyDescent="0.2">
      <c r="J170" s="201"/>
    </row>
    <row r="171" spans="10:10" x14ac:dyDescent="0.2">
      <c r="J171" s="201"/>
    </row>
    <row r="172" spans="10:10" x14ac:dyDescent="0.2">
      <c r="J172" s="201"/>
    </row>
    <row r="173" spans="10:10" x14ac:dyDescent="0.2">
      <c r="J173" s="201"/>
    </row>
    <row r="174" spans="10:10" x14ac:dyDescent="0.2">
      <c r="J174" s="201"/>
    </row>
    <row r="175" spans="10:10" x14ac:dyDescent="0.2">
      <c r="J175" s="201"/>
    </row>
    <row r="176" spans="10:10" x14ac:dyDescent="0.2">
      <c r="J176" s="201"/>
    </row>
    <row r="177" spans="10:10" x14ac:dyDescent="0.2">
      <c r="J177" s="201"/>
    </row>
    <row r="178" spans="10:10" x14ac:dyDescent="0.2">
      <c r="J178" s="201"/>
    </row>
    <row r="179" spans="10:10" x14ac:dyDescent="0.2">
      <c r="J179" s="201"/>
    </row>
    <row r="180" spans="10:10" x14ac:dyDescent="0.2">
      <c r="J180" s="201"/>
    </row>
    <row r="181" spans="10:10" x14ac:dyDescent="0.2">
      <c r="J181" s="201"/>
    </row>
    <row r="182" spans="10:10" x14ac:dyDescent="0.2">
      <c r="J182" s="201"/>
    </row>
    <row r="183" spans="10:10" x14ac:dyDescent="0.2">
      <c r="J183" s="201"/>
    </row>
    <row r="184" spans="10:10" x14ac:dyDescent="0.2">
      <c r="J184" s="201"/>
    </row>
    <row r="185" spans="10:10" x14ac:dyDescent="0.2">
      <c r="J185" s="201"/>
    </row>
    <row r="186" spans="10:10" x14ac:dyDescent="0.2">
      <c r="J186" s="201"/>
    </row>
    <row r="187" spans="10:10" x14ac:dyDescent="0.2">
      <c r="J187" s="201"/>
    </row>
    <row r="188" spans="10:10" x14ac:dyDescent="0.2">
      <c r="J188" s="201"/>
    </row>
    <row r="189" spans="10:10" x14ac:dyDescent="0.2">
      <c r="J189" s="201"/>
    </row>
    <row r="190" spans="10:10" x14ac:dyDescent="0.2">
      <c r="J190" s="201"/>
    </row>
    <row r="191" spans="10:10" x14ac:dyDescent="0.2">
      <c r="J191" s="201"/>
    </row>
    <row r="192" spans="10:10" x14ac:dyDescent="0.2">
      <c r="J192" s="201"/>
    </row>
    <row r="193" spans="10:10" x14ac:dyDescent="0.2">
      <c r="J193" s="201"/>
    </row>
    <row r="194" spans="10:10" x14ac:dyDescent="0.2">
      <c r="J194" s="201"/>
    </row>
    <row r="195" spans="10:10" x14ac:dyDescent="0.2">
      <c r="J195" s="201"/>
    </row>
    <row r="196" spans="10:10" x14ac:dyDescent="0.2">
      <c r="J196" s="201"/>
    </row>
    <row r="197" spans="10:10" x14ac:dyDescent="0.2">
      <c r="J197" s="201"/>
    </row>
    <row r="198" spans="10:10" x14ac:dyDescent="0.2">
      <c r="J198" s="201"/>
    </row>
    <row r="199" spans="10:10" x14ac:dyDescent="0.2">
      <c r="J199" s="201"/>
    </row>
    <row r="200" spans="10:10" x14ac:dyDescent="0.2">
      <c r="J200" s="201"/>
    </row>
    <row r="201" spans="10:10" x14ac:dyDescent="0.2">
      <c r="J201" s="201"/>
    </row>
    <row r="202" spans="10:10" x14ac:dyDescent="0.2">
      <c r="J202" s="201"/>
    </row>
    <row r="203" spans="10:10" x14ac:dyDescent="0.2">
      <c r="J203" s="201"/>
    </row>
    <row r="204" spans="10:10" x14ac:dyDescent="0.2">
      <c r="J204" s="201"/>
    </row>
    <row r="205" spans="10:10" x14ac:dyDescent="0.2">
      <c r="J205" s="201"/>
    </row>
    <row r="206" spans="10:10" x14ac:dyDescent="0.2">
      <c r="J206" s="201"/>
    </row>
    <row r="207" spans="10:10" x14ac:dyDescent="0.2">
      <c r="J207" s="201"/>
    </row>
    <row r="208" spans="10:10" x14ac:dyDescent="0.2">
      <c r="J208" s="201"/>
    </row>
    <row r="209" spans="10:10" x14ac:dyDescent="0.2">
      <c r="J209" s="201"/>
    </row>
    <row r="210" spans="10:10" x14ac:dyDescent="0.2">
      <c r="J210" s="201"/>
    </row>
    <row r="211" spans="10:10" x14ac:dyDescent="0.2">
      <c r="J211" s="201"/>
    </row>
    <row r="212" spans="10:10" x14ac:dyDescent="0.2">
      <c r="J212" s="201"/>
    </row>
    <row r="213" spans="10:10" x14ac:dyDescent="0.2">
      <c r="J213" s="201"/>
    </row>
    <row r="214" spans="10:10" x14ac:dyDescent="0.2">
      <c r="J214" s="201"/>
    </row>
    <row r="215" spans="10:10" x14ac:dyDescent="0.2">
      <c r="J215" s="201"/>
    </row>
    <row r="216" spans="10:10" x14ac:dyDescent="0.2">
      <c r="J216" s="201"/>
    </row>
    <row r="217" spans="10:10" x14ac:dyDescent="0.2">
      <c r="J217" s="201"/>
    </row>
    <row r="218" spans="10:10" x14ac:dyDescent="0.2">
      <c r="J218" s="201"/>
    </row>
    <row r="219" spans="10:10" x14ac:dyDescent="0.2">
      <c r="J219" s="201"/>
    </row>
    <row r="220" spans="10:10" x14ac:dyDescent="0.2">
      <c r="J220" s="201"/>
    </row>
    <row r="221" spans="10:10" x14ac:dyDescent="0.2">
      <c r="J221" s="201"/>
    </row>
    <row r="222" spans="10:10" x14ac:dyDescent="0.2">
      <c r="J222" s="201"/>
    </row>
    <row r="223" spans="10:10" x14ac:dyDescent="0.2">
      <c r="J223" s="201"/>
    </row>
    <row r="224" spans="10:10" x14ac:dyDescent="0.2">
      <c r="J224" s="201"/>
    </row>
    <row r="225" spans="10:10" x14ac:dyDescent="0.2">
      <c r="J225" s="201"/>
    </row>
    <row r="226" spans="10:10" x14ac:dyDescent="0.2">
      <c r="J226" s="201"/>
    </row>
    <row r="227" spans="10:10" x14ac:dyDescent="0.2">
      <c r="J227" s="201"/>
    </row>
    <row r="228" spans="10:10" x14ac:dyDescent="0.2">
      <c r="J228" s="201"/>
    </row>
    <row r="229" spans="10:10" x14ac:dyDescent="0.2">
      <c r="J229" s="201"/>
    </row>
    <row r="230" spans="10:10" x14ac:dyDescent="0.2">
      <c r="J230" s="201"/>
    </row>
    <row r="231" spans="10:10" x14ac:dyDescent="0.2">
      <c r="J231" s="201"/>
    </row>
    <row r="232" spans="10:10" x14ac:dyDescent="0.2">
      <c r="J232" s="201"/>
    </row>
    <row r="233" spans="10:10" x14ac:dyDescent="0.2">
      <c r="J233" s="201"/>
    </row>
    <row r="234" spans="10:10" x14ac:dyDescent="0.2">
      <c r="J234" s="201"/>
    </row>
    <row r="235" spans="10:10" x14ac:dyDescent="0.2">
      <c r="J235" s="201"/>
    </row>
    <row r="236" spans="10:10" x14ac:dyDescent="0.2">
      <c r="J236" s="201"/>
    </row>
    <row r="237" spans="10:10" x14ac:dyDescent="0.2">
      <c r="J237" s="201"/>
    </row>
    <row r="238" spans="10:10" x14ac:dyDescent="0.2">
      <c r="J238" s="201"/>
    </row>
    <row r="239" spans="10:10" x14ac:dyDescent="0.2">
      <c r="J239" s="201"/>
    </row>
    <row r="240" spans="10:10" x14ac:dyDescent="0.2">
      <c r="J240" s="201"/>
    </row>
    <row r="241" spans="10:10" x14ac:dyDescent="0.2">
      <c r="J241" s="201"/>
    </row>
    <row r="242" spans="10:10" x14ac:dyDescent="0.2">
      <c r="J242" s="201"/>
    </row>
    <row r="243" spans="10:10" x14ac:dyDescent="0.2">
      <c r="J243" s="201"/>
    </row>
    <row r="244" spans="10:10" x14ac:dyDescent="0.2">
      <c r="J244" s="201"/>
    </row>
    <row r="245" spans="10:10" x14ac:dyDescent="0.2">
      <c r="J245" s="201"/>
    </row>
    <row r="246" spans="10:10" x14ac:dyDescent="0.2">
      <c r="J246" s="201"/>
    </row>
    <row r="247" spans="10:10" x14ac:dyDescent="0.2">
      <c r="J247" s="201"/>
    </row>
    <row r="248" spans="10:10" x14ac:dyDescent="0.2">
      <c r="J248" s="201"/>
    </row>
    <row r="249" spans="10:10" x14ac:dyDescent="0.2">
      <c r="J249" s="201"/>
    </row>
    <row r="250" spans="10:10" x14ac:dyDescent="0.2">
      <c r="J250" s="201"/>
    </row>
    <row r="251" spans="10:10" x14ac:dyDescent="0.2">
      <c r="J251" s="201"/>
    </row>
    <row r="252" spans="10:10" x14ac:dyDescent="0.2">
      <c r="J252" s="201"/>
    </row>
    <row r="253" spans="10:10" x14ac:dyDescent="0.2">
      <c r="J253" s="201"/>
    </row>
    <row r="254" spans="10:10" x14ac:dyDescent="0.2">
      <c r="J254" s="201"/>
    </row>
    <row r="255" spans="10:10" x14ac:dyDescent="0.2">
      <c r="J255" s="201"/>
    </row>
    <row r="256" spans="10:10" x14ac:dyDescent="0.2">
      <c r="J256" s="201"/>
    </row>
    <row r="257" spans="10:10" x14ac:dyDescent="0.2">
      <c r="J257" s="201"/>
    </row>
    <row r="258" spans="10:10" x14ac:dyDescent="0.2">
      <c r="J258" s="201"/>
    </row>
    <row r="259" spans="10:10" x14ac:dyDescent="0.2">
      <c r="J259" s="201"/>
    </row>
    <row r="260" spans="10:10" x14ac:dyDescent="0.2">
      <c r="J260" s="201"/>
    </row>
    <row r="261" spans="10:10" x14ac:dyDescent="0.2">
      <c r="J261" s="201"/>
    </row>
    <row r="262" spans="10:10" x14ac:dyDescent="0.2">
      <c r="J262" s="201"/>
    </row>
    <row r="263" spans="10:10" x14ac:dyDescent="0.2">
      <c r="J263" s="201"/>
    </row>
    <row r="264" spans="10:10" x14ac:dyDescent="0.2">
      <c r="J264" s="201"/>
    </row>
    <row r="265" spans="10:10" x14ac:dyDescent="0.2">
      <c r="J265" s="201"/>
    </row>
    <row r="266" spans="10:10" x14ac:dyDescent="0.2">
      <c r="J266" s="201"/>
    </row>
    <row r="267" spans="10:10" x14ac:dyDescent="0.2">
      <c r="J267" s="201"/>
    </row>
    <row r="268" spans="10:10" x14ac:dyDescent="0.2">
      <c r="J268" s="201"/>
    </row>
    <row r="269" spans="10:10" x14ac:dyDescent="0.2">
      <c r="J269" s="201"/>
    </row>
    <row r="270" spans="10:10" x14ac:dyDescent="0.2">
      <c r="J270" s="201"/>
    </row>
    <row r="271" spans="10:10" x14ac:dyDescent="0.2">
      <c r="J271" s="201"/>
    </row>
    <row r="272" spans="10:10" x14ac:dyDescent="0.2">
      <c r="J272" s="201"/>
    </row>
    <row r="273" spans="10:10" x14ac:dyDescent="0.2">
      <c r="J273" s="201"/>
    </row>
    <row r="274" spans="10:10" x14ac:dyDescent="0.2">
      <c r="J274" s="201"/>
    </row>
    <row r="275" spans="10:10" x14ac:dyDescent="0.2">
      <c r="J275" s="201"/>
    </row>
    <row r="276" spans="10:10" x14ac:dyDescent="0.2">
      <c r="J276" s="201"/>
    </row>
    <row r="277" spans="10:10" x14ac:dyDescent="0.2">
      <c r="J277" s="201"/>
    </row>
    <row r="278" spans="10:10" x14ac:dyDescent="0.2">
      <c r="J278" s="201"/>
    </row>
    <row r="279" spans="10:10" x14ac:dyDescent="0.2">
      <c r="J279" s="201"/>
    </row>
    <row r="280" spans="10:10" x14ac:dyDescent="0.2">
      <c r="J280" s="201"/>
    </row>
    <row r="281" spans="10:10" x14ac:dyDescent="0.2">
      <c r="J281" s="201"/>
    </row>
    <row r="282" spans="10:10" x14ac:dyDescent="0.2">
      <c r="J282" s="201"/>
    </row>
    <row r="283" spans="10:10" x14ac:dyDescent="0.2">
      <c r="J283" s="201"/>
    </row>
    <row r="284" spans="10:10" x14ac:dyDescent="0.2">
      <c r="J284" s="201"/>
    </row>
    <row r="285" spans="10:10" x14ac:dyDescent="0.2">
      <c r="J285" s="201"/>
    </row>
    <row r="286" spans="10:10" x14ac:dyDescent="0.2">
      <c r="J286" s="201"/>
    </row>
    <row r="287" spans="10:10" x14ac:dyDescent="0.2">
      <c r="J287" s="201"/>
    </row>
    <row r="288" spans="10:10" x14ac:dyDescent="0.2">
      <c r="J288" s="201"/>
    </row>
    <row r="289" spans="10:10" x14ac:dyDescent="0.2">
      <c r="J289" s="201"/>
    </row>
    <row r="290" spans="10:10" x14ac:dyDescent="0.2">
      <c r="J290" s="201"/>
    </row>
    <row r="291" spans="10:10" x14ac:dyDescent="0.2">
      <c r="J291" s="201"/>
    </row>
    <row r="292" spans="10:10" x14ac:dyDescent="0.2">
      <c r="J292" s="201"/>
    </row>
    <row r="293" spans="10:10" x14ac:dyDescent="0.2">
      <c r="J293" s="201"/>
    </row>
    <row r="294" spans="10:10" x14ac:dyDescent="0.2">
      <c r="J294" s="201"/>
    </row>
    <row r="295" spans="10:10" x14ac:dyDescent="0.2">
      <c r="J295" s="201"/>
    </row>
    <row r="296" spans="10:10" x14ac:dyDescent="0.2">
      <c r="J296" s="201"/>
    </row>
    <row r="297" spans="10:10" x14ac:dyDescent="0.2">
      <c r="J297" s="201"/>
    </row>
    <row r="298" spans="10:10" x14ac:dyDescent="0.2">
      <c r="J298" s="201"/>
    </row>
    <row r="299" spans="10:10" x14ac:dyDescent="0.2">
      <c r="J299" s="201"/>
    </row>
    <row r="300" spans="10:10" x14ac:dyDescent="0.2">
      <c r="J300" s="201"/>
    </row>
    <row r="301" spans="10:10" x14ac:dyDescent="0.2">
      <c r="J301" s="201"/>
    </row>
    <row r="302" spans="10:10" x14ac:dyDescent="0.2">
      <c r="J302" s="201"/>
    </row>
    <row r="303" spans="10:10" x14ac:dyDescent="0.2">
      <c r="J303" s="201"/>
    </row>
    <row r="304" spans="10:10" x14ac:dyDescent="0.2">
      <c r="J304" s="201"/>
    </row>
    <row r="305" spans="10:10" x14ac:dyDescent="0.2">
      <c r="J305" s="201"/>
    </row>
    <row r="306" spans="10:10" x14ac:dyDescent="0.2">
      <c r="J306" s="201"/>
    </row>
    <row r="307" spans="10:10" x14ac:dyDescent="0.2">
      <c r="J307" s="201"/>
    </row>
    <row r="308" spans="10:10" x14ac:dyDescent="0.2">
      <c r="J308" s="201"/>
    </row>
    <row r="309" spans="10:10" x14ac:dyDescent="0.2">
      <c r="J309" s="201"/>
    </row>
    <row r="310" spans="10:10" x14ac:dyDescent="0.2">
      <c r="J310" s="201"/>
    </row>
    <row r="311" spans="10:10" x14ac:dyDescent="0.2">
      <c r="J311" s="201"/>
    </row>
    <row r="312" spans="10:10" x14ac:dyDescent="0.2">
      <c r="J312" s="201"/>
    </row>
    <row r="313" spans="10:10" x14ac:dyDescent="0.2">
      <c r="J313" s="201"/>
    </row>
    <row r="314" spans="10:10" x14ac:dyDescent="0.2">
      <c r="J314" s="201"/>
    </row>
    <row r="315" spans="10:10" x14ac:dyDescent="0.2">
      <c r="J315" s="201"/>
    </row>
    <row r="316" spans="10:10" x14ac:dyDescent="0.2">
      <c r="J316" s="201"/>
    </row>
    <row r="317" spans="10:10" x14ac:dyDescent="0.2">
      <c r="J317" s="201"/>
    </row>
    <row r="318" spans="10:10" x14ac:dyDescent="0.2">
      <c r="J318" s="201"/>
    </row>
    <row r="319" spans="10:10" x14ac:dyDescent="0.2">
      <c r="J319" s="201"/>
    </row>
    <row r="320" spans="10:10" x14ac:dyDescent="0.2">
      <c r="J320" s="201"/>
    </row>
    <row r="321" spans="10:10" x14ac:dyDescent="0.2">
      <c r="J321" s="201"/>
    </row>
    <row r="322" spans="10:10" x14ac:dyDescent="0.2">
      <c r="J322" s="201"/>
    </row>
    <row r="323" spans="10:10" x14ac:dyDescent="0.2">
      <c r="J323" s="201"/>
    </row>
    <row r="324" spans="10:10" x14ac:dyDescent="0.2">
      <c r="J324" s="201"/>
    </row>
    <row r="325" spans="10:10" x14ac:dyDescent="0.2">
      <c r="J325" s="201"/>
    </row>
    <row r="326" spans="10:10" x14ac:dyDescent="0.2">
      <c r="J326" s="201"/>
    </row>
  </sheetData>
  <mergeCells count="18">
    <mergeCell ref="A10:F10"/>
    <mergeCell ref="A12:F12"/>
    <mergeCell ref="P8:P9"/>
    <mergeCell ref="A8:A9"/>
    <mergeCell ref="B8:B9"/>
    <mergeCell ref="F8:F9"/>
    <mergeCell ref="G8:G9"/>
    <mergeCell ref="M8:O8"/>
    <mergeCell ref="H8:H9"/>
    <mergeCell ref="L8:L9"/>
    <mergeCell ref="A6:I6"/>
    <mergeCell ref="A7:F7"/>
    <mergeCell ref="I8:I9"/>
    <mergeCell ref="J8:J9"/>
    <mergeCell ref="K8:K9"/>
    <mergeCell ref="C8:C9"/>
    <mergeCell ref="D8:D9"/>
    <mergeCell ref="E8:E9"/>
  </mergeCells>
  <phoneticPr fontId="0" type="noConversion"/>
  <pageMargins left="0.78740157480314965" right="0.78740157480314965" top="0.6692913385826772" bottom="0.86614173228346458" header="0.27559055118110237" footer="0.39370078740157483"/>
  <pageSetup paperSize="9" scale="53" firstPageNumber="147" orientation="landscape" useFirstPageNumber="1" r:id="rId1"/>
  <headerFooter alignWithMargins="0">
    <oddFooter>&amp;L&amp;"Arial,Kurzíva"&amp;12Zastupitelstvo Olomouckého kraje 16-12-2011
6. - Rozpočet Olomouckého kraje 2012 - návrh rozpočtu
Příloha č. 4b): Návrh nových investičních akcí v roce 2012&amp;R&amp;"Arial,Kurzíva"&amp;12Strana &amp;P (celkem 167)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K44"/>
  <sheetViews>
    <sheetView showGridLines="0" zoomScale="75" zoomScaleNormal="75" zoomScaleSheetLayoutView="75" workbookViewId="0">
      <selection activeCell="F27" sqref="F27"/>
    </sheetView>
  </sheetViews>
  <sheetFormatPr defaultRowHeight="12.75" x14ac:dyDescent="0.2"/>
  <cols>
    <col min="1" max="1" width="7" style="28" customWidth="1"/>
    <col min="2" max="2" width="43.28515625" style="28" customWidth="1"/>
    <col min="3" max="3" width="49" style="28" customWidth="1"/>
    <col min="4" max="4" width="31.42578125" style="28" customWidth="1"/>
    <col min="5" max="5" width="22.28515625" style="28" customWidth="1"/>
    <col min="6" max="6" width="27.85546875" style="28" customWidth="1"/>
    <col min="7" max="7" width="23" style="28" customWidth="1"/>
    <col min="8" max="8" width="21.85546875" style="28" customWidth="1"/>
    <col min="9" max="16384" width="9.140625" style="28"/>
  </cols>
  <sheetData>
    <row r="1" spans="1:8" s="150" customFormat="1" ht="32.25" customHeight="1" x14ac:dyDescent="0.3">
      <c r="A1" s="150" t="s">
        <v>471</v>
      </c>
      <c r="E1" s="340"/>
    </row>
    <row r="2" spans="1:8" ht="21" customHeight="1" x14ac:dyDescent="0.3">
      <c r="A2" s="150" t="s">
        <v>143</v>
      </c>
      <c r="E2" s="55"/>
    </row>
    <row r="3" spans="1:8" ht="18.75" customHeight="1" thickBot="1" x14ac:dyDescent="0.3">
      <c r="A3" s="1013"/>
      <c r="B3" s="1013"/>
      <c r="C3" s="1013"/>
      <c r="H3" s="151" t="s">
        <v>16</v>
      </c>
    </row>
    <row r="4" spans="1:8" ht="65.25" customHeight="1" thickBot="1" x14ac:dyDescent="0.25">
      <c r="A4" s="1014" t="s">
        <v>85</v>
      </c>
      <c r="B4" s="1014"/>
      <c r="C4" s="49" t="s">
        <v>48</v>
      </c>
      <c r="D4" s="122" t="s">
        <v>439</v>
      </c>
      <c r="E4" s="143" t="s">
        <v>40</v>
      </c>
      <c r="F4" s="122" t="s">
        <v>41</v>
      </c>
      <c r="G4" s="122" t="s">
        <v>60</v>
      </c>
      <c r="H4" s="121" t="s">
        <v>100</v>
      </c>
    </row>
    <row r="5" spans="1:8" ht="20.100000000000001" customHeight="1" x14ac:dyDescent="0.2">
      <c r="A5" s="1015"/>
      <c r="B5" s="39" t="s">
        <v>37</v>
      </c>
      <c r="C5" s="95" t="s">
        <v>28</v>
      </c>
      <c r="D5" s="45">
        <f>'Š-PD'!N21</f>
        <v>25</v>
      </c>
      <c r="E5" s="45">
        <f>'Š-PD'!O21</f>
        <v>2605</v>
      </c>
      <c r="F5" s="45"/>
      <c r="G5" s="45">
        <f>'Š-PD'!Q21</f>
        <v>0</v>
      </c>
      <c r="H5" s="73">
        <f t="shared" ref="H5:H22" si="0">SUM(D5:G5)</f>
        <v>2630</v>
      </c>
    </row>
    <row r="6" spans="1:8" ht="20.100000000000001" customHeight="1" x14ac:dyDescent="0.2">
      <c r="A6" s="1016"/>
      <c r="B6" s="39" t="s">
        <v>37</v>
      </c>
      <c r="C6" s="96" t="s">
        <v>17</v>
      </c>
      <c r="D6" s="46">
        <f>'Š-INV'!N41</f>
        <v>2644</v>
      </c>
      <c r="E6" s="46">
        <f>'Š-INV'!O35</f>
        <v>33011</v>
      </c>
      <c r="F6" s="46">
        <f>'Š-INV'!Q10</f>
        <v>0</v>
      </c>
      <c r="G6" s="46">
        <f>'Š-INV'!Q35</f>
        <v>0</v>
      </c>
      <c r="H6" s="73">
        <f t="shared" si="0"/>
        <v>35655</v>
      </c>
    </row>
    <row r="7" spans="1:8" ht="20.100000000000001" customHeight="1" thickBot="1" x14ac:dyDescent="0.25">
      <c r="A7" s="1017"/>
      <c r="B7" s="40" t="s">
        <v>37</v>
      </c>
      <c r="C7" s="97" t="s">
        <v>86</v>
      </c>
      <c r="D7" s="47">
        <f>'Š-opr.'!N36</f>
        <v>1996</v>
      </c>
      <c r="E7" s="54">
        <f>'Š-opr.'!O36</f>
        <v>22384</v>
      </c>
      <c r="F7" s="54"/>
      <c r="G7" s="54">
        <f>'Š-opr.'!Q36</f>
        <v>0</v>
      </c>
      <c r="H7" s="72">
        <f t="shared" si="0"/>
        <v>24380</v>
      </c>
    </row>
    <row r="8" spans="1:8" ht="20.100000000000001" customHeight="1" thickBot="1" x14ac:dyDescent="0.25">
      <c r="A8" s="1005" t="s">
        <v>54</v>
      </c>
      <c r="B8" s="1006"/>
      <c r="C8" s="1006"/>
      <c r="D8" s="369">
        <f>SUM(D5:D7)</f>
        <v>4665</v>
      </c>
      <c r="E8" s="369">
        <f>SUM(E5:E7)</f>
        <v>58000</v>
      </c>
      <c r="F8" s="369">
        <f>SUM(F5:F7)</f>
        <v>0</v>
      </c>
      <c r="G8" s="369">
        <f>SUM(G5:G7)</f>
        <v>0</v>
      </c>
      <c r="H8" s="369">
        <f t="shared" si="0"/>
        <v>62665</v>
      </c>
    </row>
    <row r="9" spans="1:8" ht="20.100000000000001" customHeight="1" x14ac:dyDescent="0.2">
      <c r="A9" s="35"/>
      <c r="B9" s="41" t="s">
        <v>68</v>
      </c>
      <c r="C9" s="98" t="s">
        <v>28</v>
      </c>
      <c r="D9" s="48">
        <v>0</v>
      </c>
      <c r="E9" s="45">
        <f>'Sociální-PD'!O12</f>
        <v>1750</v>
      </c>
      <c r="F9" s="45"/>
      <c r="G9" s="45">
        <f>'Sociální-PD'!Q12</f>
        <v>0</v>
      </c>
      <c r="H9" s="73">
        <f t="shared" si="0"/>
        <v>1750</v>
      </c>
    </row>
    <row r="10" spans="1:8" ht="20.100000000000001" customHeight="1" x14ac:dyDescent="0.2">
      <c r="A10" s="30"/>
      <c r="B10" s="42" t="s">
        <v>68</v>
      </c>
      <c r="C10" s="99" t="s">
        <v>31</v>
      </c>
      <c r="D10" s="46">
        <f>'Sociální-Stavební'!N28</f>
        <v>0</v>
      </c>
      <c r="E10" s="46">
        <f>'Sociální-Stavební'!O23</f>
        <v>43377</v>
      </c>
      <c r="F10" s="46">
        <f>'Sociální-Stavební'!L31</f>
        <v>0</v>
      </c>
      <c r="G10" s="46">
        <f>'Sociální-Stavební'!Q23+'Sociální-Stavební'!N31</f>
        <v>0</v>
      </c>
      <c r="H10" s="73">
        <f t="shared" si="0"/>
        <v>43377</v>
      </c>
    </row>
    <row r="11" spans="1:8" ht="20.100000000000001" customHeight="1" x14ac:dyDescent="0.2">
      <c r="A11" s="381"/>
      <c r="B11" s="42" t="s">
        <v>68</v>
      </c>
      <c r="C11" s="99" t="s">
        <v>36</v>
      </c>
      <c r="D11" s="46">
        <f>'Sociální-nestavební'!I70</f>
        <v>810</v>
      </c>
      <c r="E11" s="54">
        <f>'Sociální-nestavební'!J70</f>
        <v>17353</v>
      </c>
      <c r="F11" s="54"/>
      <c r="G11" s="54">
        <f>'Sociální-nestavební'!L70</f>
        <v>0</v>
      </c>
      <c r="H11" s="382">
        <f t="shared" ref="H11" si="1">SUM(D11:G11)</f>
        <v>18163</v>
      </c>
    </row>
    <row r="12" spans="1:8" ht="20.100000000000001" customHeight="1" thickBot="1" x14ac:dyDescent="0.25">
      <c r="A12" s="36"/>
      <c r="B12" s="378" t="s">
        <v>68</v>
      </c>
      <c r="C12" s="379" t="s">
        <v>86</v>
      </c>
      <c r="D12" s="380">
        <f>'Sociální-opravy'!N15</f>
        <v>0</v>
      </c>
      <c r="E12" s="54">
        <f>'Sociální-opravy'!O15</f>
        <v>7520</v>
      </c>
      <c r="F12" s="54"/>
      <c r="G12" s="54">
        <f>'Sociální-opravy'!Q15</f>
        <v>0</v>
      </c>
      <c r="H12" s="72">
        <f t="shared" si="0"/>
        <v>7520</v>
      </c>
    </row>
    <row r="13" spans="1:8" ht="20.100000000000001" customHeight="1" thickBot="1" x14ac:dyDescent="0.25">
      <c r="A13" s="1005" t="s">
        <v>55</v>
      </c>
      <c r="B13" s="1006"/>
      <c r="C13" s="1006"/>
      <c r="D13" s="370">
        <f>SUM(D9:D12)</f>
        <v>810</v>
      </c>
      <c r="E13" s="370">
        <f>SUM(E9:E12)</f>
        <v>70000</v>
      </c>
      <c r="F13" s="370">
        <f>SUM(F9:F12)</f>
        <v>0</v>
      </c>
      <c r="G13" s="370">
        <f>SUM(G9:G12)</f>
        <v>0</v>
      </c>
      <c r="H13" s="369">
        <f t="shared" si="0"/>
        <v>70810</v>
      </c>
    </row>
    <row r="14" spans="1:8" ht="20.100000000000001" customHeight="1" x14ac:dyDescent="0.2">
      <c r="A14" s="34"/>
      <c r="B14" s="41" t="s">
        <v>81</v>
      </c>
      <c r="C14" s="100" t="s">
        <v>28</v>
      </c>
      <c r="D14" s="48">
        <f>'Kultura-PD'!N12</f>
        <v>0</v>
      </c>
      <c r="E14" s="45">
        <f>'Kultura-PD'!O12</f>
        <v>1600</v>
      </c>
      <c r="F14" s="45"/>
      <c r="G14" s="45">
        <f>'Kultura-PD'!Q12</f>
        <v>0</v>
      </c>
      <c r="H14" s="73">
        <f t="shared" si="0"/>
        <v>1600</v>
      </c>
    </row>
    <row r="15" spans="1:8" ht="20.100000000000001" customHeight="1" x14ac:dyDescent="0.2">
      <c r="A15" s="30"/>
      <c r="B15" s="42" t="s">
        <v>81</v>
      </c>
      <c r="C15" s="99" t="s">
        <v>31</v>
      </c>
      <c r="D15" s="46">
        <f>'Kultura-stavební'!N22</f>
        <v>0</v>
      </c>
      <c r="E15" s="46">
        <f>'Kultura-stavební'!O22</f>
        <v>18635</v>
      </c>
      <c r="F15" s="46">
        <f>'Kultura-stavební'!P22</f>
        <v>0</v>
      </c>
      <c r="G15" s="46">
        <f>'Kultura-stavební'!Q22</f>
        <v>0</v>
      </c>
      <c r="H15" s="73">
        <f t="shared" si="0"/>
        <v>18635</v>
      </c>
    </row>
    <row r="16" spans="1:8" ht="20.100000000000001" customHeight="1" thickBot="1" x14ac:dyDescent="0.25">
      <c r="A16" s="30"/>
      <c r="B16" s="43" t="s">
        <v>81</v>
      </c>
      <c r="C16" s="50" t="s">
        <v>36</v>
      </c>
      <c r="D16" s="47">
        <f>'Kultura nestavební'!J21</f>
        <v>0</v>
      </c>
      <c r="E16" s="54">
        <f>'Kultura nestavební'!K21</f>
        <v>2765</v>
      </c>
      <c r="F16" s="54"/>
      <c r="G16" s="54">
        <f>'Kultura nestavební'!M21</f>
        <v>0</v>
      </c>
      <c r="H16" s="72">
        <f t="shared" si="0"/>
        <v>2765</v>
      </c>
    </row>
    <row r="17" spans="1:11" ht="20.100000000000001" customHeight="1" thickBot="1" x14ac:dyDescent="0.25">
      <c r="A17" s="1005" t="s">
        <v>56</v>
      </c>
      <c r="B17" s="1006"/>
      <c r="C17" s="1007"/>
      <c r="D17" s="369">
        <f>SUM(D14:D16)</f>
        <v>0</v>
      </c>
      <c r="E17" s="369">
        <f>SUM(E14:E16)</f>
        <v>23000</v>
      </c>
      <c r="F17" s="369">
        <f>SUM(F14:F16)</f>
        <v>0</v>
      </c>
      <c r="G17" s="369">
        <f>SUM(G14:G16)</f>
        <v>0</v>
      </c>
      <c r="H17" s="369">
        <f t="shared" si="0"/>
        <v>23000</v>
      </c>
    </row>
    <row r="18" spans="1:11" ht="20.100000000000001" customHeight="1" x14ac:dyDescent="0.2">
      <c r="A18" s="35"/>
      <c r="B18" s="41" t="s">
        <v>82</v>
      </c>
      <c r="C18" s="98" t="s">
        <v>28</v>
      </c>
      <c r="D18" s="48">
        <v>0</v>
      </c>
      <c r="E18" s="45">
        <f>'Doprava-PD'!R8</f>
        <v>500</v>
      </c>
      <c r="F18" s="45">
        <f>'Doprava-PD'!T8</f>
        <v>0</v>
      </c>
      <c r="G18" s="45">
        <f>'Doprava-PD'!T8</f>
        <v>0</v>
      </c>
      <c r="H18" s="73">
        <f t="shared" si="0"/>
        <v>500</v>
      </c>
    </row>
    <row r="19" spans="1:11" ht="20.100000000000001" customHeight="1" x14ac:dyDescent="0.2">
      <c r="A19" s="30"/>
      <c r="B19" s="42" t="s">
        <v>82</v>
      </c>
      <c r="C19" s="99" t="s">
        <v>101</v>
      </c>
      <c r="D19" s="46">
        <f>Doprava!O12</f>
        <v>0</v>
      </c>
      <c r="E19" s="46">
        <f>Doprava!P12</f>
        <v>14500</v>
      </c>
      <c r="F19" s="46">
        <f>Doprava!Q12</f>
        <v>12500</v>
      </c>
      <c r="G19" s="46">
        <f>Doprava!R12</f>
        <v>2500</v>
      </c>
      <c r="H19" s="73">
        <f t="shared" si="0"/>
        <v>29500</v>
      </c>
    </row>
    <row r="20" spans="1:11" ht="20.100000000000001" customHeight="1" thickBot="1" x14ac:dyDescent="0.25">
      <c r="A20" s="36"/>
      <c r="B20" s="43" t="s">
        <v>82</v>
      </c>
      <c r="C20" s="101" t="s">
        <v>644</v>
      </c>
      <c r="D20" s="54"/>
      <c r="E20" s="54">
        <f>'Doprava SSOK'!P19+'Doprava SSOK'!K27</f>
        <v>9200</v>
      </c>
      <c r="F20" s="54">
        <f>'Doprava SSOK'!Q19+'Doprava SSOK'!L27</f>
        <v>50666</v>
      </c>
      <c r="G20" s="54">
        <f>'Doprava SSOK'!R19+'Doprava SSOK'!M27</f>
        <v>10134</v>
      </c>
      <c r="H20" s="72">
        <f t="shared" si="0"/>
        <v>70000</v>
      </c>
    </row>
    <row r="21" spans="1:11" ht="20.100000000000001" customHeight="1" thickBot="1" x14ac:dyDescent="0.25">
      <c r="A21" s="1005" t="s">
        <v>58</v>
      </c>
      <c r="B21" s="1006"/>
      <c r="C21" s="1007"/>
      <c r="D21" s="369">
        <f>SUM(D18:D20)</f>
        <v>0</v>
      </c>
      <c r="E21" s="369">
        <f>SUM(E18:E20)</f>
        <v>24200</v>
      </c>
      <c r="F21" s="369">
        <f>SUM(F18:F20)</f>
        <v>63166</v>
      </c>
      <c r="G21" s="369">
        <f>SUM(G18:G20)</f>
        <v>12634</v>
      </c>
      <c r="H21" s="369">
        <f t="shared" si="0"/>
        <v>100000</v>
      </c>
    </row>
    <row r="22" spans="1:11" ht="20.100000000000001" customHeight="1" x14ac:dyDescent="0.2">
      <c r="A22" s="35"/>
      <c r="B22" s="41" t="s">
        <v>29</v>
      </c>
      <c r="C22" s="100" t="s">
        <v>28</v>
      </c>
      <c r="D22" s="45">
        <v>0</v>
      </c>
      <c r="E22" s="45">
        <f>'ZDR.-PD'!O10</f>
        <v>350</v>
      </c>
      <c r="F22" s="45"/>
      <c r="G22" s="45">
        <f>'ZDR.-PD'!Q10</f>
        <v>0</v>
      </c>
      <c r="H22" s="73">
        <f t="shared" si="0"/>
        <v>350</v>
      </c>
    </row>
    <row r="23" spans="1:11" ht="20.100000000000001" customHeight="1" x14ac:dyDescent="0.2">
      <c r="A23" s="30"/>
      <c r="B23" s="42" t="s">
        <v>29</v>
      </c>
      <c r="C23" s="99" t="s">
        <v>31</v>
      </c>
      <c r="D23" s="46">
        <f>'Zdr.-INV'!N15</f>
        <v>0</v>
      </c>
      <c r="E23" s="46">
        <f>'Zdr.-INV'!O15</f>
        <v>18024</v>
      </c>
      <c r="F23" s="46"/>
      <c r="G23" s="46">
        <f>'Zdr.-INV'!Q15</f>
        <v>0</v>
      </c>
      <c r="H23" s="73">
        <f>SUM(D23:G23)</f>
        <v>18024</v>
      </c>
    </row>
    <row r="24" spans="1:11" ht="20.100000000000001" customHeight="1" x14ac:dyDescent="0.2">
      <c r="A24" s="30"/>
      <c r="B24" s="42" t="s">
        <v>29</v>
      </c>
      <c r="C24" s="99" t="s">
        <v>36</v>
      </c>
      <c r="D24" s="46">
        <f>'Zdr.-nákup'!J19</f>
        <v>5370</v>
      </c>
      <c r="E24" s="46">
        <f>'Zdr.-nákup'!K19</f>
        <v>4600</v>
      </c>
      <c r="F24" s="46"/>
      <c r="G24" s="46">
        <f>'Zdr.-nákup'!M19</f>
        <v>0</v>
      </c>
      <c r="H24" s="73">
        <f t="shared" ref="H24:H29" si="2">SUM(D24:G24)</f>
        <v>9970</v>
      </c>
    </row>
    <row r="25" spans="1:11" ht="20.100000000000001" customHeight="1" thickBot="1" x14ac:dyDescent="0.25">
      <c r="A25" s="36"/>
      <c r="B25" s="40" t="s">
        <v>67</v>
      </c>
      <c r="C25" s="97" t="s">
        <v>103</v>
      </c>
      <c r="D25" s="47">
        <f>'Zdrav.-nájem'!N14</f>
        <v>0</v>
      </c>
      <c r="E25" s="54">
        <v>0</v>
      </c>
      <c r="F25" s="54"/>
      <c r="G25" s="54">
        <f>'Zdrav.-nájem'!O14</f>
        <v>17026</v>
      </c>
      <c r="H25" s="72">
        <f t="shared" si="2"/>
        <v>17026</v>
      </c>
    </row>
    <row r="26" spans="1:11" ht="20.100000000000001" customHeight="1" thickBot="1" x14ac:dyDescent="0.25">
      <c r="A26" s="1005" t="s">
        <v>57</v>
      </c>
      <c r="B26" s="1006"/>
      <c r="C26" s="1006"/>
      <c r="D26" s="369">
        <f>SUM(D22:D25)</f>
        <v>5370</v>
      </c>
      <c r="E26" s="369">
        <f>SUM(E22:E25)</f>
        <v>22974</v>
      </c>
      <c r="F26" s="369">
        <f>SUM(F22:F25)</f>
        <v>0</v>
      </c>
      <c r="G26" s="369">
        <f>SUM(G22:G25)</f>
        <v>17026</v>
      </c>
      <c r="H26" s="369">
        <f t="shared" si="2"/>
        <v>45370</v>
      </c>
    </row>
    <row r="27" spans="1:11" ht="20.100000000000001" customHeight="1" thickBot="1" x14ac:dyDescent="0.25">
      <c r="A27" s="152" t="s">
        <v>104</v>
      </c>
      <c r="B27" s="154"/>
      <c r="C27" s="155"/>
      <c r="D27" s="153">
        <v>0</v>
      </c>
      <c r="E27" s="153">
        <f>KH!O11</f>
        <v>4400</v>
      </c>
      <c r="F27" s="153"/>
      <c r="G27" s="153">
        <f>KH!Q11</f>
        <v>0</v>
      </c>
      <c r="H27" s="153">
        <f t="shared" si="2"/>
        <v>4400</v>
      </c>
    </row>
    <row r="28" spans="1:11" ht="20.100000000000001" customHeight="1" thickBot="1" x14ac:dyDescent="0.25">
      <c r="A28" s="152" t="s">
        <v>80</v>
      </c>
      <c r="B28" s="154"/>
      <c r="C28" s="155"/>
      <c r="D28" s="153">
        <v>0</v>
      </c>
      <c r="E28" s="153">
        <f>OIT!M13</f>
        <v>2400</v>
      </c>
      <c r="F28" s="153"/>
      <c r="G28" s="153">
        <f>OIT!O13</f>
        <v>0</v>
      </c>
      <c r="H28" s="153">
        <f t="shared" si="2"/>
        <v>2400</v>
      </c>
    </row>
    <row r="29" spans="1:11" ht="20.100000000000001" customHeight="1" thickBot="1" x14ac:dyDescent="0.25">
      <c r="A29" s="152" t="s">
        <v>79</v>
      </c>
      <c r="B29" s="154"/>
      <c r="C29" s="155"/>
      <c r="D29" s="153">
        <v>0</v>
      </c>
      <c r="E29" s="153">
        <f>KŘ!M14</f>
        <v>2200</v>
      </c>
      <c r="F29" s="153"/>
      <c r="G29" s="153">
        <f>KŘ!O14</f>
        <v>0</v>
      </c>
      <c r="H29" s="153">
        <f t="shared" si="2"/>
        <v>2200</v>
      </c>
    </row>
    <row r="30" spans="1:11" ht="30.75" customHeight="1" thickBot="1" x14ac:dyDescent="0.25">
      <c r="A30" s="1008" t="s">
        <v>90</v>
      </c>
      <c r="B30" s="1009"/>
      <c r="C30" s="156"/>
      <c r="D30" s="153">
        <f>D8+D13+D17+D21+D26+D27+D28+D29</f>
        <v>10845</v>
      </c>
      <c r="E30" s="153">
        <f>E8+E13+E17+E21+E26+E27+E28+E29</f>
        <v>207174</v>
      </c>
      <c r="F30" s="153">
        <f>F8+F13+F17+F21+F26+F27+F28+F29</f>
        <v>63166</v>
      </c>
      <c r="G30" s="153">
        <f>G8+G13+G17+G21+G26+G27+G28+G29</f>
        <v>29660</v>
      </c>
      <c r="H30" s="153">
        <f>H8+H13+H17+H21+H26+H27+H28+H29</f>
        <v>310845</v>
      </c>
      <c r="K30" s="55"/>
    </row>
    <row r="31" spans="1:11" ht="10.5" customHeight="1" x14ac:dyDescent="0.2"/>
    <row r="32" spans="1:11" ht="30" customHeight="1" x14ac:dyDescent="0.2">
      <c r="A32" s="1018" t="s">
        <v>472</v>
      </c>
      <c r="B32" s="1019"/>
      <c r="C32" s="1019"/>
      <c r="D32" s="1019"/>
      <c r="E32" s="1019"/>
      <c r="F32" s="1019"/>
      <c r="G32" s="1019"/>
      <c r="H32" s="1019"/>
    </row>
    <row r="33" spans="1:8" ht="24.75" customHeight="1" x14ac:dyDescent="0.2">
      <c r="A33" s="1019"/>
      <c r="B33" s="1019"/>
      <c r="C33" s="1019"/>
      <c r="D33" s="1019"/>
      <c r="E33" s="1019"/>
      <c r="F33" s="1019"/>
      <c r="G33" s="1019"/>
      <c r="H33" s="1019"/>
    </row>
    <row r="34" spans="1:8" ht="9.75" customHeight="1" x14ac:dyDescent="0.25">
      <c r="A34" s="533"/>
      <c r="B34" s="533"/>
      <c r="C34" s="533"/>
      <c r="D34" s="533"/>
      <c r="E34" s="533"/>
      <c r="F34" s="533"/>
      <c r="G34" s="533"/>
      <c r="H34" s="533"/>
    </row>
    <row r="35" spans="1:8" ht="12" customHeight="1" x14ac:dyDescent="0.2">
      <c r="A35" s="1018" t="s">
        <v>473</v>
      </c>
      <c r="B35" s="1019"/>
      <c r="C35" s="1019"/>
      <c r="D35" s="1019"/>
      <c r="E35" s="1019"/>
      <c r="F35" s="1019"/>
      <c r="G35" s="1019"/>
      <c r="H35" s="1019"/>
    </row>
    <row r="36" spans="1:8" ht="24" customHeight="1" x14ac:dyDescent="0.2">
      <c r="A36" s="1019"/>
      <c r="B36" s="1019"/>
      <c r="C36" s="1019"/>
      <c r="D36" s="1019"/>
      <c r="E36" s="1019"/>
      <c r="F36" s="1019"/>
      <c r="G36" s="1019"/>
      <c r="H36" s="1019"/>
    </row>
    <row r="37" spans="1:8" x14ac:dyDescent="0.2">
      <c r="D37" s="55"/>
      <c r="E37" s="55"/>
      <c r="F37" s="55"/>
      <c r="G37" s="55"/>
    </row>
    <row r="38" spans="1:8" x14ac:dyDescent="0.2">
      <c r="D38" s="55"/>
      <c r="E38" s="55"/>
      <c r="F38" s="55"/>
      <c r="G38" s="55"/>
    </row>
    <row r="39" spans="1:8" x14ac:dyDescent="0.2">
      <c r="D39" s="55"/>
      <c r="E39" s="55"/>
      <c r="F39" s="55"/>
      <c r="G39" s="55"/>
    </row>
    <row r="40" spans="1:8" x14ac:dyDescent="0.2">
      <c r="D40" s="55"/>
      <c r="E40" s="55"/>
      <c r="F40" s="55"/>
      <c r="G40" s="55"/>
    </row>
    <row r="41" spans="1:8" x14ac:dyDescent="0.2">
      <c r="D41" s="55"/>
      <c r="E41" s="55"/>
      <c r="F41" s="55"/>
      <c r="G41" s="55"/>
    </row>
    <row r="42" spans="1:8" x14ac:dyDescent="0.2">
      <c r="D42" s="55"/>
      <c r="E42" s="55"/>
      <c r="F42" s="55"/>
      <c r="G42" s="55"/>
    </row>
    <row r="43" spans="1:8" x14ac:dyDescent="0.2">
      <c r="D43" s="55"/>
      <c r="E43" s="55"/>
      <c r="F43" s="55"/>
      <c r="G43" s="55"/>
    </row>
    <row r="44" spans="1:8" x14ac:dyDescent="0.2">
      <c r="D44" s="55"/>
      <c r="E44" s="55"/>
      <c r="F44" s="55"/>
      <c r="G44" s="55"/>
    </row>
  </sheetData>
  <mergeCells count="11">
    <mergeCell ref="A32:H33"/>
    <mergeCell ref="A35:H36"/>
    <mergeCell ref="A26:C26"/>
    <mergeCell ref="A30:B30"/>
    <mergeCell ref="A4:B4"/>
    <mergeCell ref="A17:C17"/>
    <mergeCell ref="A3:C3"/>
    <mergeCell ref="A21:C21"/>
    <mergeCell ref="A5:A7"/>
    <mergeCell ref="A8:C8"/>
    <mergeCell ref="A13:C13"/>
  </mergeCells>
  <phoneticPr fontId="2" type="noConversion"/>
  <pageMargins left="0.78740157480314965" right="0.78740157480314965" top="0.6692913385826772" bottom="0.86614173228346458" header="0.27559055118110237" footer="0.39370078740157483"/>
  <pageSetup paperSize="9" scale="58" firstPageNumber="128"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W12"/>
  <sheetViews>
    <sheetView topLeftCell="G1" zoomScale="75" zoomScaleNormal="75" zoomScaleSheetLayoutView="75" workbookViewId="0">
      <selection activeCell="G20" sqref="G20"/>
    </sheetView>
  </sheetViews>
  <sheetFormatPr defaultRowHeight="12.75" x14ac:dyDescent="0.2"/>
  <cols>
    <col min="1" max="1" width="6.5703125" style="56" customWidth="1"/>
    <col min="2" max="2" width="6" style="56" bestFit="1" customWidth="1"/>
    <col min="3" max="3" width="18.140625" style="56" customWidth="1"/>
    <col min="4" max="5" width="7.7109375" style="56" customWidth="1"/>
    <col min="6" max="6" width="31.140625" style="56" customWidth="1"/>
    <col min="7" max="7" width="61.28515625" style="56" customWidth="1"/>
    <col min="8" max="8" width="6.5703125" style="56" customWidth="1"/>
    <col min="9" max="9" width="11.7109375" style="56" customWidth="1"/>
    <col min="10" max="10" width="13.85546875" style="56" customWidth="1"/>
    <col min="11" max="11" width="16.85546875" style="56" customWidth="1"/>
    <col min="12" max="12" width="11.85546875" style="56" customWidth="1"/>
    <col min="13" max="14" width="13.85546875" style="56" customWidth="1"/>
    <col min="15" max="16" width="12" style="460" customWidth="1"/>
    <col min="17" max="17" width="13.7109375" style="56" customWidth="1"/>
    <col min="18" max="18" width="14.7109375" style="56" customWidth="1"/>
    <col min="19" max="16384" width="9.140625" style="56"/>
  </cols>
  <sheetData>
    <row r="1" spans="1:23" s="189" customFormat="1" ht="19.5" customHeight="1" x14ac:dyDescent="0.25">
      <c r="A1" s="188" t="s">
        <v>133</v>
      </c>
    </row>
    <row r="2" spans="1:23" s="634" customFormat="1" ht="19.5" customHeight="1" x14ac:dyDescent="0.25">
      <c r="A2" s="634" t="s">
        <v>137</v>
      </c>
      <c r="F2" s="634" t="s">
        <v>138</v>
      </c>
      <c r="G2" s="655" t="s">
        <v>134</v>
      </c>
    </row>
    <row r="3" spans="1:23" s="634" customFormat="1" ht="13.5" customHeight="1" x14ac:dyDescent="0.2">
      <c r="F3" s="634" t="s">
        <v>77</v>
      </c>
    </row>
    <row r="4" spans="1:23" s="189" customFormat="1" ht="15" thickBot="1" x14ac:dyDescent="0.25">
      <c r="R4" s="190" t="s">
        <v>16</v>
      </c>
    </row>
    <row r="5" spans="1:23" s="191" customFormat="1" ht="27" customHeight="1" thickBot="1" x14ac:dyDescent="0.25">
      <c r="A5" s="1188" t="s">
        <v>128</v>
      </c>
      <c r="B5" s="1189"/>
      <c r="C5" s="1189"/>
      <c r="D5" s="1189"/>
      <c r="E5" s="1189"/>
      <c r="F5" s="1190"/>
      <c r="G5" s="1191"/>
      <c r="H5" s="1192"/>
      <c r="I5" s="1192"/>
      <c r="J5" s="16"/>
      <c r="K5" s="17"/>
      <c r="L5" s="18"/>
      <c r="M5" s="18"/>
      <c r="N5" s="18"/>
      <c r="O5" s="18"/>
      <c r="P5" s="18"/>
      <c r="Q5" s="19"/>
      <c r="R5" s="226"/>
    </row>
    <row r="6" spans="1:23" s="191" customFormat="1" ht="27" customHeight="1" thickBot="1" x14ac:dyDescent="0.25">
      <c r="A6" s="1177" t="s">
        <v>17</v>
      </c>
      <c r="B6" s="1178"/>
      <c r="C6" s="1178"/>
      <c r="D6" s="1178"/>
      <c r="E6" s="1178"/>
      <c r="F6" s="1185"/>
      <c r="G6" s="165"/>
      <c r="H6" s="165"/>
      <c r="I6" s="165"/>
      <c r="J6" s="165"/>
      <c r="K6" s="166"/>
      <c r="L6" s="165"/>
      <c r="M6" s="165"/>
      <c r="N6" s="165"/>
      <c r="O6" s="165"/>
      <c r="P6" s="165"/>
      <c r="Q6" s="1186"/>
      <c r="R6" s="1187"/>
    </row>
    <row r="7" spans="1:23" s="877" customFormat="1" ht="33" customHeight="1" thickBot="1" x14ac:dyDescent="0.25">
      <c r="A7" s="1182" t="s">
        <v>47</v>
      </c>
      <c r="B7" s="1182" t="s">
        <v>85</v>
      </c>
      <c r="C7" s="1180" t="s">
        <v>7</v>
      </c>
      <c r="D7" s="1180" t="s">
        <v>5</v>
      </c>
      <c r="E7" s="1180" t="s">
        <v>8</v>
      </c>
      <c r="F7" s="1053" t="s">
        <v>89</v>
      </c>
      <c r="G7" s="1053" t="s">
        <v>87</v>
      </c>
      <c r="H7" s="1182" t="s">
        <v>21</v>
      </c>
      <c r="I7" s="1114" t="s">
        <v>22</v>
      </c>
      <c r="J7" s="1116" t="s">
        <v>23</v>
      </c>
      <c r="K7" s="1115" t="s">
        <v>24</v>
      </c>
      <c r="L7" s="1115" t="s">
        <v>139</v>
      </c>
      <c r="M7" s="1117" t="s">
        <v>140</v>
      </c>
      <c r="N7" s="1117"/>
      <c r="O7" s="1117"/>
      <c r="P7" s="1117"/>
      <c r="Q7" s="1117"/>
      <c r="R7" s="1053" t="s">
        <v>141</v>
      </c>
      <c r="S7" s="876"/>
      <c r="T7" s="976"/>
      <c r="U7" s="876"/>
      <c r="V7" s="876"/>
      <c r="W7" s="876"/>
    </row>
    <row r="8" spans="1:23" s="877" customFormat="1" ht="54.75" customHeight="1" thickBot="1" x14ac:dyDescent="0.25">
      <c r="A8" s="1182"/>
      <c r="B8" s="1182"/>
      <c r="C8" s="1181"/>
      <c r="D8" s="1181"/>
      <c r="E8" s="1181"/>
      <c r="F8" s="1053"/>
      <c r="G8" s="1053"/>
      <c r="H8" s="1182"/>
      <c r="I8" s="1156"/>
      <c r="J8" s="1151"/>
      <c r="K8" s="1115"/>
      <c r="L8" s="1115"/>
      <c r="M8" s="621" t="s">
        <v>39</v>
      </c>
      <c r="N8" s="693" t="s">
        <v>83</v>
      </c>
      <c r="O8" s="621" t="s">
        <v>434</v>
      </c>
      <c r="P8" s="621" t="s">
        <v>435</v>
      </c>
      <c r="Q8" s="621" t="s">
        <v>84</v>
      </c>
      <c r="R8" s="1053"/>
      <c r="S8" s="876"/>
      <c r="T8" s="976"/>
      <c r="U8" s="876"/>
      <c r="V8" s="876"/>
      <c r="W8" s="876"/>
    </row>
    <row r="9" spans="1:23" s="1" customFormat="1" ht="149.25" customHeight="1" x14ac:dyDescent="0.2">
      <c r="A9" s="168">
        <v>1</v>
      </c>
      <c r="B9" s="390" t="s">
        <v>132</v>
      </c>
      <c r="C9" s="405">
        <v>60007000000</v>
      </c>
      <c r="D9" s="405">
        <v>2143</v>
      </c>
      <c r="E9" s="405">
        <v>5169</v>
      </c>
      <c r="F9" s="656" t="s">
        <v>292</v>
      </c>
      <c r="G9" s="529" t="s">
        <v>293</v>
      </c>
      <c r="H9" s="384" t="s">
        <v>294</v>
      </c>
      <c r="I9" s="819" t="s">
        <v>26</v>
      </c>
      <c r="J9" s="968">
        <v>1074</v>
      </c>
      <c r="K9" s="969" t="s">
        <v>295</v>
      </c>
      <c r="L9" s="970">
        <v>644.4</v>
      </c>
      <c r="M9" s="645">
        <f>N9+O9+Q9+P9</f>
        <v>430</v>
      </c>
      <c r="N9" s="971">
        <v>0</v>
      </c>
      <c r="O9" s="644">
        <v>430</v>
      </c>
      <c r="P9" s="588"/>
      <c r="Q9" s="645"/>
      <c r="R9" s="592">
        <f>J9-L9-M9</f>
        <v>-0.39999999999997726</v>
      </c>
    </row>
    <row r="10" spans="1:23" s="383" customFormat="1" ht="149.25" customHeight="1" thickBot="1" x14ac:dyDescent="0.25">
      <c r="A10" s="168">
        <v>2</v>
      </c>
      <c r="B10" s="390" t="s">
        <v>132</v>
      </c>
      <c r="C10" s="390">
        <v>60007000000</v>
      </c>
      <c r="D10" s="390">
        <v>2143</v>
      </c>
      <c r="E10" s="390">
        <v>5169</v>
      </c>
      <c r="F10" s="822" t="s">
        <v>296</v>
      </c>
      <c r="G10" s="967" t="s">
        <v>642</v>
      </c>
      <c r="H10" s="385" t="s">
        <v>294</v>
      </c>
      <c r="I10" s="616" t="s">
        <v>26</v>
      </c>
      <c r="J10" s="554">
        <v>3970</v>
      </c>
      <c r="K10" s="972">
        <v>2012</v>
      </c>
      <c r="L10" s="593">
        <v>0</v>
      </c>
      <c r="M10" s="975">
        <f>N10+O10+Q10+P10</f>
        <v>3970</v>
      </c>
      <c r="N10" s="605">
        <v>0</v>
      </c>
      <c r="O10" s="605">
        <v>3970</v>
      </c>
      <c r="P10" s="603"/>
      <c r="Q10" s="604"/>
      <c r="R10" s="774">
        <f>J10-L10-M10</f>
        <v>0</v>
      </c>
    </row>
    <row r="11" spans="1:23" ht="30" customHeight="1" thickBot="1" x14ac:dyDescent="0.3">
      <c r="A11" s="1032" t="s">
        <v>129</v>
      </c>
      <c r="B11" s="1033"/>
      <c r="C11" s="1033"/>
      <c r="D11" s="1033"/>
      <c r="E11" s="1033"/>
      <c r="F11" s="1033"/>
      <c r="G11" s="1176"/>
      <c r="H11" s="172"/>
      <c r="I11" s="172"/>
      <c r="J11" s="973">
        <f>SUM(J9:J10)</f>
        <v>5044</v>
      </c>
      <c r="K11" s="974"/>
      <c r="L11" s="653">
        <f t="shared" ref="L11:R11" si="0">SUM(L9:L10)</f>
        <v>644.4</v>
      </c>
      <c r="M11" s="569">
        <f t="shared" si="0"/>
        <v>4400</v>
      </c>
      <c r="N11" s="654">
        <f t="shared" si="0"/>
        <v>0</v>
      </c>
      <c r="O11" s="654">
        <f t="shared" si="0"/>
        <v>4400</v>
      </c>
      <c r="P11" s="569">
        <f t="shared" si="0"/>
        <v>0</v>
      </c>
      <c r="Q11" s="654">
        <f t="shared" si="0"/>
        <v>0</v>
      </c>
      <c r="R11" s="569">
        <f t="shared" si="0"/>
        <v>-0.39999999999997726</v>
      </c>
    </row>
    <row r="12" spans="1:23" ht="14.25" x14ac:dyDescent="0.2">
      <c r="A12" s="194"/>
    </row>
  </sheetData>
  <mergeCells count="18">
    <mergeCell ref="A5:I5"/>
    <mergeCell ref="A6:F6"/>
    <mergeCell ref="K7:K8"/>
    <mergeCell ref="L7:L8"/>
    <mergeCell ref="J7:J8"/>
    <mergeCell ref="D7:D8"/>
    <mergeCell ref="E7:E8"/>
    <mergeCell ref="C7:C8"/>
    <mergeCell ref="A11:G11"/>
    <mergeCell ref="M7:Q7"/>
    <mergeCell ref="R7:R8"/>
    <mergeCell ref="Q6:R6"/>
    <mergeCell ref="A7:A8"/>
    <mergeCell ref="B7:B8"/>
    <mergeCell ref="F7:F8"/>
    <mergeCell ref="G7:G8"/>
    <mergeCell ref="H7:H8"/>
    <mergeCell ref="I7:I8"/>
  </mergeCells>
  <phoneticPr fontId="2" type="noConversion"/>
  <pageMargins left="0.78740157480314965" right="0.78740157480314965" top="0.6692913385826772" bottom="0.86614173228346458" header="0.27559055118110237" footer="0.39370078740157483"/>
  <pageSetup paperSize="9" scale="47" firstPageNumber="148"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P14"/>
  <sheetViews>
    <sheetView topLeftCell="C1" zoomScale="75" zoomScaleNormal="75" zoomScaleSheetLayoutView="75" workbookViewId="0">
      <selection activeCell="G20" sqref="G20"/>
    </sheetView>
  </sheetViews>
  <sheetFormatPr defaultRowHeight="15" x14ac:dyDescent="0.25"/>
  <cols>
    <col min="1" max="1" width="5.5703125" style="164" customWidth="1"/>
    <col min="2" max="2" width="7.42578125" style="164" customWidth="1"/>
    <col min="3" max="3" width="8.5703125" style="164" customWidth="1"/>
    <col min="4" max="4" width="44.7109375" style="164" customWidth="1"/>
    <col min="5" max="5" width="57.5703125" style="164" customWidth="1"/>
    <col min="6" max="7" width="10.5703125" style="164" customWidth="1"/>
    <col min="8" max="8" width="13.7109375" style="164" customWidth="1"/>
    <col min="9" max="9" width="10" style="164" customWidth="1"/>
    <col min="10" max="10" width="13.28515625" style="164" customWidth="1"/>
    <col min="11" max="11" width="10.85546875" style="164" customWidth="1"/>
    <col min="12" max="12" width="13.28515625" style="164" customWidth="1"/>
    <col min="13" max="13" width="12.42578125" style="164" customWidth="1"/>
    <col min="14" max="14" width="9.7109375" style="164" customWidth="1"/>
    <col min="15" max="15" width="10.42578125" style="164" bestFit="1" customWidth="1"/>
    <col min="16" max="16" width="14.85546875" style="164" customWidth="1"/>
    <col min="17" max="16384" width="9.140625" style="164"/>
  </cols>
  <sheetData>
    <row r="1" spans="1:16" ht="18" x14ac:dyDescent="0.25">
      <c r="A1" s="174" t="s">
        <v>75</v>
      </c>
      <c r="B1" s="174"/>
      <c r="E1" s="175" t="s">
        <v>76</v>
      </c>
    </row>
    <row r="2" spans="1:16" x14ac:dyDescent="0.25">
      <c r="E2" s="176"/>
    </row>
    <row r="3" spans="1:16" s="989" customFormat="1" ht="15.75" x14ac:dyDescent="0.25">
      <c r="A3" s="990" t="s">
        <v>12</v>
      </c>
      <c r="B3" s="990"/>
      <c r="C3" s="990"/>
      <c r="D3" s="990" t="s">
        <v>77</v>
      </c>
      <c r="E3" s="991"/>
    </row>
    <row r="4" spans="1:16" s="989" customFormat="1" ht="15.75" x14ac:dyDescent="0.25">
      <c r="A4" s="990"/>
      <c r="B4" s="990"/>
      <c r="C4" s="990"/>
      <c r="D4" s="990" t="s">
        <v>78</v>
      </c>
      <c r="E4" s="991"/>
    </row>
    <row r="5" spans="1:16" x14ac:dyDescent="0.25">
      <c r="D5" s="177"/>
      <c r="E5" s="178"/>
    </row>
    <row r="6" spans="1:16" ht="15.75" thickBot="1" x14ac:dyDescent="0.3">
      <c r="D6" s="177"/>
      <c r="E6" s="178"/>
      <c r="P6" s="56" t="s">
        <v>16</v>
      </c>
    </row>
    <row r="7" spans="1:16" ht="27" thickBot="1" x14ac:dyDescent="0.3">
      <c r="A7" s="1188" t="s">
        <v>80</v>
      </c>
      <c r="B7" s="1189"/>
      <c r="C7" s="1189"/>
      <c r="D7" s="1190"/>
      <c r="E7" s="1191"/>
      <c r="F7" s="1192"/>
      <c r="G7" s="1192"/>
      <c r="H7" s="16"/>
      <c r="I7" s="17"/>
      <c r="J7" s="18"/>
      <c r="K7" s="18"/>
      <c r="L7" s="18"/>
      <c r="M7" s="18"/>
      <c r="N7" s="18"/>
      <c r="O7" s="19"/>
      <c r="P7" s="226"/>
    </row>
    <row r="8" spans="1:16" ht="18.75" thickBot="1" x14ac:dyDescent="0.3">
      <c r="A8" s="1177" t="s">
        <v>17</v>
      </c>
      <c r="B8" s="1178"/>
      <c r="C8" s="1178"/>
      <c r="D8" s="1185"/>
      <c r="E8" s="165"/>
      <c r="F8" s="165"/>
      <c r="G8" s="165"/>
      <c r="H8" s="165"/>
      <c r="I8" s="166"/>
      <c r="J8" s="165"/>
      <c r="K8" s="165"/>
      <c r="L8" s="165"/>
      <c r="M8" s="165"/>
      <c r="N8" s="165"/>
      <c r="O8" s="1186"/>
      <c r="P8" s="1187"/>
    </row>
    <row r="9" spans="1:16" s="989" customFormat="1" ht="25.15" customHeight="1" thickBot="1" x14ac:dyDescent="0.3">
      <c r="A9" s="1182" t="s">
        <v>47</v>
      </c>
      <c r="B9" s="1182" t="s">
        <v>5</v>
      </c>
      <c r="C9" s="1182" t="s">
        <v>95</v>
      </c>
      <c r="D9" s="1053" t="s">
        <v>89</v>
      </c>
      <c r="E9" s="1053" t="s">
        <v>87</v>
      </c>
      <c r="F9" s="1182" t="s">
        <v>21</v>
      </c>
      <c r="G9" s="1114" t="s">
        <v>22</v>
      </c>
      <c r="H9" s="1116" t="s">
        <v>23</v>
      </c>
      <c r="I9" s="1115" t="s">
        <v>24</v>
      </c>
      <c r="J9" s="1115" t="s">
        <v>139</v>
      </c>
      <c r="K9" s="1117" t="s">
        <v>140</v>
      </c>
      <c r="L9" s="1117"/>
      <c r="M9" s="1117"/>
      <c r="N9" s="1117"/>
      <c r="O9" s="1117"/>
      <c r="P9" s="1053" t="s">
        <v>141</v>
      </c>
    </row>
    <row r="10" spans="1:16" s="989" customFormat="1" ht="48" thickBot="1" x14ac:dyDescent="0.3">
      <c r="A10" s="1182"/>
      <c r="B10" s="1182"/>
      <c r="C10" s="1182"/>
      <c r="D10" s="1053"/>
      <c r="E10" s="1053"/>
      <c r="F10" s="1182"/>
      <c r="G10" s="1156"/>
      <c r="H10" s="1151"/>
      <c r="I10" s="1115"/>
      <c r="J10" s="1115"/>
      <c r="K10" s="621" t="s">
        <v>39</v>
      </c>
      <c r="L10" s="693" t="s">
        <v>83</v>
      </c>
      <c r="M10" s="693" t="s">
        <v>434</v>
      </c>
      <c r="N10" s="693" t="s">
        <v>435</v>
      </c>
      <c r="O10" s="693" t="s">
        <v>84</v>
      </c>
      <c r="P10" s="1109"/>
    </row>
    <row r="11" spans="1:16" ht="165.75" customHeight="1" x14ac:dyDescent="0.25">
      <c r="A11" s="180">
        <v>1</v>
      </c>
      <c r="B11" s="981">
        <v>6172</v>
      </c>
      <c r="C11" s="405">
        <v>6111</v>
      </c>
      <c r="D11" s="977" t="s">
        <v>187</v>
      </c>
      <c r="E11" s="979" t="s">
        <v>188</v>
      </c>
      <c r="F11" s="124"/>
      <c r="G11" s="124"/>
      <c r="H11" s="968">
        <v>1880</v>
      </c>
      <c r="I11" s="984">
        <v>2012</v>
      </c>
      <c r="J11" s="586">
        <v>0</v>
      </c>
      <c r="K11" s="645">
        <f>L11+O11+M11+N11</f>
        <v>1880</v>
      </c>
      <c r="L11" s="985"/>
      <c r="M11" s="985">
        <v>1880</v>
      </c>
      <c r="N11" s="985"/>
      <c r="O11" s="645"/>
      <c r="P11" s="592">
        <f>H11-J11-K11</f>
        <v>0</v>
      </c>
    </row>
    <row r="12" spans="1:16" ht="53.25" customHeight="1" thickBot="1" x14ac:dyDescent="0.3">
      <c r="A12" s="182">
        <v>2</v>
      </c>
      <c r="B12" s="982">
        <v>6172</v>
      </c>
      <c r="C12" s="983">
        <v>6125</v>
      </c>
      <c r="D12" s="978" t="s">
        <v>189</v>
      </c>
      <c r="E12" s="980" t="s">
        <v>643</v>
      </c>
      <c r="F12" s="183"/>
      <c r="G12" s="184"/>
      <c r="H12" s="600">
        <v>520</v>
      </c>
      <c r="I12" s="986">
        <v>2012</v>
      </c>
      <c r="J12" s="987">
        <v>0</v>
      </c>
      <c r="K12" s="604">
        <f>L12+O12+M12+N12</f>
        <v>520</v>
      </c>
      <c r="L12" s="988"/>
      <c r="M12" s="605">
        <v>520</v>
      </c>
      <c r="N12" s="605"/>
      <c r="O12" s="975"/>
      <c r="P12" s="774">
        <f>H12-J12-K12</f>
        <v>0</v>
      </c>
    </row>
    <row r="13" spans="1:16" ht="30" customHeight="1" thickBot="1" x14ac:dyDescent="0.3">
      <c r="A13" s="1032" t="s">
        <v>130</v>
      </c>
      <c r="B13" s="1033"/>
      <c r="C13" s="1033"/>
      <c r="D13" s="1033"/>
      <c r="E13" s="186"/>
      <c r="F13" s="172"/>
      <c r="G13" s="172"/>
      <c r="H13" s="973">
        <f>SUM(H11:H12)</f>
        <v>2400</v>
      </c>
      <c r="I13" s="974"/>
      <c r="J13" s="653">
        <f>SUM(J11:J12)</f>
        <v>0</v>
      </c>
      <c r="K13" s="569">
        <f>SUM(K11:K12)</f>
        <v>2400</v>
      </c>
      <c r="L13" s="569">
        <f t="shared" ref="L13:O13" si="0">SUM(L11:L12)</f>
        <v>0</v>
      </c>
      <c r="M13" s="569">
        <f t="shared" si="0"/>
        <v>2400</v>
      </c>
      <c r="N13" s="569">
        <f t="shared" si="0"/>
        <v>0</v>
      </c>
      <c r="O13" s="569">
        <f t="shared" si="0"/>
        <v>0</v>
      </c>
      <c r="P13" s="569">
        <f>SUM(P11:P12)</f>
        <v>0</v>
      </c>
    </row>
    <row r="14" spans="1:16" ht="18" customHeight="1" x14ac:dyDescent="0.25">
      <c r="D14" s="177"/>
      <c r="E14" s="178"/>
    </row>
  </sheetData>
  <mergeCells count="16">
    <mergeCell ref="A7:G7"/>
    <mergeCell ref="A8:D8"/>
    <mergeCell ref="O8:P8"/>
    <mergeCell ref="A9:A10"/>
    <mergeCell ref="C9:C10"/>
    <mergeCell ref="D9:D10"/>
    <mergeCell ref="E9:E10"/>
    <mergeCell ref="F9:F10"/>
    <mergeCell ref="G9:G10"/>
    <mergeCell ref="A13:D13"/>
    <mergeCell ref="H9:H10"/>
    <mergeCell ref="I9:I10"/>
    <mergeCell ref="P9:P10"/>
    <mergeCell ref="K9:O9"/>
    <mergeCell ref="J9:J10"/>
    <mergeCell ref="B9:B10"/>
  </mergeCells>
  <phoneticPr fontId="8" type="noConversion"/>
  <pageMargins left="0.78740157480314965" right="0.78740157480314965" top="0.6692913385826772" bottom="0.86614173228346458" header="0.27559055118110237" footer="0.39370078740157483"/>
  <pageSetup paperSize="9" scale="51" firstPageNumber="149"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colBreaks count="1" manualBreakCount="1">
    <brk id="16" max="2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P15"/>
  <sheetViews>
    <sheetView topLeftCell="C1" zoomScale="75" zoomScaleNormal="75" zoomScaleSheetLayoutView="75" workbookViewId="0">
      <selection activeCell="H25" sqref="H25"/>
    </sheetView>
  </sheetViews>
  <sheetFormatPr defaultRowHeight="12.75" x14ac:dyDescent="0.2"/>
  <cols>
    <col min="1" max="1" width="5.7109375" style="162" customWidth="1"/>
    <col min="2" max="2" width="6.85546875" style="162" customWidth="1"/>
    <col min="3" max="3" width="7.140625" style="162" customWidth="1"/>
    <col min="4" max="4" width="41.28515625" style="173" customWidth="1"/>
    <col min="5" max="5" width="46.42578125" style="56" customWidth="1"/>
    <col min="6" max="6" width="6" style="159" customWidth="1"/>
    <col min="7" max="7" width="10" style="159" customWidth="1"/>
    <col min="8" max="9" width="12.7109375" style="159" customWidth="1"/>
    <col min="10" max="10" width="14" style="161" customWidth="1"/>
    <col min="11" max="11" width="12.85546875" style="56" customWidth="1"/>
    <col min="12" max="12" width="13.28515625" style="56" customWidth="1"/>
    <col min="13" max="14" width="11.85546875" style="460" customWidth="1"/>
    <col min="15" max="15" width="12.7109375" style="56" customWidth="1"/>
    <col min="16" max="16" width="15.42578125" style="56" customWidth="1"/>
    <col min="17" max="16384" width="9.140625" style="56"/>
  </cols>
  <sheetData>
    <row r="1" spans="1:16" ht="23.25" x14ac:dyDescent="0.35">
      <c r="A1" s="1210" t="s">
        <v>135</v>
      </c>
      <c r="B1" s="1210"/>
      <c r="C1" s="1210"/>
      <c r="D1" s="1210"/>
      <c r="E1" s="1210"/>
      <c r="H1" s="160" t="s">
        <v>72</v>
      </c>
    </row>
    <row r="3" spans="1:16" s="634" customFormat="1" ht="15" x14ac:dyDescent="0.2">
      <c r="A3" s="163" t="s">
        <v>73</v>
      </c>
      <c r="B3" s="163"/>
      <c r="C3" s="1002"/>
      <c r="D3" s="163" t="s">
        <v>74</v>
      </c>
      <c r="E3" s="163"/>
      <c r="F3" s="163"/>
      <c r="G3" s="1003"/>
      <c r="H3" s="1003"/>
      <c r="I3" s="1003"/>
      <c r="J3" s="1004"/>
    </row>
    <row r="4" spans="1:16" s="634" customFormat="1" ht="15" x14ac:dyDescent="0.2">
      <c r="A4" s="1002"/>
      <c r="B4" s="1002"/>
      <c r="C4" s="1002"/>
      <c r="D4" s="163" t="s">
        <v>15</v>
      </c>
      <c r="E4" s="163"/>
      <c r="F4" s="163"/>
      <c r="G4" s="1003"/>
      <c r="H4" s="1003"/>
      <c r="I4" s="1003"/>
      <c r="J4" s="1004"/>
    </row>
    <row r="5" spans="1:16" ht="15.75" thickBot="1" x14ac:dyDescent="0.25">
      <c r="D5" s="163"/>
      <c r="E5" s="163"/>
      <c r="F5" s="163"/>
      <c r="P5" s="420" t="s">
        <v>16</v>
      </c>
    </row>
    <row r="6" spans="1:16" s="164" customFormat="1" ht="27" thickBot="1" x14ac:dyDescent="0.3">
      <c r="A6" s="1188" t="s">
        <v>136</v>
      </c>
      <c r="B6" s="1189"/>
      <c r="C6" s="1189"/>
      <c r="D6" s="1190"/>
      <c r="E6" s="1191"/>
      <c r="F6" s="1192"/>
      <c r="G6" s="1192"/>
      <c r="H6" s="16"/>
      <c r="I6" s="17"/>
      <c r="J6" s="18"/>
      <c r="K6" s="18"/>
      <c r="L6" s="18"/>
      <c r="M6" s="18"/>
      <c r="N6" s="18"/>
      <c r="O6" s="19"/>
      <c r="P6" s="226"/>
    </row>
    <row r="7" spans="1:16" s="164" customFormat="1" ht="24.6" customHeight="1" thickBot="1" x14ac:dyDescent="0.3">
      <c r="A7" s="1177" t="s">
        <v>17</v>
      </c>
      <c r="B7" s="1178"/>
      <c r="C7" s="1178"/>
      <c r="D7" s="1185"/>
      <c r="E7" s="165"/>
      <c r="F7" s="165"/>
      <c r="G7" s="165"/>
      <c r="H7" s="165"/>
      <c r="I7" s="166"/>
      <c r="J7" s="165"/>
      <c r="K7" s="165"/>
      <c r="L7" s="165"/>
      <c r="M7" s="165"/>
      <c r="N7" s="165"/>
      <c r="O7" s="1186"/>
      <c r="P7" s="1187"/>
    </row>
    <row r="8" spans="1:16" s="989" customFormat="1" ht="36" customHeight="1" thickBot="1" x14ac:dyDescent="0.3">
      <c r="A8" s="1182" t="s">
        <v>47</v>
      </c>
      <c r="B8" s="1182" t="s">
        <v>5</v>
      </c>
      <c r="C8" s="1182" t="s">
        <v>94</v>
      </c>
      <c r="D8" s="1053" t="s">
        <v>89</v>
      </c>
      <c r="E8" s="1053" t="s">
        <v>87</v>
      </c>
      <c r="F8" s="1182" t="s">
        <v>21</v>
      </c>
      <c r="G8" s="1114" t="s">
        <v>22</v>
      </c>
      <c r="H8" s="1116" t="s">
        <v>23</v>
      </c>
      <c r="I8" s="1115" t="s">
        <v>24</v>
      </c>
      <c r="J8" s="1115" t="s">
        <v>139</v>
      </c>
      <c r="K8" s="1117" t="s">
        <v>140</v>
      </c>
      <c r="L8" s="1117"/>
      <c r="M8" s="1117"/>
      <c r="N8" s="1117"/>
      <c r="O8" s="1117"/>
      <c r="P8" s="1053" t="s">
        <v>141</v>
      </c>
    </row>
    <row r="9" spans="1:16" s="989" customFormat="1" ht="57.75" customHeight="1" thickBot="1" x14ac:dyDescent="0.3">
      <c r="A9" s="1182"/>
      <c r="B9" s="1182"/>
      <c r="C9" s="1182"/>
      <c r="D9" s="1053"/>
      <c r="E9" s="1053"/>
      <c r="F9" s="1182"/>
      <c r="G9" s="1156"/>
      <c r="H9" s="1151"/>
      <c r="I9" s="1115"/>
      <c r="J9" s="1115"/>
      <c r="K9" s="693" t="s">
        <v>39</v>
      </c>
      <c r="L9" s="692" t="s">
        <v>83</v>
      </c>
      <c r="M9" s="693" t="s">
        <v>434</v>
      </c>
      <c r="N9" s="1001" t="s">
        <v>435</v>
      </c>
      <c r="O9" s="693" t="s">
        <v>84</v>
      </c>
      <c r="P9" s="1053"/>
    </row>
    <row r="10" spans="1:16" s="164" customFormat="1" ht="26.25" customHeight="1" x14ac:dyDescent="0.25">
      <c r="A10" s="180">
        <v>1</v>
      </c>
      <c r="B10" s="981">
        <v>6172</v>
      </c>
      <c r="C10" s="405">
        <v>6121</v>
      </c>
      <c r="D10" s="992" t="s">
        <v>166</v>
      </c>
      <c r="E10" s="531"/>
      <c r="F10" s="170"/>
      <c r="G10" s="170"/>
      <c r="H10" s="584">
        <v>500</v>
      </c>
      <c r="I10" s="984"/>
      <c r="J10" s="586">
        <v>0</v>
      </c>
      <c r="K10" s="713">
        <f>L10+M10+N10+O10</f>
        <v>500</v>
      </c>
      <c r="L10" s="994">
        <v>0</v>
      </c>
      <c r="M10" s="995">
        <v>500</v>
      </c>
      <c r="N10" s="996"/>
      <c r="O10" s="591"/>
      <c r="P10" s="995">
        <f t="shared" ref="P10:P13" si="0">H10-J10-K10</f>
        <v>0</v>
      </c>
    </row>
    <row r="11" spans="1:16" s="164" customFormat="1" ht="26.25" customHeight="1" x14ac:dyDescent="0.25">
      <c r="A11" s="168">
        <v>2</v>
      </c>
      <c r="B11" s="993">
        <v>6172</v>
      </c>
      <c r="C11" s="390">
        <v>6121</v>
      </c>
      <c r="D11" s="992" t="s">
        <v>304</v>
      </c>
      <c r="E11" s="531"/>
      <c r="F11" s="170"/>
      <c r="G11" s="170"/>
      <c r="H11" s="584">
        <v>500</v>
      </c>
      <c r="I11" s="972"/>
      <c r="J11" s="586">
        <v>0</v>
      </c>
      <c r="K11" s="713">
        <f t="shared" ref="K11:K13" si="1">L11+M11+N11+O11</f>
        <v>500</v>
      </c>
      <c r="L11" s="997">
        <v>0</v>
      </c>
      <c r="M11" s="998">
        <v>500</v>
      </c>
      <c r="N11" s="999"/>
      <c r="O11" s="1000"/>
      <c r="P11" s="763">
        <f t="shared" si="0"/>
        <v>0</v>
      </c>
    </row>
    <row r="12" spans="1:16" s="164" customFormat="1" ht="26.25" customHeight="1" x14ac:dyDescent="0.25">
      <c r="A12" s="168">
        <v>3</v>
      </c>
      <c r="B12" s="993">
        <v>6172</v>
      </c>
      <c r="C12" s="390">
        <v>6121</v>
      </c>
      <c r="D12" s="992" t="s">
        <v>303</v>
      </c>
      <c r="E12" s="531"/>
      <c r="F12" s="170"/>
      <c r="G12" s="170"/>
      <c r="H12" s="584">
        <v>200</v>
      </c>
      <c r="I12" s="972"/>
      <c r="J12" s="586">
        <v>0</v>
      </c>
      <c r="K12" s="713">
        <f t="shared" si="1"/>
        <v>200</v>
      </c>
      <c r="L12" s="997">
        <v>0</v>
      </c>
      <c r="M12" s="998">
        <v>200</v>
      </c>
      <c r="N12" s="999"/>
      <c r="O12" s="1000"/>
      <c r="P12" s="763">
        <f t="shared" si="0"/>
        <v>0</v>
      </c>
    </row>
    <row r="13" spans="1:16" s="164" customFormat="1" ht="47.45" customHeight="1" thickBot="1" x14ac:dyDescent="0.3">
      <c r="A13" s="168">
        <v>4</v>
      </c>
      <c r="B13" s="993">
        <v>6172</v>
      </c>
      <c r="C13" s="390">
        <v>6123</v>
      </c>
      <c r="D13" s="992" t="s">
        <v>165</v>
      </c>
      <c r="E13" s="532"/>
      <c r="F13" s="125"/>
      <c r="G13" s="125"/>
      <c r="H13" s="554">
        <v>1000</v>
      </c>
      <c r="I13" s="972"/>
      <c r="J13" s="593">
        <v>0</v>
      </c>
      <c r="K13" s="739">
        <f t="shared" si="1"/>
        <v>1000</v>
      </c>
      <c r="L13" s="774">
        <v>0</v>
      </c>
      <c r="M13" s="774">
        <v>1000</v>
      </c>
      <c r="N13" s="774"/>
      <c r="O13" s="773"/>
      <c r="P13" s="774">
        <f t="shared" si="0"/>
        <v>0</v>
      </c>
    </row>
    <row r="14" spans="1:16" s="164" customFormat="1" ht="29.25" customHeight="1" thickBot="1" x14ac:dyDescent="0.3">
      <c r="A14" s="1068" t="s">
        <v>131</v>
      </c>
      <c r="B14" s="1069"/>
      <c r="C14" s="1069"/>
      <c r="D14" s="1069"/>
      <c r="E14" s="1209"/>
      <c r="F14" s="172"/>
      <c r="G14" s="172"/>
      <c r="H14" s="973">
        <f>SUM(H10:H13)</f>
        <v>2200</v>
      </c>
      <c r="I14" s="974"/>
      <c r="J14" s="653">
        <f>SUM(J10:J13)</f>
        <v>0</v>
      </c>
      <c r="K14" s="654">
        <f>SUM(K10:K13)</f>
        <v>2200</v>
      </c>
      <c r="L14" s="654">
        <f t="shared" ref="L14:O14" si="2">SUM(L10:L13)</f>
        <v>0</v>
      </c>
      <c r="M14" s="654">
        <f t="shared" si="2"/>
        <v>2200</v>
      </c>
      <c r="N14" s="654">
        <f t="shared" si="2"/>
        <v>0</v>
      </c>
      <c r="O14" s="654">
        <f t="shared" si="2"/>
        <v>0</v>
      </c>
      <c r="P14" s="654">
        <f>SUM(P10:P13)</f>
        <v>0</v>
      </c>
    </row>
    <row r="15" spans="1:16" ht="15" x14ac:dyDescent="0.2">
      <c r="D15" s="163"/>
      <c r="E15" s="163"/>
      <c r="F15" s="163"/>
    </row>
  </sheetData>
  <mergeCells count="17">
    <mergeCell ref="A1:E1"/>
    <mergeCell ref="A6:G6"/>
    <mergeCell ref="A7:D7"/>
    <mergeCell ref="O7:P7"/>
    <mergeCell ref="F8:F9"/>
    <mergeCell ref="G8:G9"/>
    <mergeCell ref="H8:H9"/>
    <mergeCell ref="I8:I9"/>
    <mergeCell ref="J8:J9"/>
    <mergeCell ref="A14:E14"/>
    <mergeCell ref="K8:O8"/>
    <mergeCell ref="P8:P9"/>
    <mergeCell ref="A8:A9"/>
    <mergeCell ref="C8:C9"/>
    <mergeCell ref="D8:D9"/>
    <mergeCell ref="E8:E9"/>
    <mergeCell ref="B8:B9"/>
  </mergeCells>
  <phoneticPr fontId="0" type="noConversion"/>
  <pageMargins left="0.78740157480314965" right="0.78740157480314965" top="0.6692913385826772" bottom="0.86614173228346458" header="0.27559055118110237" footer="0.39370078740157483"/>
  <pageSetup paperSize="9" scale="54" firstPageNumber="150" orientation="landscape" useFirstPageNumber="1" r:id="rId1"/>
  <headerFooter alignWithMargins="0">
    <oddFooter>&amp;L&amp;"Arial,Kurzíva"&amp;12Zastupitelstvo Olomouckého kraje 16-12-2011
6. - Rozpočet Olomouckého kraje 2012 - návrh rozpočtu
Příloha č. 4b): Návrh nových investičních akcí v roce 2012&amp;R&amp;"Arial,Kurzíva"&amp;12Strana &amp;P (celkem 167)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BG21"/>
  <sheetViews>
    <sheetView zoomScale="70" zoomScaleNormal="70" zoomScaleSheetLayoutView="100" workbookViewId="0">
      <selection activeCell="G20" sqref="G20"/>
    </sheetView>
  </sheetViews>
  <sheetFormatPr defaultColWidth="29.7109375" defaultRowHeight="12.75" x14ac:dyDescent="0.2"/>
  <cols>
    <col min="1" max="1" width="5.42578125" style="13" customWidth="1"/>
    <col min="2" max="2" width="4.85546875" style="232" customWidth="1"/>
    <col min="3" max="3" width="16.7109375" style="232" customWidth="1"/>
    <col min="4" max="4" width="7.140625" style="232" customWidth="1"/>
    <col min="5" max="5" width="8.28515625" style="232" customWidth="1"/>
    <col min="6" max="6" width="81.7109375" style="13" customWidth="1"/>
    <col min="7" max="7" width="68.140625" style="13" customWidth="1"/>
    <col min="8" max="8" width="8.5703125" style="232" customWidth="1"/>
    <col min="9" max="9" width="10.28515625" style="232" customWidth="1"/>
    <col min="10" max="10" width="13.85546875" style="239" customWidth="1"/>
    <col min="11" max="11" width="13.7109375" style="397" customWidth="1"/>
    <col min="12" max="12" width="12.7109375" style="397" customWidth="1"/>
    <col min="13" max="13" width="12.7109375" style="232" customWidth="1"/>
    <col min="14" max="18" width="12.7109375" style="239" customWidth="1"/>
    <col min="19" max="30" width="29.7109375" style="13" customWidth="1"/>
    <col min="31" max="16384" width="29.7109375" style="13"/>
  </cols>
  <sheetData>
    <row r="1" spans="1:59" s="56" customFormat="1" ht="18" x14ac:dyDescent="0.25">
      <c r="A1" s="195" t="s">
        <v>92</v>
      </c>
      <c r="B1" s="230"/>
      <c r="C1" s="230"/>
      <c r="D1" s="230"/>
      <c r="E1" s="230"/>
      <c r="F1" s="231"/>
      <c r="G1" s="230"/>
      <c r="H1" s="232"/>
      <c r="I1" s="233"/>
      <c r="J1" s="233"/>
      <c r="K1" s="234"/>
      <c r="L1" s="230"/>
      <c r="M1" s="230"/>
      <c r="N1" s="230"/>
      <c r="O1" s="230"/>
      <c r="P1" s="230"/>
      <c r="Q1" s="230"/>
      <c r="R1" s="230"/>
      <c r="S1" s="398"/>
      <c r="T1" s="398"/>
      <c r="U1" s="398"/>
      <c r="V1" s="398"/>
      <c r="W1" s="398"/>
    </row>
    <row r="2" spans="1:59" s="56" customFormat="1" ht="15.75" x14ac:dyDescent="0.25">
      <c r="A2" s="203" t="s">
        <v>12</v>
      </c>
      <c r="B2" s="203"/>
      <c r="C2" s="203"/>
      <c r="D2" s="203"/>
      <c r="E2" s="203"/>
      <c r="F2" s="203" t="s">
        <v>13</v>
      </c>
      <c r="G2" s="228" t="s">
        <v>14</v>
      </c>
      <c r="H2" s="232"/>
      <c r="I2" s="203"/>
      <c r="J2" s="203"/>
      <c r="K2" s="235"/>
      <c r="L2" s="203"/>
      <c r="M2" s="203"/>
      <c r="N2" s="203"/>
      <c r="O2" s="203"/>
      <c r="P2" s="203"/>
      <c r="Q2" s="203"/>
      <c r="R2" s="203"/>
      <c r="S2" s="398"/>
      <c r="T2" s="398"/>
      <c r="U2" s="398"/>
      <c r="V2" s="398"/>
      <c r="W2" s="398"/>
    </row>
    <row r="3" spans="1:59" s="56" customFormat="1" ht="17.25" customHeight="1" x14ac:dyDescent="0.2">
      <c r="A3" s="203"/>
      <c r="B3" s="203"/>
      <c r="C3" s="203"/>
      <c r="D3" s="203"/>
      <c r="E3" s="203"/>
      <c r="F3" s="203" t="s">
        <v>15</v>
      </c>
      <c r="G3" s="203"/>
      <c r="H3" s="232"/>
      <c r="I3" s="203"/>
      <c r="J3" s="203"/>
      <c r="K3" s="235"/>
      <c r="L3" s="203"/>
      <c r="M3" s="203"/>
      <c r="N3" s="203"/>
      <c r="O3" s="203"/>
      <c r="P3" s="203"/>
      <c r="Q3" s="203"/>
      <c r="R3" s="203"/>
      <c r="S3" s="398"/>
      <c r="T3" s="398"/>
      <c r="U3" s="398"/>
      <c r="V3" s="398"/>
      <c r="W3" s="398"/>
    </row>
    <row r="4" spans="1:59" s="203" customFormat="1" ht="15" thickBot="1" x14ac:dyDescent="0.25">
      <c r="F4" s="202"/>
      <c r="R4" s="38" t="s">
        <v>16</v>
      </c>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row>
    <row r="5" spans="1:59" s="14" customFormat="1" ht="28.5" customHeight="1" thickBot="1" x14ac:dyDescent="0.25">
      <c r="A5" s="1032" t="s">
        <v>37</v>
      </c>
      <c r="B5" s="1033"/>
      <c r="C5" s="1033"/>
      <c r="D5" s="1033"/>
      <c r="E5" s="1033"/>
      <c r="F5" s="1033"/>
      <c r="G5" s="1033"/>
      <c r="H5" s="1033"/>
      <c r="I5" s="1033"/>
      <c r="J5" s="1033"/>
      <c r="K5" s="1033"/>
      <c r="L5" s="1033"/>
      <c r="M5" s="1033"/>
      <c r="N5" s="1033"/>
      <c r="O5" s="1033"/>
      <c r="P5" s="1033"/>
      <c r="Q5" s="1033"/>
      <c r="R5" s="1034"/>
      <c r="S5" s="23"/>
      <c r="T5" s="23"/>
    </row>
    <row r="6" spans="1:59" s="238" customFormat="1" ht="30" customHeight="1" thickBot="1" x14ac:dyDescent="0.25">
      <c r="A6" s="1038" t="s">
        <v>28</v>
      </c>
      <c r="B6" s="1039"/>
      <c r="C6" s="1039"/>
      <c r="D6" s="1039"/>
      <c r="E6" s="1039"/>
      <c r="F6" s="1039"/>
      <c r="G6" s="1039"/>
      <c r="H6" s="1039"/>
      <c r="I6" s="1039"/>
      <c r="J6" s="1039"/>
      <c r="K6" s="1039"/>
      <c r="L6" s="1039"/>
      <c r="M6" s="1039"/>
      <c r="N6" s="1039"/>
      <c r="O6" s="1039"/>
      <c r="P6" s="1039"/>
      <c r="Q6" s="1039"/>
      <c r="R6" s="1040"/>
    </row>
    <row r="7" spans="1:59" s="238" customFormat="1" ht="33.75" customHeight="1" thickBot="1" x14ac:dyDescent="0.25">
      <c r="A7" s="1028" t="s">
        <v>46</v>
      </c>
      <c r="B7" s="1028" t="s">
        <v>85</v>
      </c>
      <c r="C7" s="1030" t="s">
        <v>7</v>
      </c>
      <c r="D7" s="1030" t="s">
        <v>5</v>
      </c>
      <c r="E7" s="1030" t="s">
        <v>8</v>
      </c>
      <c r="F7" s="1024" t="s">
        <v>89</v>
      </c>
      <c r="G7" s="1022" t="s">
        <v>87</v>
      </c>
      <c r="H7" s="1026" t="s">
        <v>21</v>
      </c>
      <c r="I7" s="1022" t="s">
        <v>22</v>
      </c>
      <c r="J7" s="1035" t="s">
        <v>23</v>
      </c>
      <c r="K7" s="1035" t="s">
        <v>24</v>
      </c>
      <c r="L7" s="1035" t="s">
        <v>139</v>
      </c>
      <c r="M7" s="1037" t="s">
        <v>140</v>
      </c>
      <c r="N7" s="1037"/>
      <c r="O7" s="1037"/>
      <c r="P7" s="1037"/>
      <c r="Q7" s="1037"/>
      <c r="R7" s="1024" t="s">
        <v>141</v>
      </c>
    </row>
    <row r="8" spans="1:59" s="15" customFormat="1" ht="57" customHeight="1" thickBot="1" x14ac:dyDescent="0.25">
      <c r="A8" s="1029"/>
      <c r="B8" s="1029"/>
      <c r="C8" s="1031"/>
      <c r="D8" s="1031"/>
      <c r="E8" s="1031"/>
      <c r="F8" s="1025"/>
      <c r="G8" s="1023"/>
      <c r="H8" s="1027"/>
      <c r="I8" s="1023"/>
      <c r="J8" s="1036"/>
      <c r="K8" s="1036"/>
      <c r="L8" s="1036"/>
      <c r="M8" s="179" t="s">
        <v>39</v>
      </c>
      <c r="N8" s="167" t="s">
        <v>83</v>
      </c>
      <c r="O8" s="500" t="s">
        <v>434</v>
      </c>
      <c r="P8" s="500" t="s">
        <v>435</v>
      </c>
      <c r="Q8" s="501" t="s">
        <v>84</v>
      </c>
      <c r="R8" s="1024"/>
    </row>
    <row r="9" spans="1:59" s="408" customFormat="1" ht="47.25" customHeight="1" x14ac:dyDescent="0.2">
      <c r="A9" s="570">
        <v>1</v>
      </c>
      <c r="B9" s="571" t="s">
        <v>91</v>
      </c>
      <c r="C9" s="390">
        <v>60001100698</v>
      </c>
      <c r="D9" s="571">
        <v>3121</v>
      </c>
      <c r="E9" s="571">
        <v>6121</v>
      </c>
      <c r="F9" s="576" t="s">
        <v>474</v>
      </c>
      <c r="G9" s="529" t="s">
        <v>483</v>
      </c>
      <c r="H9" s="407"/>
      <c r="I9" s="396"/>
      <c r="J9" s="511">
        <v>450</v>
      </c>
      <c r="K9" s="539">
        <v>2012</v>
      </c>
      <c r="L9" s="540">
        <v>0</v>
      </c>
      <c r="M9" s="541">
        <f>Q9+N9+O9</f>
        <v>450</v>
      </c>
      <c r="N9" s="542">
        <v>0</v>
      </c>
      <c r="O9" s="542">
        <v>450</v>
      </c>
      <c r="P9" s="542"/>
      <c r="Q9" s="541"/>
      <c r="R9" s="543">
        <f>J9-L9-M9</f>
        <v>0</v>
      </c>
    </row>
    <row r="10" spans="1:59" s="408" customFormat="1" ht="54" customHeight="1" x14ac:dyDescent="0.2">
      <c r="A10" s="572">
        <v>2</v>
      </c>
      <c r="B10" s="573" t="s">
        <v>91</v>
      </c>
      <c r="C10" s="390">
        <v>60001100699</v>
      </c>
      <c r="D10" s="573">
        <v>3122</v>
      </c>
      <c r="E10" s="573">
        <v>6121</v>
      </c>
      <c r="F10" s="577" t="s">
        <v>357</v>
      </c>
      <c r="G10" s="530" t="s">
        <v>318</v>
      </c>
      <c r="H10" s="409"/>
      <c r="I10" s="410"/>
      <c r="J10" s="514">
        <v>150</v>
      </c>
      <c r="K10" s="544">
        <v>2012</v>
      </c>
      <c r="L10" s="545">
        <v>0</v>
      </c>
      <c r="M10" s="541">
        <f>Q10+N10+O10</f>
        <v>150</v>
      </c>
      <c r="N10" s="546">
        <v>0</v>
      </c>
      <c r="O10" s="547">
        <v>150</v>
      </c>
      <c r="P10" s="547"/>
      <c r="Q10" s="541"/>
      <c r="R10" s="548">
        <f>J10-L10-M10</f>
        <v>0</v>
      </c>
    </row>
    <row r="11" spans="1:59" s="408" customFormat="1" ht="57.75" customHeight="1" x14ac:dyDescent="0.2">
      <c r="A11" s="572">
        <v>3</v>
      </c>
      <c r="B11" s="573" t="s">
        <v>91</v>
      </c>
      <c r="C11" s="390">
        <v>60001100700</v>
      </c>
      <c r="D11" s="573">
        <v>3147</v>
      </c>
      <c r="E11" s="573">
        <v>6121</v>
      </c>
      <c r="F11" s="577" t="s">
        <v>358</v>
      </c>
      <c r="G11" s="530" t="s">
        <v>484</v>
      </c>
      <c r="H11" s="409"/>
      <c r="I11" s="410"/>
      <c r="J11" s="514">
        <v>200</v>
      </c>
      <c r="K11" s="544">
        <v>2012</v>
      </c>
      <c r="L11" s="545">
        <v>0</v>
      </c>
      <c r="M11" s="541">
        <f t="shared" ref="M11:M20" si="0">Q11+N11+O11</f>
        <v>200</v>
      </c>
      <c r="N11" s="546">
        <v>0</v>
      </c>
      <c r="O11" s="547">
        <v>200</v>
      </c>
      <c r="P11" s="547"/>
      <c r="Q11" s="541"/>
      <c r="R11" s="548">
        <f t="shared" ref="R11:R20" si="1">J11-L11-M11</f>
        <v>0</v>
      </c>
    </row>
    <row r="12" spans="1:59" s="408" customFormat="1" ht="58.5" customHeight="1" x14ac:dyDescent="0.2">
      <c r="A12" s="572">
        <v>4</v>
      </c>
      <c r="B12" s="573" t="s">
        <v>91</v>
      </c>
      <c r="C12" s="390">
        <v>60001100701</v>
      </c>
      <c r="D12" s="573">
        <v>3122</v>
      </c>
      <c r="E12" s="573">
        <v>6121</v>
      </c>
      <c r="F12" s="577" t="s">
        <v>319</v>
      </c>
      <c r="G12" s="530" t="s">
        <v>485</v>
      </c>
      <c r="H12" s="409"/>
      <c r="I12" s="410"/>
      <c r="J12" s="514">
        <v>200</v>
      </c>
      <c r="K12" s="544">
        <v>2012</v>
      </c>
      <c r="L12" s="545">
        <v>0</v>
      </c>
      <c r="M12" s="541">
        <f t="shared" si="0"/>
        <v>200</v>
      </c>
      <c r="N12" s="546">
        <v>0</v>
      </c>
      <c r="O12" s="549">
        <v>200</v>
      </c>
      <c r="P12" s="549"/>
      <c r="Q12" s="550"/>
      <c r="R12" s="548">
        <f t="shared" si="1"/>
        <v>0</v>
      </c>
    </row>
    <row r="13" spans="1:59" s="408" customFormat="1" ht="45.75" customHeight="1" x14ac:dyDescent="0.2">
      <c r="A13" s="572">
        <v>5</v>
      </c>
      <c r="B13" s="573" t="s">
        <v>91</v>
      </c>
      <c r="C13" s="390">
        <v>60001100702</v>
      </c>
      <c r="D13" s="573">
        <v>3142</v>
      </c>
      <c r="E13" s="573">
        <v>6121</v>
      </c>
      <c r="F13" s="577" t="s">
        <v>360</v>
      </c>
      <c r="G13" s="530" t="s">
        <v>486</v>
      </c>
      <c r="H13" s="427" t="s">
        <v>322</v>
      </c>
      <c r="I13" s="410"/>
      <c r="J13" s="514">
        <v>400</v>
      </c>
      <c r="K13" s="544">
        <v>2012</v>
      </c>
      <c r="L13" s="545">
        <v>0</v>
      </c>
      <c r="M13" s="541">
        <f t="shared" si="0"/>
        <v>400</v>
      </c>
      <c r="N13" s="546">
        <v>0</v>
      </c>
      <c r="O13" s="551">
        <v>400</v>
      </c>
      <c r="P13" s="551"/>
      <c r="Q13" s="552"/>
      <c r="R13" s="553">
        <v>0</v>
      </c>
    </row>
    <row r="14" spans="1:59" s="408" customFormat="1" ht="39" customHeight="1" x14ac:dyDescent="0.2">
      <c r="A14" s="572">
        <v>6</v>
      </c>
      <c r="B14" s="573" t="s">
        <v>193</v>
      </c>
      <c r="C14" s="390">
        <v>60001100703</v>
      </c>
      <c r="D14" s="573">
        <v>3122</v>
      </c>
      <c r="E14" s="573">
        <v>6121</v>
      </c>
      <c r="F14" s="577" t="s">
        <v>466</v>
      </c>
      <c r="G14" s="530" t="s">
        <v>487</v>
      </c>
      <c r="H14" s="409"/>
      <c r="I14" s="410"/>
      <c r="J14" s="514">
        <v>130</v>
      </c>
      <c r="K14" s="544">
        <v>2012</v>
      </c>
      <c r="L14" s="545">
        <v>0</v>
      </c>
      <c r="M14" s="541">
        <f t="shared" si="0"/>
        <v>130</v>
      </c>
      <c r="N14" s="546">
        <v>0</v>
      </c>
      <c r="O14" s="551">
        <v>130</v>
      </c>
      <c r="P14" s="551"/>
      <c r="Q14" s="552"/>
      <c r="R14" s="553">
        <f t="shared" si="1"/>
        <v>0</v>
      </c>
    </row>
    <row r="15" spans="1:59" s="408" customFormat="1" ht="39" customHeight="1" x14ac:dyDescent="0.2">
      <c r="A15" s="572">
        <v>7</v>
      </c>
      <c r="B15" s="573" t="s">
        <v>193</v>
      </c>
      <c r="C15" s="390">
        <v>60001100704</v>
      </c>
      <c r="D15" s="573">
        <v>3122</v>
      </c>
      <c r="E15" s="573">
        <v>6121</v>
      </c>
      <c r="F15" s="577" t="s">
        <v>382</v>
      </c>
      <c r="G15" s="530" t="s">
        <v>488</v>
      </c>
      <c r="H15" s="409"/>
      <c r="I15" s="410"/>
      <c r="J15" s="514">
        <v>350</v>
      </c>
      <c r="K15" s="544">
        <v>2012</v>
      </c>
      <c r="L15" s="545">
        <v>0</v>
      </c>
      <c r="M15" s="541">
        <f t="shared" si="0"/>
        <v>350</v>
      </c>
      <c r="N15" s="546">
        <v>0</v>
      </c>
      <c r="O15" s="546">
        <v>350</v>
      </c>
      <c r="P15" s="546"/>
      <c r="Q15" s="550"/>
      <c r="R15" s="553">
        <f t="shared" si="1"/>
        <v>0</v>
      </c>
    </row>
    <row r="16" spans="1:59" s="408" customFormat="1" ht="39" customHeight="1" x14ac:dyDescent="0.2">
      <c r="A16" s="572">
        <v>8</v>
      </c>
      <c r="B16" s="392" t="s">
        <v>190</v>
      </c>
      <c r="C16" s="390">
        <v>60001100705</v>
      </c>
      <c r="D16" s="392" t="s">
        <v>447</v>
      </c>
      <c r="E16" s="573">
        <v>6121</v>
      </c>
      <c r="F16" s="577" t="s">
        <v>475</v>
      </c>
      <c r="G16" s="530" t="s">
        <v>489</v>
      </c>
      <c r="H16" s="391" t="s">
        <v>323</v>
      </c>
      <c r="I16" s="391"/>
      <c r="J16" s="554">
        <v>150</v>
      </c>
      <c r="K16" s="555">
        <v>2012</v>
      </c>
      <c r="L16" s="545">
        <v>0</v>
      </c>
      <c r="M16" s="541">
        <f t="shared" si="0"/>
        <v>150</v>
      </c>
      <c r="N16" s="556">
        <v>0</v>
      </c>
      <c r="O16" s="556">
        <v>150</v>
      </c>
      <c r="P16" s="556"/>
      <c r="Q16" s="557"/>
      <c r="R16" s="558">
        <f t="shared" si="1"/>
        <v>0</v>
      </c>
    </row>
    <row r="17" spans="1:33" s="408" customFormat="1" ht="49.5" customHeight="1" x14ac:dyDescent="0.2">
      <c r="A17" s="572">
        <v>9</v>
      </c>
      <c r="B17" s="573" t="s">
        <v>191</v>
      </c>
      <c r="C17" s="390">
        <v>60001100706</v>
      </c>
      <c r="D17" s="573">
        <v>3122</v>
      </c>
      <c r="E17" s="573">
        <v>6121</v>
      </c>
      <c r="F17" s="577" t="s">
        <v>383</v>
      </c>
      <c r="G17" s="530" t="s">
        <v>490</v>
      </c>
      <c r="H17" s="409"/>
      <c r="I17" s="410"/>
      <c r="J17" s="514">
        <v>100</v>
      </c>
      <c r="K17" s="544">
        <v>2012</v>
      </c>
      <c r="L17" s="545">
        <v>0</v>
      </c>
      <c r="M17" s="541">
        <f t="shared" si="0"/>
        <v>100</v>
      </c>
      <c r="N17" s="546">
        <v>25</v>
      </c>
      <c r="O17" s="549">
        <v>75</v>
      </c>
      <c r="P17" s="549"/>
      <c r="Q17" s="550"/>
      <c r="R17" s="553">
        <f t="shared" si="1"/>
        <v>0</v>
      </c>
    </row>
    <row r="18" spans="1:33" s="408" customFormat="1" ht="75" customHeight="1" x14ac:dyDescent="0.2">
      <c r="A18" s="572">
        <v>10</v>
      </c>
      <c r="B18" s="573" t="s">
        <v>191</v>
      </c>
      <c r="C18" s="390">
        <v>60001100707</v>
      </c>
      <c r="D18" s="573">
        <v>4322</v>
      </c>
      <c r="E18" s="573">
        <v>6121</v>
      </c>
      <c r="F18" s="577" t="s">
        <v>476</v>
      </c>
      <c r="G18" s="530" t="s">
        <v>384</v>
      </c>
      <c r="H18" s="409"/>
      <c r="I18" s="410"/>
      <c r="J18" s="514">
        <v>100</v>
      </c>
      <c r="K18" s="544">
        <v>2012</v>
      </c>
      <c r="L18" s="545">
        <v>0</v>
      </c>
      <c r="M18" s="541">
        <f t="shared" si="0"/>
        <v>100</v>
      </c>
      <c r="N18" s="546">
        <v>0</v>
      </c>
      <c r="O18" s="549">
        <v>100</v>
      </c>
      <c r="P18" s="549"/>
      <c r="Q18" s="550"/>
      <c r="R18" s="553">
        <f t="shared" si="1"/>
        <v>0</v>
      </c>
    </row>
    <row r="19" spans="1:33" s="408" customFormat="1" ht="52.5" customHeight="1" x14ac:dyDescent="0.2">
      <c r="A19" s="572">
        <v>11</v>
      </c>
      <c r="B19" s="573" t="s">
        <v>191</v>
      </c>
      <c r="C19" s="390">
        <v>60001100708</v>
      </c>
      <c r="D19" s="573">
        <v>3114</v>
      </c>
      <c r="E19" s="573">
        <v>6121</v>
      </c>
      <c r="F19" s="577" t="s">
        <v>387</v>
      </c>
      <c r="G19" s="530" t="s">
        <v>491</v>
      </c>
      <c r="H19" s="409"/>
      <c r="I19" s="410"/>
      <c r="J19" s="514">
        <v>100</v>
      </c>
      <c r="K19" s="544">
        <v>2012</v>
      </c>
      <c r="L19" s="545">
        <v>0</v>
      </c>
      <c r="M19" s="541">
        <f t="shared" si="0"/>
        <v>100</v>
      </c>
      <c r="N19" s="546">
        <v>0</v>
      </c>
      <c r="O19" s="549">
        <v>100</v>
      </c>
      <c r="P19" s="549"/>
      <c r="Q19" s="550"/>
      <c r="R19" s="553">
        <f t="shared" si="1"/>
        <v>0</v>
      </c>
    </row>
    <row r="20" spans="1:33" s="408" customFormat="1" ht="57" customHeight="1" thickBot="1" x14ac:dyDescent="0.25">
      <c r="A20" s="574">
        <v>12</v>
      </c>
      <c r="B20" s="575" t="s">
        <v>192</v>
      </c>
      <c r="C20" s="390">
        <v>60001100709</v>
      </c>
      <c r="D20" s="575">
        <v>3147</v>
      </c>
      <c r="E20" s="575">
        <v>6121</v>
      </c>
      <c r="F20" s="578" t="s">
        <v>385</v>
      </c>
      <c r="G20" s="538" t="s">
        <v>492</v>
      </c>
      <c r="H20" s="430"/>
      <c r="I20" s="431"/>
      <c r="J20" s="559">
        <v>300</v>
      </c>
      <c r="K20" s="560">
        <v>2012</v>
      </c>
      <c r="L20" s="561">
        <v>0</v>
      </c>
      <c r="M20" s="541">
        <f t="shared" si="0"/>
        <v>300</v>
      </c>
      <c r="N20" s="562">
        <v>0</v>
      </c>
      <c r="O20" s="563">
        <v>300</v>
      </c>
      <c r="P20" s="563"/>
      <c r="Q20" s="564"/>
      <c r="R20" s="565">
        <f t="shared" si="1"/>
        <v>0</v>
      </c>
    </row>
    <row r="21" spans="1:33" ht="36" customHeight="1" thickBot="1" x14ac:dyDescent="0.25">
      <c r="A21" s="1020" t="s">
        <v>105</v>
      </c>
      <c r="B21" s="1021"/>
      <c r="C21" s="1021"/>
      <c r="D21" s="1021"/>
      <c r="E21" s="1021"/>
      <c r="F21" s="1021"/>
      <c r="G21" s="1021"/>
      <c r="H21" s="26"/>
      <c r="I21" s="26"/>
      <c r="J21" s="387">
        <f>SUM(J9:J20)</f>
        <v>2630</v>
      </c>
      <c r="K21" s="387"/>
      <c r="L21" s="566">
        <f>SUM(L9:L20)</f>
        <v>0</v>
      </c>
      <c r="M21" s="567">
        <f>SUM(M9:M20)</f>
        <v>2630</v>
      </c>
      <c r="N21" s="568">
        <f>SUM(N9:N20)</f>
        <v>25</v>
      </c>
      <c r="O21" s="568">
        <f t="shared" ref="O21:P21" si="2">SUM(O9:O20)</f>
        <v>2605</v>
      </c>
      <c r="P21" s="568">
        <f t="shared" si="2"/>
        <v>0</v>
      </c>
      <c r="Q21" s="569">
        <f>SUM(Q9:Q20)</f>
        <v>0</v>
      </c>
      <c r="R21" s="568"/>
      <c r="S21" s="84"/>
      <c r="T21" s="84"/>
      <c r="U21" s="84"/>
      <c r="V21" s="84"/>
      <c r="W21" s="84"/>
      <c r="X21" s="84"/>
      <c r="Y21" s="84"/>
      <c r="Z21" s="84"/>
      <c r="AA21" s="84"/>
      <c r="AB21" s="84"/>
      <c r="AC21" s="84"/>
      <c r="AD21" s="84"/>
      <c r="AE21" s="84"/>
      <c r="AF21" s="84"/>
      <c r="AG21" s="84"/>
    </row>
  </sheetData>
  <mergeCells count="17">
    <mergeCell ref="A5:R5"/>
    <mergeCell ref="R7:R8"/>
    <mergeCell ref="L7:L8"/>
    <mergeCell ref="M7:Q7"/>
    <mergeCell ref="A6:R6"/>
    <mergeCell ref="J7:J8"/>
    <mergeCell ref="K7:K8"/>
    <mergeCell ref="A21:G21"/>
    <mergeCell ref="I7:I8"/>
    <mergeCell ref="F7:F8"/>
    <mergeCell ref="H7:H8"/>
    <mergeCell ref="A7:A8"/>
    <mergeCell ref="B7:B8"/>
    <mergeCell ref="G7:G8"/>
    <mergeCell ref="C7:C8"/>
    <mergeCell ref="D7:D8"/>
    <mergeCell ref="E7:E8"/>
  </mergeCells>
  <phoneticPr fontId="2" type="noConversion"/>
  <pageMargins left="0.78740157480314965" right="0.78740157480314965" top="0.6692913385826772" bottom="0.86614173228346458" header="0.27559055118110237" footer="0.39370078740157483"/>
  <pageSetup paperSize="9" scale="40" firstPageNumber="129"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BI53"/>
  <sheetViews>
    <sheetView topLeftCell="H4" zoomScale="70" zoomScaleNormal="70" zoomScaleSheetLayoutView="75" workbookViewId="0">
      <selection activeCell="S14" sqref="S14"/>
    </sheetView>
  </sheetViews>
  <sheetFormatPr defaultColWidth="29.7109375" defaultRowHeight="12.75" x14ac:dyDescent="0.2"/>
  <cols>
    <col min="1" max="1" width="5" style="13" customWidth="1"/>
    <col min="2" max="2" width="4.7109375" style="232" customWidth="1"/>
    <col min="3" max="3" width="18.140625" style="232" customWidth="1"/>
    <col min="4" max="4" width="7" style="232" customWidth="1"/>
    <col min="5" max="5" width="7.42578125" style="232" customWidth="1"/>
    <col min="6" max="6" width="88.85546875" style="13" customWidth="1"/>
    <col min="7" max="7" width="84.28515625" style="13" customWidth="1"/>
    <col min="8" max="8" width="7.140625" style="232" customWidth="1"/>
    <col min="9" max="9" width="13.7109375" style="232" customWidth="1"/>
    <col min="10" max="10" width="14.5703125" style="239" customWidth="1"/>
    <col min="11" max="11" width="13" style="397" customWidth="1"/>
    <col min="12" max="12" width="16.42578125" style="239" customWidth="1"/>
    <col min="13" max="13" width="15.7109375" style="13" customWidth="1"/>
    <col min="14" max="14" width="13.85546875" style="13" customWidth="1"/>
    <col min="15" max="15" width="17" style="13" customWidth="1"/>
    <col min="16" max="16" width="12.85546875" style="13" customWidth="1"/>
    <col min="17" max="17" width="14" style="13" customWidth="1"/>
    <col min="18" max="18" width="14.85546875" style="13" customWidth="1"/>
    <col min="19" max="33" width="29.7109375" style="13" customWidth="1"/>
    <col min="34" max="16384" width="29.7109375" style="13"/>
  </cols>
  <sheetData>
    <row r="1" spans="1:61" s="56" customFormat="1" ht="18" x14ac:dyDescent="0.25">
      <c r="A1" s="195" t="s">
        <v>92</v>
      </c>
      <c r="B1" s="230"/>
      <c r="C1" s="230"/>
      <c r="D1" s="230"/>
      <c r="E1" s="230"/>
      <c r="F1" s="231"/>
      <c r="G1" s="230"/>
      <c r="H1" s="232"/>
      <c r="I1" s="233"/>
      <c r="J1" s="233"/>
      <c r="K1" s="234"/>
      <c r="L1" s="234"/>
      <c r="M1" s="230"/>
      <c r="N1" s="230"/>
      <c r="O1" s="230"/>
      <c r="P1" s="230"/>
      <c r="Q1" s="230"/>
      <c r="R1" s="230"/>
      <c r="S1" s="265"/>
    </row>
    <row r="2" spans="1:61" s="56" customFormat="1" ht="15.75" x14ac:dyDescent="0.25">
      <c r="A2" s="622" t="s">
        <v>12</v>
      </c>
      <c r="B2" s="622"/>
      <c r="C2" s="622"/>
      <c r="D2" s="622"/>
      <c r="E2" s="622"/>
      <c r="F2" s="622" t="s">
        <v>13</v>
      </c>
      <c r="G2" s="228" t="s">
        <v>14</v>
      </c>
      <c r="H2" s="232"/>
      <c r="I2" s="203"/>
      <c r="J2" s="203"/>
      <c r="K2" s="235"/>
      <c r="L2" s="235"/>
      <c r="M2" s="203"/>
      <c r="N2" s="203"/>
      <c r="O2" s="203"/>
      <c r="P2" s="203"/>
      <c r="Q2" s="203"/>
      <c r="R2" s="203"/>
      <c r="S2" s="265"/>
    </row>
    <row r="3" spans="1:61" s="56" customFormat="1" ht="10.5" customHeight="1" x14ac:dyDescent="0.2">
      <c r="A3" s="622"/>
      <c r="B3" s="622"/>
      <c r="C3" s="622"/>
      <c r="D3" s="622"/>
      <c r="E3" s="622"/>
      <c r="F3" s="622" t="s">
        <v>15</v>
      </c>
      <c r="G3" s="622"/>
      <c r="H3" s="232"/>
      <c r="I3" s="203"/>
      <c r="J3" s="203"/>
      <c r="K3" s="235"/>
      <c r="L3" s="235"/>
      <c r="M3" s="203"/>
      <c r="N3" s="203"/>
      <c r="O3" s="203"/>
      <c r="P3" s="203"/>
      <c r="Q3" s="203"/>
      <c r="R3" s="203"/>
      <c r="S3" s="265"/>
    </row>
    <row r="4" spans="1:61" s="203" customFormat="1" ht="15" thickBot="1" x14ac:dyDescent="0.25">
      <c r="F4" s="202"/>
      <c r="H4" s="225"/>
      <c r="L4" s="235"/>
      <c r="Q4" s="236"/>
      <c r="R4" s="38" t="s">
        <v>16</v>
      </c>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row>
    <row r="5" spans="1:61" s="14" customFormat="1" ht="28.5" customHeight="1" thickBot="1" x14ac:dyDescent="0.25">
      <c r="A5" s="1032" t="s">
        <v>37</v>
      </c>
      <c r="B5" s="1033"/>
      <c r="C5" s="1033"/>
      <c r="D5" s="1033"/>
      <c r="E5" s="1033"/>
      <c r="F5" s="1033"/>
      <c r="G5" s="1033"/>
      <c r="H5" s="1033"/>
      <c r="I5" s="1033"/>
      <c r="J5" s="1033"/>
      <c r="K5" s="1033"/>
      <c r="L5" s="1033"/>
      <c r="M5" s="1033"/>
      <c r="N5" s="1033"/>
      <c r="O5" s="1033"/>
      <c r="P5" s="1033"/>
      <c r="Q5" s="1033"/>
      <c r="R5" s="1034"/>
    </row>
    <row r="6" spans="1:61" s="619" customFormat="1" ht="43.5" customHeight="1" thickBot="1" x14ac:dyDescent="0.25">
      <c r="A6" s="1045" t="s">
        <v>30</v>
      </c>
      <c r="B6" s="1047" t="s">
        <v>18</v>
      </c>
      <c r="C6" s="1049" t="s">
        <v>7</v>
      </c>
      <c r="D6" s="1049" t="s">
        <v>5</v>
      </c>
      <c r="E6" s="1049" t="s">
        <v>8</v>
      </c>
      <c r="F6" s="1063" t="s">
        <v>19</v>
      </c>
      <c r="G6" s="1041" t="s">
        <v>93</v>
      </c>
      <c r="H6" s="1043" t="s">
        <v>21</v>
      </c>
      <c r="I6" s="1051" t="s">
        <v>22</v>
      </c>
      <c r="J6" s="1055" t="s">
        <v>23</v>
      </c>
      <c r="K6" s="1057" t="s">
        <v>24</v>
      </c>
      <c r="L6" s="1057" t="s">
        <v>139</v>
      </c>
      <c r="M6" s="1059" t="s">
        <v>140</v>
      </c>
      <c r="N6" s="1060"/>
      <c r="O6" s="1061"/>
      <c r="P6" s="1061"/>
      <c r="Q6" s="1062"/>
      <c r="R6" s="1053" t="s">
        <v>141</v>
      </c>
      <c r="S6" s="618"/>
      <c r="T6" s="618"/>
      <c r="U6" s="618"/>
      <c r="V6" s="618"/>
      <c r="W6" s="618"/>
      <c r="X6" s="618"/>
      <c r="Y6" s="618"/>
      <c r="Z6" s="618"/>
      <c r="AA6" s="618"/>
      <c r="AB6" s="618"/>
      <c r="AC6" s="618"/>
      <c r="AD6" s="618"/>
      <c r="AE6" s="618"/>
      <c r="AF6" s="618"/>
      <c r="AG6" s="618"/>
      <c r="AH6" s="618"/>
      <c r="AI6" s="618"/>
    </row>
    <row r="7" spans="1:61" s="619" customFormat="1" ht="51.75" customHeight="1" thickBot="1" x14ac:dyDescent="0.25">
      <c r="A7" s="1046"/>
      <c r="B7" s="1048"/>
      <c r="C7" s="1050"/>
      <c r="D7" s="1050"/>
      <c r="E7" s="1050"/>
      <c r="F7" s="1064"/>
      <c r="G7" s="1042"/>
      <c r="H7" s="1044"/>
      <c r="I7" s="1052"/>
      <c r="J7" s="1056"/>
      <c r="K7" s="1058"/>
      <c r="L7" s="1058"/>
      <c r="M7" s="620" t="s">
        <v>25</v>
      </c>
      <c r="N7" s="621" t="s">
        <v>1</v>
      </c>
      <c r="O7" s="621" t="s">
        <v>434</v>
      </c>
      <c r="P7" s="621" t="s">
        <v>435</v>
      </c>
      <c r="Q7" s="621" t="s">
        <v>2</v>
      </c>
      <c r="R7" s="1053"/>
    </row>
    <row r="8" spans="1:61" ht="33" hidden="1" customHeight="1" thickBot="1" x14ac:dyDescent="0.25">
      <c r="A8" s="1032" t="s">
        <v>108</v>
      </c>
      <c r="B8" s="1033"/>
      <c r="C8" s="1033"/>
      <c r="D8" s="1033"/>
      <c r="E8" s="1033"/>
      <c r="F8" s="1033"/>
      <c r="G8" s="1033"/>
      <c r="H8" s="1033"/>
      <c r="I8" s="1033"/>
      <c r="J8" s="1033"/>
      <c r="K8" s="1033"/>
      <c r="L8" s="1033"/>
      <c r="M8" s="1033"/>
      <c r="N8" s="1033"/>
      <c r="O8" s="1033"/>
      <c r="P8" s="1033"/>
      <c r="Q8" s="1033"/>
      <c r="R8" s="1054"/>
    </row>
    <row r="9" spans="1:61" ht="51.75" hidden="1" customHeight="1" thickBot="1" x14ac:dyDescent="0.3">
      <c r="A9" s="342">
        <v>1</v>
      </c>
      <c r="B9" s="343"/>
      <c r="C9" s="343"/>
      <c r="D9" s="343"/>
      <c r="E9" s="343"/>
      <c r="F9" s="437"/>
      <c r="G9" s="344"/>
      <c r="H9" s="345"/>
      <c r="I9" s="346"/>
      <c r="J9" s="347"/>
      <c r="K9" s="348"/>
      <c r="L9" s="352"/>
      <c r="M9" s="185">
        <f>N9+Q9</f>
        <v>0</v>
      </c>
      <c r="N9" s="349"/>
      <c r="O9" s="502"/>
      <c r="P9" s="503"/>
      <c r="Q9" s="187"/>
      <c r="R9" s="350">
        <f>J9-L9-M9</f>
        <v>0</v>
      </c>
    </row>
    <row r="10" spans="1:61" ht="36.75" hidden="1" customHeight="1" thickBot="1" x14ac:dyDescent="0.25">
      <c r="A10" s="1071" t="s">
        <v>109</v>
      </c>
      <c r="B10" s="1072"/>
      <c r="C10" s="1072"/>
      <c r="D10" s="1072"/>
      <c r="E10" s="1072"/>
      <c r="F10" s="1072"/>
      <c r="G10" s="1072"/>
      <c r="H10" s="311"/>
      <c r="I10" s="89"/>
      <c r="J10" s="90"/>
      <c r="K10" s="90"/>
      <c r="L10" s="315">
        <f>SUM(L9)</f>
        <v>0</v>
      </c>
      <c r="M10" s="312">
        <f>SUM(M9)</f>
        <v>0</v>
      </c>
      <c r="N10" s="312">
        <f>SUM(N9)</f>
        <v>0</v>
      </c>
      <c r="O10" s="312"/>
      <c r="P10" s="312"/>
      <c r="Q10" s="312">
        <f>SUM(Q9)</f>
        <v>0</v>
      </c>
      <c r="R10" s="312">
        <f>SUM(R9)</f>
        <v>0</v>
      </c>
    </row>
    <row r="11" spans="1:61" s="4" customFormat="1" ht="37.5" hidden="1" customHeight="1" thickBot="1" x14ac:dyDescent="0.25">
      <c r="A11" s="1078" t="s">
        <v>424</v>
      </c>
      <c r="B11" s="1079"/>
      <c r="C11" s="1079"/>
      <c r="D11" s="1079"/>
      <c r="E11" s="1079"/>
      <c r="F11" s="1079"/>
      <c r="G11" s="1079"/>
      <c r="H11" s="1079"/>
      <c r="I11" s="1079"/>
      <c r="J11" s="1079"/>
      <c r="K11" s="1079"/>
      <c r="L11" s="1079"/>
      <c r="M11" s="1079"/>
      <c r="N11" s="1079"/>
      <c r="O11" s="1079"/>
      <c r="P11" s="1079"/>
      <c r="Q11" s="1079"/>
      <c r="R11" s="1080"/>
      <c r="S11" s="328"/>
    </row>
    <row r="12" spans="1:61" ht="30.75" customHeight="1" thickBot="1" x14ac:dyDescent="0.25">
      <c r="A12" s="1073" t="s">
        <v>110</v>
      </c>
      <c r="B12" s="1074"/>
      <c r="C12" s="1074"/>
      <c r="D12" s="1074"/>
      <c r="E12" s="1074"/>
      <c r="F12" s="1074"/>
      <c r="G12" s="1074"/>
      <c r="H12" s="1074"/>
      <c r="I12" s="1074"/>
      <c r="J12" s="1074"/>
      <c r="K12" s="1074"/>
      <c r="L12" s="1074"/>
      <c r="M12" s="1074"/>
      <c r="N12" s="1074"/>
      <c r="O12" s="1074"/>
      <c r="P12" s="1074"/>
      <c r="Q12" s="1074"/>
      <c r="R12" s="1075"/>
    </row>
    <row r="13" spans="1:61" s="412" customFormat="1" ht="41.25" customHeight="1" x14ac:dyDescent="0.2">
      <c r="A13" s="180">
        <v>1</v>
      </c>
      <c r="B13" s="411" t="s">
        <v>91</v>
      </c>
      <c r="C13" s="390">
        <v>60001100710</v>
      </c>
      <c r="D13" s="411" t="s">
        <v>450</v>
      </c>
      <c r="E13" s="411" t="s">
        <v>354</v>
      </c>
      <c r="F13" s="579" t="s">
        <v>412</v>
      </c>
      <c r="G13" s="530" t="s">
        <v>493</v>
      </c>
      <c r="H13" s="614" t="s">
        <v>323</v>
      </c>
      <c r="I13" s="615" t="s">
        <v>26</v>
      </c>
      <c r="J13" s="584">
        <v>1980</v>
      </c>
      <c r="K13" s="585">
        <v>2012</v>
      </c>
      <c r="L13" s="586">
        <v>0</v>
      </c>
      <c r="M13" s="587">
        <f>N13+O13</f>
        <v>1980</v>
      </c>
      <c r="N13" s="588">
        <v>90</v>
      </c>
      <c r="O13" s="589">
        <v>1890</v>
      </c>
      <c r="P13" s="590"/>
      <c r="Q13" s="591"/>
      <c r="R13" s="592"/>
      <c r="S13" s="84"/>
      <c r="T13" s="84"/>
      <c r="U13" s="84"/>
      <c r="V13" s="84"/>
      <c r="W13" s="84"/>
      <c r="X13" s="84"/>
      <c r="Y13" s="84"/>
      <c r="Z13" s="84"/>
      <c r="AA13" s="84"/>
      <c r="AB13" s="84"/>
      <c r="AC13" s="84"/>
      <c r="AD13" s="84"/>
      <c r="AE13" s="84"/>
      <c r="AF13" s="84"/>
      <c r="AG13" s="84"/>
    </row>
    <row r="14" spans="1:61" ht="60.75" customHeight="1" x14ac:dyDescent="0.2">
      <c r="A14" s="168">
        <v>2</v>
      </c>
      <c r="B14" s="392" t="s">
        <v>91</v>
      </c>
      <c r="C14" s="390">
        <v>60001100711</v>
      </c>
      <c r="D14" s="392" t="s">
        <v>450</v>
      </c>
      <c r="E14" s="392" t="s">
        <v>354</v>
      </c>
      <c r="F14" s="580" t="s">
        <v>359</v>
      </c>
      <c r="G14" s="530" t="s">
        <v>494</v>
      </c>
      <c r="H14" s="616" t="s">
        <v>321</v>
      </c>
      <c r="I14" s="616" t="s">
        <v>26</v>
      </c>
      <c r="J14" s="554">
        <v>2739</v>
      </c>
      <c r="K14" s="555">
        <v>2012</v>
      </c>
      <c r="L14" s="593">
        <v>0</v>
      </c>
      <c r="M14" s="587">
        <f t="shared" ref="M14:M34" si="0">N14+O14</f>
        <v>2739</v>
      </c>
      <c r="N14" s="594">
        <v>339</v>
      </c>
      <c r="O14" s="595">
        <v>2400</v>
      </c>
      <c r="P14" s="596"/>
      <c r="Q14" s="597"/>
      <c r="R14" s="558">
        <f t="shared" ref="R14:R31" si="1">J14-L14-M14</f>
        <v>0</v>
      </c>
    </row>
    <row r="15" spans="1:61" ht="42.75" customHeight="1" x14ac:dyDescent="0.2">
      <c r="A15" s="168">
        <v>3</v>
      </c>
      <c r="B15" s="392" t="s">
        <v>91</v>
      </c>
      <c r="C15" s="390">
        <v>60001100712</v>
      </c>
      <c r="D15" s="392" t="s">
        <v>467</v>
      </c>
      <c r="E15" s="392" t="s">
        <v>354</v>
      </c>
      <c r="F15" s="580" t="s">
        <v>388</v>
      </c>
      <c r="G15" s="530" t="s">
        <v>495</v>
      </c>
      <c r="H15" s="616" t="s">
        <v>323</v>
      </c>
      <c r="I15" s="616" t="s">
        <v>26</v>
      </c>
      <c r="J15" s="554">
        <v>500</v>
      </c>
      <c r="K15" s="555">
        <v>2012</v>
      </c>
      <c r="L15" s="593">
        <v>0</v>
      </c>
      <c r="M15" s="587">
        <f t="shared" si="0"/>
        <v>500</v>
      </c>
      <c r="N15" s="556">
        <v>50</v>
      </c>
      <c r="O15" s="595">
        <v>450</v>
      </c>
      <c r="P15" s="598"/>
      <c r="Q15" s="597"/>
      <c r="R15" s="558">
        <f t="shared" si="1"/>
        <v>0</v>
      </c>
    </row>
    <row r="16" spans="1:61" ht="63" customHeight="1" x14ac:dyDescent="0.2">
      <c r="A16" s="168">
        <v>4</v>
      </c>
      <c r="B16" s="392" t="s">
        <v>91</v>
      </c>
      <c r="C16" s="392" t="s">
        <v>457</v>
      </c>
      <c r="D16" s="392" t="s">
        <v>410</v>
      </c>
      <c r="E16" s="392" t="s">
        <v>354</v>
      </c>
      <c r="F16" s="580" t="s">
        <v>361</v>
      </c>
      <c r="G16" s="530" t="s">
        <v>318</v>
      </c>
      <c r="H16" s="616" t="s">
        <v>321</v>
      </c>
      <c r="I16" s="616" t="s">
        <v>379</v>
      </c>
      <c r="J16" s="554">
        <v>1992</v>
      </c>
      <c r="K16" s="555">
        <v>2012</v>
      </c>
      <c r="L16" s="593">
        <v>48</v>
      </c>
      <c r="M16" s="587">
        <f t="shared" si="0"/>
        <v>1944</v>
      </c>
      <c r="N16" s="556">
        <v>0</v>
      </c>
      <c r="O16" s="595">
        <v>1944</v>
      </c>
      <c r="P16" s="598"/>
      <c r="Q16" s="597"/>
      <c r="R16" s="558">
        <f t="shared" si="1"/>
        <v>0</v>
      </c>
    </row>
    <row r="17" spans="1:18" ht="57.75" customHeight="1" x14ac:dyDescent="0.2">
      <c r="A17" s="168">
        <v>5</v>
      </c>
      <c r="B17" s="392" t="s">
        <v>91</v>
      </c>
      <c r="C17" s="390">
        <v>60001100713</v>
      </c>
      <c r="D17" s="392" t="s">
        <v>450</v>
      </c>
      <c r="E17" s="392" t="s">
        <v>354</v>
      </c>
      <c r="F17" s="580" t="s">
        <v>362</v>
      </c>
      <c r="G17" s="530" t="s">
        <v>496</v>
      </c>
      <c r="H17" s="616" t="s">
        <v>323</v>
      </c>
      <c r="I17" s="616" t="s">
        <v>26</v>
      </c>
      <c r="J17" s="554">
        <v>1800</v>
      </c>
      <c r="K17" s="555">
        <v>2012</v>
      </c>
      <c r="L17" s="593">
        <v>0</v>
      </c>
      <c r="M17" s="587">
        <f t="shared" si="0"/>
        <v>1800</v>
      </c>
      <c r="N17" s="556">
        <v>100</v>
      </c>
      <c r="O17" s="595">
        <v>1700</v>
      </c>
      <c r="P17" s="598"/>
      <c r="Q17" s="597"/>
      <c r="R17" s="558">
        <f t="shared" si="1"/>
        <v>0</v>
      </c>
    </row>
    <row r="18" spans="1:18" ht="117.75" customHeight="1" x14ac:dyDescent="0.2">
      <c r="A18" s="168">
        <v>6</v>
      </c>
      <c r="B18" s="392" t="s">
        <v>191</v>
      </c>
      <c r="C18" s="392" t="s">
        <v>415</v>
      </c>
      <c r="D18" s="392" t="s">
        <v>410</v>
      </c>
      <c r="E18" s="392" t="s">
        <v>354</v>
      </c>
      <c r="F18" s="580" t="s">
        <v>448</v>
      </c>
      <c r="G18" s="530" t="s">
        <v>449</v>
      </c>
      <c r="H18" s="616" t="s">
        <v>321</v>
      </c>
      <c r="I18" s="616" t="s">
        <v>26</v>
      </c>
      <c r="J18" s="554">
        <v>9426</v>
      </c>
      <c r="K18" s="555" t="s">
        <v>320</v>
      </c>
      <c r="L18" s="593">
        <v>366</v>
      </c>
      <c r="M18" s="587">
        <f t="shared" si="0"/>
        <v>4000</v>
      </c>
      <c r="N18" s="556">
        <v>0</v>
      </c>
      <c r="O18" s="595">
        <v>4000</v>
      </c>
      <c r="P18" s="598"/>
      <c r="Q18" s="597"/>
      <c r="R18" s="558">
        <f t="shared" si="1"/>
        <v>5060</v>
      </c>
    </row>
    <row r="19" spans="1:18" ht="111.75" customHeight="1" x14ac:dyDescent="0.2">
      <c r="A19" s="168">
        <v>7</v>
      </c>
      <c r="B19" s="392" t="s">
        <v>193</v>
      </c>
      <c r="C19" s="390">
        <v>60001100714</v>
      </c>
      <c r="D19" s="411" t="s">
        <v>468</v>
      </c>
      <c r="E19" s="392" t="s">
        <v>354</v>
      </c>
      <c r="F19" s="581" t="s">
        <v>324</v>
      </c>
      <c r="G19" s="583" t="s">
        <v>497</v>
      </c>
      <c r="H19" s="616" t="s">
        <v>325</v>
      </c>
      <c r="I19" s="616" t="s">
        <v>26</v>
      </c>
      <c r="J19" s="554">
        <v>1500</v>
      </c>
      <c r="K19" s="555">
        <v>2012</v>
      </c>
      <c r="L19" s="593">
        <v>0</v>
      </c>
      <c r="M19" s="587">
        <f t="shared" si="0"/>
        <v>1500</v>
      </c>
      <c r="N19" s="599">
        <v>0</v>
      </c>
      <c r="O19" s="595">
        <v>1500</v>
      </c>
      <c r="P19" s="598"/>
      <c r="Q19" s="597"/>
      <c r="R19" s="558">
        <f t="shared" si="1"/>
        <v>0</v>
      </c>
    </row>
    <row r="20" spans="1:18" ht="55.5" customHeight="1" x14ac:dyDescent="0.2">
      <c r="A20" s="168">
        <v>8</v>
      </c>
      <c r="B20" s="392" t="s">
        <v>193</v>
      </c>
      <c r="C20" s="392" t="s">
        <v>458</v>
      </c>
      <c r="D20" s="392" t="s">
        <v>410</v>
      </c>
      <c r="E20" s="392" t="s">
        <v>354</v>
      </c>
      <c r="F20" s="580" t="s">
        <v>363</v>
      </c>
      <c r="G20" s="530" t="s">
        <v>498</v>
      </c>
      <c r="H20" s="616" t="s">
        <v>321</v>
      </c>
      <c r="I20" s="616" t="s">
        <v>26</v>
      </c>
      <c r="J20" s="554">
        <v>2007</v>
      </c>
      <c r="K20" s="555">
        <v>2012</v>
      </c>
      <c r="L20" s="593">
        <v>49</v>
      </c>
      <c r="M20" s="587">
        <f t="shared" si="0"/>
        <v>1958</v>
      </c>
      <c r="N20" s="598">
        <v>0</v>
      </c>
      <c r="O20" s="595">
        <v>1958</v>
      </c>
      <c r="P20" s="598"/>
      <c r="Q20" s="597"/>
      <c r="R20" s="558">
        <f t="shared" si="1"/>
        <v>0</v>
      </c>
    </row>
    <row r="21" spans="1:18" ht="54" x14ac:dyDescent="0.2">
      <c r="A21" s="168">
        <v>9</v>
      </c>
      <c r="B21" s="392" t="s">
        <v>193</v>
      </c>
      <c r="C21" s="392" t="s">
        <v>459</v>
      </c>
      <c r="D21" s="392" t="s">
        <v>468</v>
      </c>
      <c r="E21" s="392" t="s">
        <v>354</v>
      </c>
      <c r="F21" s="580" t="s">
        <v>326</v>
      </c>
      <c r="G21" s="530" t="s">
        <v>327</v>
      </c>
      <c r="H21" s="616" t="s">
        <v>328</v>
      </c>
      <c r="I21" s="616" t="s">
        <v>26</v>
      </c>
      <c r="J21" s="554">
        <v>4700</v>
      </c>
      <c r="K21" s="555">
        <v>2012</v>
      </c>
      <c r="L21" s="593">
        <v>1900</v>
      </c>
      <c r="M21" s="587">
        <f t="shared" si="0"/>
        <v>2800</v>
      </c>
      <c r="N21" s="598">
        <v>0</v>
      </c>
      <c r="O21" s="595">
        <v>2800</v>
      </c>
      <c r="P21" s="598"/>
      <c r="Q21" s="597"/>
      <c r="R21" s="558">
        <f t="shared" si="1"/>
        <v>0</v>
      </c>
    </row>
    <row r="22" spans="1:18" ht="72.75" customHeight="1" x14ac:dyDescent="0.2">
      <c r="A22" s="168">
        <v>10</v>
      </c>
      <c r="B22" s="392" t="s">
        <v>193</v>
      </c>
      <c r="C22" s="390">
        <v>60001100715</v>
      </c>
      <c r="D22" s="392" t="s">
        <v>451</v>
      </c>
      <c r="E22" s="392" t="s">
        <v>354</v>
      </c>
      <c r="F22" s="580" t="s">
        <v>413</v>
      </c>
      <c r="G22" s="530" t="s">
        <v>499</v>
      </c>
      <c r="H22" s="616" t="s">
        <v>323</v>
      </c>
      <c r="I22" s="616" t="s">
        <v>414</v>
      </c>
      <c r="J22" s="554">
        <v>2600</v>
      </c>
      <c r="K22" s="555">
        <v>2012</v>
      </c>
      <c r="L22" s="593">
        <v>0</v>
      </c>
      <c r="M22" s="587">
        <f t="shared" si="0"/>
        <v>2600</v>
      </c>
      <c r="N22" s="598">
        <v>0</v>
      </c>
      <c r="O22" s="595">
        <v>2600</v>
      </c>
      <c r="P22" s="598"/>
      <c r="Q22" s="597"/>
      <c r="R22" s="558">
        <v>0</v>
      </c>
    </row>
    <row r="23" spans="1:18" ht="36" x14ac:dyDescent="0.2">
      <c r="A23" s="168">
        <v>11</v>
      </c>
      <c r="B23" s="392" t="s">
        <v>193</v>
      </c>
      <c r="C23" s="390">
        <v>60001100716</v>
      </c>
      <c r="D23" s="392" t="s">
        <v>410</v>
      </c>
      <c r="E23" s="392" t="s">
        <v>354</v>
      </c>
      <c r="F23" s="580" t="s">
        <v>364</v>
      </c>
      <c r="G23" s="530" t="s">
        <v>500</v>
      </c>
      <c r="H23" s="616" t="s">
        <v>321</v>
      </c>
      <c r="I23" s="616" t="s">
        <v>26</v>
      </c>
      <c r="J23" s="554">
        <v>933</v>
      </c>
      <c r="K23" s="555">
        <v>2012</v>
      </c>
      <c r="L23" s="593">
        <v>0</v>
      </c>
      <c r="M23" s="587">
        <f t="shared" si="0"/>
        <v>933</v>
      </c>
      <c r="N23" s="598">
        <v>433</v>
      </c>
      <c r="O23" s="595">
        <v>500</v>
      </c>
      <c r="P23" s="598"/>
      <c r="Q23" s="597"/>
      <c r="R23" s="558">
        <f t="shared" si="1"/>
        <v>0</v>
      </c>
    </row>
    <row r="24" spans="1:18" ht="72" x14ac:dyDescent="0.2">
      <c r="A24" s="168">
        <v>12</v>
      </c>
      <c r="B24" s="392" t="s">
        <v>190</v>
      </c>
      <c r="C24" s="390">
        <v>60001100717</v>
      </c>
      <c r="D24" s="392" t="s">
        <v>452</v>
      </c>
      <c r="E24" s="392" t="s">
        <v>354</v>
      </c>
      <c r="F24" s="580" t="s">
        <v>330</v>
      </c>
      <c r="G24" s="530" t="s">
        <v>501</v>
      </c>
      <c r="H24" s="616"/>
      <c r="I24" s="616" t="s">
        <v>297</v>
      </c>
      <c r="J24" s="554">
        <v>1080</v>
      </c>
      <c r="K24" s="555">
        <v>2012</v>
      </c>
      <c r="L24" s="593">
        <v>0</v>
      </c>
      <c r="M24" s="587">
        <f t="shared" si="0"/>
        <v>1080</v>
      </c>
      <c r="N24" s="598">
        <v>100</v>
      </c>
      <c r="O24" s="595">
        <v>980</v>
      </c>
      <c r="P24" s="598"/>
      <c r="Q24" s="597"/>
      <c r="R24" s="558">
        <f t="shared" si="1"/>
        <v>0</v>
      </c>
    </row>
    <row r="25" spans="1:18" ht="54" x14ac:dyDescent="0.2">
      <c r="A25" s="168">
        <v>13</v>
      </c>
      <c r="B25" s="392" t="s">
        <v>191</v>
      </c>
      <c r="C25" s="390">
        <v>60001100718</v>
      </c>
      <c r="D25" s="392" t="s">
        <v>410</v>
      </c>
      <c r="E25" s="392" t="s">
        <v>354</v>
      </c>
      <c r="F25" s="580" t="s">
        <v>365</v>
      </c>
      <c r="G25" s="530" t="s">
        <v>502</v>
      </c>
      <c r="H25" s="616" t="s">
        <v>329</v>
      </c>
      <c r="I25" s="616" t="s">
        <v>26</v>
      </c>
      <c r="J25" s="554">
        <v>1300</v>
      </c>
      <c r="K25" s="555">
        <v>2012</v>
      </c>
      <c r="L25" s="593">
        <v>42</v>
      </c>
      <c r="M25" s="587">
        <f t="shared" si="0"/>
        <v>1258</v>
      </c>
      <c r="N25" s="598">
        <v>682</v>
      </c>
      <c r="O25" s="595">
        <v>576</v>
      </c>
      <c r="P25" s="598"/>
      <c r="Q25" s="597"/>
      <c r="R25" s="558">
        <f t="shared" si="1"/>
        <v>0</v>
      </c>
    </row>
    <row r="26" spans="1:18" ht="36" x14ac:dyDescent="0.2">
      <c r="A26" s="168">
        <v>14</v>
      </c>
      <c r="B26" s="392" t="s">
        <v>191</v>
      </c>
      <c r="C26" s="392" t="s">
        <v>405</v>
      </c>
      <c r="D26" s="392" t="s">
        <v>410</v>
      </c>
      <c r="E26" s="392" t="s">
        <v>354</v>
      </c>
      <c r="F26" s="580" t="s">
        <v>406</v>
      </c>
      <c r="G26" s="530" t="s">
        <v>503</v>
      </c>
      <c r="H26" s="616" t="s">
        <v>321</v>
      </c>
      <c r="I26" s="616" t="s">
        <v>26</v>
      </c>
      <c r="J26" s="554">
        <v>2531</v>
      </c>
      <c r="K26" s="555">
        <v>2012</v>
      </c>
      <c r="L26" s="593">
        <v>99</v>
      </c>
      <c r="M26" s="587">
        <f t="shared" si="0"/>
        <v>2432</v>
      </c>
      <c r="N26" s="598">
        <v>0</v>
      </c>
      <c r="O26" s="595">
        <v>2432</v>
      </c>
      <c r="P26" s="598"/>
      <c r="Q26" s="597"/>
      <c r="R26" s="558">
        <f t="shared" si="1"/>
        <v>0</v>
      </c>
    </row>
    <row r="27" spans="1:18" ht="54" x14ac:dyDescent="0.2">
      <c r="A27" s="168">
        <v>15</v>
      </c>
      <c r="B27" s="392" t="s">
        <v>191</v>
      </c>
      <c r="C27" s="390">
        <v>60001100719</v>
      </c>
      <c r="D27" s="392" t="s">
        <v>410</v>
      </c>
      <c r="E27" s="392" t="s">
        <v>354</v>
      </c>
      <c r="F27" s="580" t="s">
        <v>366</v>
      </c>
      <c r="G27" s="530" t="s">
        <v>504</v>
      </c>
      <c r="H27" s="616" t="s">
        <v>322</v>
      </c>
      <c r="I27" s="616" t="s">
        <v>26</v>
      </c>
      <c r="J27" s="554">
        <v>500</v>
      </c>
      <c r="K27" s="555">
        <v>2012</v>
      </c>
      <c r="L27" s="593">
        <v>0</v>
      </c>
      <c r="M27" s="587">
        <f t="shared" si="0"/>
        <v>500</v>
      </c>
      <c r="N27" s="598">
        <v>0</v>
      </c>
      <c r="O27" s="595">
        <v>500</v>
      </c>
      <c r="P27" s="598"/>
      <c r="Q27" s="597"/>
      <c r="R27" s="558">
        <f t="shared" si="1"/>
        <v>0</v>
      </c>
    </row>
    <row r="28" spans="1:18" ht="68.25" customHeight="1" x14ac:dyDescent="0.2">
      <c r="A28" s="168">
        <v>16</v>
      </c>
      <c r="B28" s="392" t="s">
        <v>191</v>
      </c>
      <c r="C28" s="390">
        <v>60001100720</v>
      </c>
      <c r="D28" s="392" t="s">
        <v>451</v>
      </c>
      <c r="E28" s="392" t="s">
        <v>354</v>
      </c>
      <c r="F28" s="580" t="s">
        <v>398</v>
      </c>
      <c r="G28" s="530" t="s">
        <v>505</v>
      </c>
      <c r="H28" s="616" t="s">
        <v>317</v>
      </c>
      <c r="I28" s="616" t="s">
        <v>26</v>
      </c>
      <c r="J28" s="554">
        <v>1620</v>
      </c>
      <c r="K28" s="555">
        <v>2012</v>
      </c>
      <c r="L28" s="593">
        <v>0</v>
      </c>
      <c r="M28" s="587">
        <f t="shared" si="0"/>
        <v>1620</v>
      </c>
      <c r="N28" s="598">
        <v>650</v>
      </c>
      <c r="O28" s="595">
        <v>970</v>
      </c>
      <c r="P28" s="598"/>
      <c r="Q28" s="597"/>
      <c r="R28" s="558">
        <f t="shared" si="1"/>
        <v>0</v>
      </c>
    </row>
    <row r="29" spans="1:18" ht="36" x14ac:dyDescent="0.2">
      <c r="A29" s="168">
        <v>17</v>
      </c>
      <c r="B29" s="392" t="s">
        <v>191</v>
      </c>
      <c r="C29" s="390">
        <v>60001100721</v>
      </c>
      <c r="D29" s="392" t="s">
        <v>451</v>
      </c>
      <c r="E29" s="392" t="s">
        <v>354</v>
      </c>
      <c r="F29" s="580" t="s">
        <v>331</v>
      </c>
      <c r="G29" s="530" t="s">
        <v>506</v>
      </c>
      <c r="H29" s="616"/>
      <c r="I29" s="616" t="s">
        <v>26</v>
      </c>
      <c r="J29" s="554">
        <v>230</v>
      </c>
      <c r="K29" s="555">
        <v>2012</v>
      </c>
      <c r="L29" s="593">
        <v>0</v>
      </c>
      <c r="M29" s="587">
        <f t="shared" si="0"/>
        <v>230</v>
      </c>
      <c r="N29" s="598">
        <v>0</v>
      </c>
      <c r="O29" s="595">
        <v>230</v>
      </c>
      <c r="P29" s="598"/>
      <c r="Q29" s="597"/>
      <c r="R29" s="558">
        <f t="shared" si="1"/>
        <v>0</v>
      </c>
    </row>
    <row r="30" spans="1:18" ht="36" x14ac:dyDescent="0.2">
      <c r="A30" s="168">
        <v>18</v>
      </c>
      <c r="B30" s="392" t="s">
        <v>192</v>
      </c>
      <c r="C30" s="390">
        <v>60001100722</v>
      </c>
      <c r="D30" s="392" t="s">
        <v>450</v>
      </c>
      <c r="E30" s="392" t="s">
        <v>354</v>
      </c>
      <c r="F30" s="580" t="s">
        <v>367</v>
      </c>
      <c r="G30" s="530" t="s">
        <v>332</v>
      </c>
      <c r="H30" s="616" t="s">
        <v>323</v>
      </c>
      <c r="I30" s="616" t="s">
        <v>297</v>
      </c>
      <c r="J30" s="554">
        <v>1500</v>
      </c>
      <c r="K30" s="555">
        <v>2012</v>
      </c>
      <c r="L30" s="593">
        <v>0</v>
      </c>
      <c r="M30" s="587">
        <f t="shared" si="0"/>
        <v>1500</v>
      </c>
      <c r="N30" s="598">
        <v>200</v>
      </c>
      <c r="O30" s="595">
        <v>1300</v>
      </c>
      <c r="P30" s="598"/>
      <c r="Q30" s="597"/>
      <c r="R30" s="558">
        <f t="shared" si="1"/>
        <v>0</v>
      </c>
    </row>
    <row r="31" spans="1:18" ht="48" customHeight="1" x14ac:dyDescent="0.2">
      <c r="A31" s="168">
        <v>19</v>
      </c>
      <c r="B31" s="392" t="s">
        <v>192</v>
      </c>
      <c r="C31" s="392" t="s">
        <v>408</v>
      </c>
      <c r="D31" s="392" t="s">
        <v>469</v>
      </c>
      <c r="E31" s="392" t="s">
        <v>354</v>
      </c>
      <c r="F31" s="580" t="s">
        <v>409</v>
      </c>
      <c r="G31" s="530" t="s">
        <v>507</v>
      </c>
      <c r="H31" s="616" t="s">
        <v>321</v>
      </c>
      <c r="I31" s="616" t="s">
        <v>26</v>
      </c>
      <c r="J31" s="554">
        <v>1000</v>
      </c>
      <c r="K31" s="555">
        <v>2012</v>
      </c>
      <c r="L31" s="593">
        <v>0</v>
      </c>
      <c r="M31" s="587">
        <f t="shared" si="0"/>
        <v>1000</v>
      </c>
      <c r="N31" s="598">
        <v>0</v>
      </c>
      <c r="O31" s="595">
        <v>1000</v>
      </c>
      <c r="P31" s="598"/>
      <c r="Q31" s="597"/>
      <c r="R31" s="558">
        <f t="shared" si="1"/>
        <v>0</v>
      </c>
    </row>
    <row r="32" spans="1:18" ht="27" customHeight="1" x14ac:dyDescent="0.2">
      <c r="A32" s="168">
        <v>20</v>
      </c>
      <c r="B32" s="392" t="s">
        <v>192</v>
      </c>
      <c r="C32" s="390">
        <v>60001100723</v>
      </c>
      <c r="D32" s="392" t="s">
        <v>447</v>
      </c>
      <c r="E32" s="392" t="s">
        <v>354</v>
      </c>
      <c r="F32" s="580" t="s">
        <v>368</v>
      </c>
      <c r="G32" s="530" t="s">
        <v>508</v>
      </c>
      <c r="H32" s="616" t="s">
        <v>323</v>
      </c>
      <c r="I32" s="616" t="s">
        <v>26</v>
      </c>
      <c r="J32" s="554">
        <v>851</v>
      </c>
      <c r="K32" s="555">
        <v>2012</v>
      </c>
      <c r="L32" s="593">
        <v>0</v>
      </c>
      <c r="M32" s="587">
        <f t="shared" si="0"/>
        <v>851</v>
      </c>
      <c r="N32" s="598">
        <v>0</v>
      </c>
      <c r="O32" s="595">
        <v>851</v>
      </c>
      <c r="P32" s="598"/>
      <c r="Q32" s="597"/>
      <c r="R32" s="558">
        <v>0</v>
      </c>
    </row>
    <row r="33" spans="1:33" ht="30" x14ac:dyDescent="0.2">
      <c r="A33" s="168">
        <v>21</v>
      </c>
      <c r="B33" s="392" t="s">
        <v>192</v>
      </c>
      <c r="C33" s="390">
        <v>60001100724</v>
      </c>
      <c r="D33" s="392" t="s">
        <v>447</v>
      </c>
      <c r="E33" s="392" t="s">
        <v>354</v>
      </c>
      <c r="F33" s="580" t="s">
        <v>369</v>
      </c>
      <c r="G33" s="530" t="s">
        <v>509</v>
      </c>
      <c r="H33" s="616" t="s">
        <v>323</v>
      </c>
      <c r="I33" s="616" t="s">
        <v>379</v>
      </c>
      <c r="J33" s="554">
        <v>530</v>
      </c>
      <c r="K33" s="555">
        <v>2012</v>
      </c>
      <c r="L33" s="593">
        <v>0</v>
      </c>
      <c r="M33" s="587">
        <f t="shared" si="0"/>
        <v>530</v>
      </c>
      <c r="N33" s="598">
        <v>0</v>
      </c>
      <c r="O33" s="595">
        <v>530</v>
      </c>
      <c r="P33" s="598"/>
      <c r="Q33" s="597"/>
      <c r="R33" s="558">
        <f>J33-L33-M33</f>
        <v>0</v>
      </c>
    </row>
    <row r="34" spans="1:33" ht="36.75" thickBot="1" x14ac:dyDescent="0.25">
      <c r="A34" s="182">
        <v>22</v>
      </c>
      <c r="B34" s="451" t="s">
        <v>192</v>
      </c>
      <c r="C34" s="390">
        <v>60001100725</v>
      </c>
      <c r="D34" s="451" t="s">
        <v>451</v>
      </c>
      <c r="E34" s="451" t="s">
        <v>354</v>
      </c>
      <c r="F34" s="582" t="s">
        <v>333</v>
      </c>
      <c r="G34" s="538" t="s">
        <v>510</v>
      </c>
      <c r="H34" s="617" t="s">
        <v>323</v>
      </c>
      <c r="I34" s="617" t="s">
        <v>26</v>
      </c>
      <c r="J34" s="600">
        <v>1900</v>
      </c>
      <c r="K34" s="601">
        <v>2012</v>
      </c>
      <c r="L34" s="602">
        <v>0</v>
      </c>
      <c r="M34" s="587">
        <f t="shared" si="0"/>
        <v>1900</v>
      </c>
      <c r="N34" s="603">
        <v>0</v>
      </c>
      <c r="O34" s="604">
        <v>1900</v>
      </c>
      <c r="P34" s="605"/>
      <c r="Q34" s="606"/>
      <c r="R34" s="607">
        <f>J34-L34-M34</f>
        <v>0</v>
      </c>
    </row>
    <row r="35" spans="1:33" ht="27.75" hidden="1" customHeight="1" thickBot="1" x14ac:dyDescent="0.25">
      <c r="A35" s="1076" t="s">
        <v>111</v>
      </c>
      <c r="B35" s="1077"/>
      <c r="C35" s="1077"/>
      <c r="D35" s="1077"/>
      <c r="E35" s="1077"/>
      <c r="F35" s="1077"/>
      <c r="G35" s="1077"/>
      <c r="H35" s="26"/>
      <c r="I35" s="26"/>
      <c r="J35" s="333">
        <f>SUM(J13:J34)</f>
        <v>43219</v>
      </c>
      <c r="K35" s="333"/>
      <c r="L35" s="334">
        <f>SUM(L13:L34)</f>
        <v>2504</v>
      </c>
      <c r="M35" s="187">
        <f>SUM(M13:M34)</f>
        <v>35655</v>
      </c>
      <c r="N35" s="335">
        <f>SUM(N13:N34)</f>
        <v>2644</v>
      </c>
      <c r="O35" s="313">
        <f t="shared" ref="O35:R35" si="2">SUM(O13:O34)</f>
        <v>33011</v>
      </c>
      <c r="P35" s="187">
        <f t="shared" si="2"/>
        <v>0</v>
      </c>
      <c r="Q35" s="335">
        <f t="shared" si="2"/>
        <v>0</v>
      </c>
      <c r="R35" s="187">
        <f t="shared" si="2"/>
        <v>5060</v>
      </c>
    </row>
    <row r="36" spans="1:33" s="238" customFormat="1" ht="30" hidden="1" customHeight="1" thickBot="1" x14ac:dyDescent="0.25">
      <c r="A36" s="1032" t="s">
        <v>112</v>
      </c>
      <c r="B36" s="1033"/>
      <c r="C36" s="1033"/>
      <c r="D36" s="1033"/>
      <c r="E36" s="1033"/>
      <c r="F36" s="1033"/>
      <c r="G36" s="1033"/>
      <c r="H36" s="1033"/>
      <c r="I36" s="1033"/>
      <c r="J36" s="1033"/>
      <c r="K36" s="1033"/>
      <c r="L36" s="1033"/>
      <c r="M36" s="1033"/>
      <c r="N36" s="1033"/>
      <c r="O36" s="1033"/>
      <c r="P36" s="1033"/>
      <c r="Q36" s="1033"/>
      <c r="R36" s="1054"/>
    </row>
    <row r="37" spans="1:33" s="20" customFormat="1" ht="71.25" hidden="1" customHeight="1" x14ac:dyDescent="0.2">
      <c r="A37" s="81">
        <v>1</v>
      </c>
      <c r="B37" s="70"/>
      <c r="C37" s="339"/>
      <c r="D37" s="339"/>
      <c r="E37" s="339"/>
      <c r="F37" s="102"/>
      <c r="G37" s="126"/>
      <c r="H37" s="79"/>
      <c r="I37" s="103"/>
      <c r="J37" s="104"/>
      <c r="K37" s="78"/>
      <c r="L37" s="169"/>
      <c r="M37" s="181">
        <f t="shared" ref="M37:M39" si="3">N37+Q37</f>
        <v>0</v>
      </c>
      <c r="N37" s="318"/>
      <c r="O37" s="341"/>
      <c r="P37" s="318"/>
      <c r="Q37" s="310"/>
      <c r="R37" s="341">
        <f t="shared" ref="R37:R39" si="4">J37-L37-M37</f>
        <v>0</v>
      </c>
      <c r="S37" s="84"/>
      <c r="T37" s="84"/>
      <c r="U37" s="84"/>
      <c r="V37" s="84"/>
      <c r="W37" s="84"/>
      <c r="X37" s="84"/>
      <c r="Y37" s="84"/>
      <c r="Z37" s="84"/>
      <c r="AA37" s="84"/>
      <c r="AB37" s="84"/>
      <c r="AC37" s="84"/>
      <c r="AD37" s="84"/>
      <c r="AE37" s="84"/>
      <c r="AF37" s="84"/>
      <c r="AG37" s="84"/>
    </row>
    <row r="38" spans="1:33" ht="15.75" hidden="1" x14ac:dyDescent="0.2">
      <c r="A38" s="82">
        <v>14</v>
      </c>
      <c r="B38" s="22"/>
      <c r="C38" s="21"/>
      <c r="D38" s="21"/>
      <c r="E38" s="21"/>
      <c r="F38" s="128"/>
      <c r="G38" s="145"/>
      <c r="H38" s="142"/>
      <c r="I38" s="142"/>
      <c r="J38" s="129"/>
      <c r="K38" s="112"/>
      <c r="L38" s="319"/>
      <c r="M38" s="307">
        <f t="shared" si="3"/>
        <v>0</v>
      </c>
      <c r="N38" s="148"/>
      <c r="O38" s="353"/>
      <c r="P38" s="148"/>
      <c r="Q38" s="309"/>
      <c r="R38" s="351">
        <f t="shared" si="4"/>
        <v>0</v>
      </c>
    </row>
    <row r="39" spans="1:33" ht="15.75" hidden="1" x14ac:dyDescent="0.2">
      <c r="A39" s="82">
        <v>15</v>
      </c>
      <c r="B39" s="22"/>
      <c r="C39" s="21"/>
      <c r="D39" s="21"/>
      <c r="E39" s="21"/>
      <c r="F39" s="128"/>
      <c r="G39" s="145"/>
      <c r="H39" s="142"/>
      <c r="I39" s="142"/>
      <c r="J39" s="129"/>
      <c r="K39" s="112"/>
      <c r="L39" s="319"/>
      <c r="M39" s="307">
        <f t="shared" si="3"/>
        <v>0</v>
      </c>
      <c r="N39" s="148"/>
      <c r="O39" s="353"/>
      <c r="P39" s="148"/>
      <c r="Q39" s="309"/>
      <c r="R39" s="351">
        <f t="shared" si="4"/>
        <v>0</v>
      </c>
    </row>
    <row r="40" spans="1:33" ht="21" hidden="1" thickBot="1" x14ac:dyDescent="0.25">
      <c r="A40" s="1065" t="s">
        <v>44</v>
      </c>
      <c r="B40" s="1066"/>
      <c r="C40" s="1066"/>
      <c r="D40" s="1066"/>
      <c r="E40" s="1066"/>
      <c r="F40" s="1066"/>
      <c r="G40" s="1067"/>
      <c r="H40" s="83"/>
      <c r="I40" s="83"/>
      <c r="J40" s="314">
        <f t="shared" ref="J40:M40" si="5">SUM(J37:J39)</f>
        <v>0</v>
      </c>
      <c r="K40" s="314">
        <f t="shared" si="5"/>
        <v>0</v>
      </c>
      <c r="L40" s="315">
        <f t="shared" si="5"/>
        <v>0</v>
      </c>
      <c r="M40" s="144">
        <f t="shared" si="5"/>
        <v>0</v>
      </c>
      <c r="N40" s="316"/>
      <c r="O40" s="144"/>
      <c r="P40" s="316"/>
      <c r="Q40" s="317"/>
      <c r="R40" s="171">
        <f>SUM(R37:R39)</f>
        <v>0</v>
      </c>
    </row>
    <row r="41" spans="1:33" s="613" customFormat="1" ht="18.75" thickBot="1" x14ac:dyDescent="0.25">
      <c r="A41" s="1068" t="s">
        <v>107</v>
      </c>
      <c r="B41" s="1069"/>
      <c r="C41" s="1069"/>
      <c r="D41" s="1069"/>
      <c r="E41" s="1069"/>
      <c r="F41" s="1069"/>
      <c r="G41" s="1070"/>
      <c r="H41" s="608"/>
      <c r="I41" s="608"/>
      <c r="J41" s="609">
        <f>SUM(J40,J35)</f>
        <v>43219</v>
      </c>
      <c r="K41" s="609"/>
      <c r="L41" s="610">
        <f>SUM(L40,L35)</f>
        <v>2504</v>
      </c>
      <c r="M41" s="569">
        <f>M40+M35+M10</f>
        <v>35655</v>
      </c>
      <c r="N41" s="611">
        <f>N40+N35+N10</f>
        <v>2644</v>
      </c>
      <c r="O41" s="569">
        <f t="shared" ref="O41:Q41" si="6">O40+O35+O10</f>
        <v>33011</v>
      </c>
      <c r="P41" s="612">
        <f t="shared" si="6"/>
        <v>0</v>
      </c>
      <c r="Q41" s="569">
        <f t="shared" si="6"/>
        <v>0</v>
      </c>
      <c r="R41" s="569">
        <f>R40+R35+R10</f>
        <v>5060</v>
      </c>
    </row>
    <row r="42" spans="1:33" x14ac:dyDescent="0.2">
      <c r="B42" s="308"/>
      <c r="C42" s="308"/>
      <c r="D42" s="308"/>
      <c r="E42" s="308"/>
      <c r="F42" s="20"/>
      <c r="G42" s="20"/>
      <c r="H42" s="308"/>
      <c r="I42" s="308"/>
    </row>
    <row r="43" spans="1:33" x14ac:dyDescent="0.2">
      <c r="B43" s="308"/>
      <c r="C43" s="308"/>
      <c r="D43" s="308"/>
      <c r="E43" s="308"/>
      <c r="F43" s="20"/>
      <c r="G43" s="20"/>
      <c r="H43" s="308"/>
      <c r="I43" s="308"/>
    </row>
    <row r="44" spans="1:33" x14ac:dyDescent="0.2">
      <c r="B44" s="308"/>
      <c r="C44" s="308"/>
      <c r="D44" s="308"/>
      <c r="E44" s="308"/>
      <c r="F44" s="20"/>
      <c r="G44" s="20"/>
      <c r="H44" s="308"/>
      <c r="I44" s="308"/>
    </row>
    <row r="45" spans="1:33" x14ac:dyDescent="0.2">
      <c r="B45" s="308"/>
      <c r="C45" s="308"/>
      <c r="D45" s="308"/>
      <c r="E45" s="308"/>
      <c r="F45" s="20"/>
      <c r="G45" s="20"/>
      <c r="H45" s="308"/>
      <c r="I45" s="308"/>
    </row>
    <row r="46" spans="1:33" x14ac:dyDescent="0.2">
      <c r="B46" s="308"/>
      <c r="C46" s="308"/>
      <c r="D46" s="308"/>
      <c r="E46" s="308"/>
      <c r="F46" s="20"/>
      <c r="G46" s="20"/>
      <c r="H46" s="308"/>
      <c r="I46" s="308"/>
    </row>
    <row r="47" spans="1:33" x14ac:dyDescent="0.2">
      <c r="B47" s="308"/>
      <c r="C47" s="308"/>
      <c r="D47" s="308"/>
      <c r="E47" s="308"/>
      <c r="F47" s="20"/>
      <c r="G47" s="20"/>
      <c r="H47" s="308"/>
      <c r="I47" s="308"/>
    </row>
    <row r="48" spans="1:33" x14ac:dyDescent="0.2">
      <c r="B48" s="308"/>
      <c r="C48" s="308"/>
      <c r="D48" s="308"/>
      <c r="E48" s="308"/>
      <c r="F48" s="20"/>
      <c r="G48" s="20"/>
      <c r="H48" s="308"/>
      <c r="I48" s="308"/>
    </row>
    <row r="49" spans="2:9" x14ac:dyDescent="0.2">
      <c r="B49" s="308"/>
      <c r="C49" s="308"/>
      <c r="D49" s="308"/>
      <c r="E49" s="308"/>
      <c r="F49" s="20"/>
      <c r="G49" s="20"/>
      <c r="H49" s="308"/>
      <c r="I49" s="308"/>
    </row>
    <row r="50" spans="2:9" x14ac:dyDescent="0.2">
      <c r="B50" s="308"/>
      <c r="C50" s="308"/>
      <c r="D50" s="308"/>
      <c r="E50" s="308"/>
      <c r="F50" s="20"/>
      <c r="G50" s="20"/>
      <c r="H50" s="308"/>
      <c r="I50" s="308"/>
    </row>
    <row r="51" spans="2:9" x14ac:dyDescent="0.2">
      <c r="B51" s="308"/>
      <c r="C51" s="308"/>
      <c r="D51" s="308"/>
      <c r="E51" s="308"/>
      <c r="F51" s="20"/>
      <c r="G51" s="20"/>
      <c r="H51" s="308"/>
      <c r="I51" s="308"/>
    </row>
    <row r="52" spans="2:9" x14ac:dyDescent="0.2">
      <c r="B52" s="308"/>
      <c r="C52" s="308"/>
      <c r="D52" s="308"/>
      <c r="E52" s="308"/>
      <c r="F52" s="20"/>
      <c r="G52" s="20"/>
      <c r="H52" s="308"/>
      <c r="I52" s="308"/>
    </row>
    <row r="53" spans="2:9" x14ac:dyDescent="0.2">
      <c r="B53" s="308"/>
      <c r="C53" s="308"/>
      <c r="D53" s="308"/>
      <c r="E53" s="308"/>
      <c r="F53" s="20"/>
      <c r="G53" s="20"/>
      <c r="H53" s="308"/>
      <c r="I53" s="308"/>
    </row>
  </sheetData>
  <mergeCells count="23">
    <mergeCell ref="A40:G40"/>
    <mergeCell ref="A41:G41"/>
    <mergeCell ref="A10:G10"/>
    <mergeCell ref="A12:R12"/>
    <mergeCell ref="A35:G35"/>
    <mergeCell ref="A36:R36"/>
    <mergeCell ref="A11:R11"/>
    <mergeCell ref="A8:R8"/>
    <mergeCell ref="J6:J7"/>
    <mergeCell ref="K6:K7"/>
    <mergeCell ref="L6:L7"/>
    <mergeCell ref="M6:Q6"/>
    <mergeCell ref="E6:E7"/>
    <mergeCell ref="F6:F7"/>
    <mergeCell ref="A5:R5"/>
    <mergeCell ref="G6:G7"/>
    <mergeCell ref="H6:H7"/>
    <mergeCell ref="A6:A7"/>
    <mergeCell ref="B6:B7"/>
    <mergeCell ref="C6:C7"/>
    <mergeCell ref="D6:D7"/>
    <mergeCell ref="I6:I7"/>
    <mergeCell ref="R6:R7"/>
  </mergeCells>
  <phoneticPr fontId="2" type="noConversion"/>
  <pageMargins left="0.78740157480314965" right="0.78740157480314965" top="0.6692913385826772" bottom="0.86614173228346458" header="0.27559055118110237" footer="0.39370078740157483"/>
  <pageSetup paperSize="9" scale="36" firstPageNumber="130" orientation="landscape" useFirstPageNumber="1" r:id="rId1"/>
  <headerFooter alignWithMargins="0">
    <oddFooter>&amp;L&amp;"Arial,Kurzíva"&amp;16Zastupitelstvo Olomouckého kraje 16-12-2011
6. - Rozpočet Olomouckého kraje 2012 - návrh rozpočtu
Příloha č. 4b): Návrh nových investičních akcí v roce 2012&amp;R&amp;"Arial,Kurzíva"&amp;16Strana &amp;P (celkem 167)</oddFooter>
  </headerFooter>
  <rowBreaks count="1" manualBreakCount="1">
    <brk id="30"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AE74"/>
  <sheetViews>
    <sheetView topLeftCell="G7" zoomScale="70" zoomScaleNormal="70" zoomScaleSheetLayoutView="100" workbookViewId="0">
      <selection activeCell="G20" sqref="G20"/>
    </sheetView>
  </sheetViews>
  <sheetFormatPr defaultColWidth="29.7109375" defaultRowHeight="12.75" x14ac:dyDescent="0.2"/>
  <cols>
    <col min="1" max="1" width="5.140625" style="13" customWidth="1"/>
    <col min="2" max="2" width="4.7109375" style="232" customWidth="1"/>
    <col min="3" max="3" width="17.28515625" style="232" customWidth="1"/>
    <col min="4" max="5" width="6.42578125" style="232" bestFit="1" customWidth="1"/>
    <col min="6" max="6" width="88" style="13" customWidth="1"/>
    <col min="7" max="7" width="81.5703125" style="13" customWidth="1"/>
    <col min="8" max="8" width="9" style="232" customWidth="1"/>
    <col min="9" max="9" width="12.5703125" style="232" customWidth="1"/>
    <col min="10" max="10" width="14.7109375" style="239" customWidth="1"/>
    <col min="11" max="11" width="13.7109375" style="240" customWidth="1"/>
    <col min="12" max="12" width="12.42578125" style="240" customWidth="1"/>
    <col min="13" max="13" width="15.140625" style="13" customWidth="1"/>
    <col min="14" max="14" width="13.42578125" style="13" customWidth="1"/>
    <col min="15" max="15" width="15.28515625" style="13" customWidth="1"/>
    <col min="16" max="16" width="10.42578125" style="13" customWidth="1"/>
    <col min="17" max="17" width="11.28515625" style="13" customWidth="1"/>
    <col min="18" max="18" width="13.28515625" style="13" customWidth="1"/>
    <col min="19" max="30" width="29.7109375" style="13" customWidth="1"/>
    <col min="31" max="16384" width="29.7109375" style="13"/>
  </cols>
  <sheetData>
    <row r="1" spans="1:31" s="56" customFormat="1" ht="18" x14ac:dyDescent="0.25">
      <c r="A1" s="195" t="s">
        <v>92</v>
      </c>
      <c r="B1" s="230"/>
      <c r="C1" s="230"/>
      <c r="D1" s="230"/>
      <c r="E1" s="230"/>
      <c r="F1" s="231"/>
      <c r="G1" s="230"/>
      <c r="H1" s="233"/>
      <c r="I1" s="232"/>
      <c r="J1" s="233"/>
      <c r="K1" s="234"/>
      <c r="L1" s="230"/>
      <c r="M1" s="230"/>
      <c r="N1" s="230"/>
      <c r="O1" s="230"/>
      <c r="P1" s="230"/>
      <c r="Q1" s="230"/>
      <c r="R1" s="230"/>
    </row>
    <row r="2" spans="1:31" s="634" customFormat="1" ht="15.75" x14ac:dyDescent="0.25">
      <c r="A2" s="622" t="s">
        <v>12</v>
      </c>
      <c r="B2" s="622"/>
      <c r="C2" s="622"/>
      <c r="D2" s="622"/>
      <c r="E2" s="622"/>
      <c r="F2" s="622" t="s">
        <v>13</v>
      </c>
      <c r="G2" s="228" t="s">
        <v>14</v>
      </c>
      <c r="H2" s="622"/>
      <c r="I2" s="632"/>
      <c r="J2" s="622"/>
      <c r="K2" s="633"/>
      <c r="L2" s="622"/>
      <c r="M2" s="622"/>
      <c r="N2" s="622"/>
      <c r="O2" s="622"/>
      <c r="P2" s="622"/>
      <c r="Q2" s="622"/>
      <c r="R2" s="622"/>
    </row>
    <row r="3" spans="1:31" s="634" customFormat="1" ht="10.5" customHeight="1" x14ac:dyDescent="0.2">
      <c r="A3" s="622"/>
      <c r="B3" s="622"/>
      <c r="C3" s="622"/>
      <c r="D3" s="622"/>
      <c r="E3" s="622"/>
      <c r="F3" s="622" t="s">
        <v>15</v>
      </c>
      <c r="G3" s="622"/>
      <c r="H3" s="622"/>
      <c r="I3" s="632"/>
      <c r="J3" s="622"/>
      <c r="K3" s="633"/>
      <c r="L3" s="622"/>
      <c r="M3" s="622"/>
      <c r="N3" s="622"/>
      <c r="O3" s="622"/>
      <c r="P3" s="622"/>
      <c r="Q3" s="622"/>
      <c r="R3" s="622"/>
    </row>
    <row r="4" spans="1:31" ht="19.5" customHeight="1" thickBot="1" x14ac:dyDescent="0.25">
      <c r="A4" s="23"/>
      <c r="B4" s="24"/>
      <c r="C4" s="24"/>
      <c r="D4" s="24"/>
      <c r="E4" s="24"/>
      <c r="F4" s="25"/>
      <c r="G4" s="24"/>
      <c r="H4" s="24"/>
      <c r="I4" s="24"/>
      <c r="J4" s="24"/>
      <c r="K4" s="24"/>
      <c r="L4" s="24"/>
      <c r="M4" s="24"/>
      <c r="N4" s="24"/>
      <c r="O4" s="24"/>
      <c r="P4" s="24"/>
      <c r="Q4" s="24"/>
      <c r="R4" s="305" t="s">
        <v>16</v>
      </c>
    </row>
    <row r="5" spans="1:31" ht="28.9" customHeight="1" thickBot="1" x14ac:dyDescent="0.25">
      <c r="A5" s="1032" t="s">
        <v>37</v>
      </c>
      <c r="B5" s="1096"/>
      <c r="C5" s="1096"/>
      <c r="D5" s="1096"/>
      <c r="E5" s="1096"/>
      <c r="F5" s="1096"/>
      <c r="G5" s="1096"/>
      <c r="H5" s="1096"/>
      <c r="I5" s="1096"/>
      <c r="J5" s="1096"/>
      <c r="K5" s="1096"/>
      <c r="L5" s="1096"/>
      <c r="M5" s="1096"/>
      <c r="N5" s="1096"/>
      <c r="O5" s="1096"/>
      <c r="P5" s="1096"/>
      <c r="Q5" s="1096"/>
      <c r="R5" s="1097"/>
      <c r="S5" s="306"/>
      <c r="T5" s="306"/>
      <c r="U5" s="306"/>
      <c r="V5" s="306"/>
      <c r="W5" s="306"/>
      <c r="X5" s="306"/>
      <c r="Y5" s="306"/>
      <c r="Z5" s="306"/>
      <c r="AA5" s="306"/>
      <c r="AB5" s="306"/>
      <c r="AC5" s="306"/>
      <c r="AD5" s="306"/>
      <c r="AE5" s="306"/>
    </row>
    <row r="6" spans="1:31" ht="19.899999999999999" customHeight="1" thickBot="1" x14ac:dyDescent="0.25">
      <c r="A6" s="1032" t="s">
        <v>144</v>
      </c>
      <c r="B6" s="1096"/>
      <c r="C6" s="1096"/>
      <c r="D6" s="1096"/>
      <c r="E6" s="1096"/>
      <c r="F6" s="1096"/>
      <c r="G6" s="1096"/>
      <c r="H6" s="1096"/>
      <c r="I6" s="1096"/>
      <c r="J6" s="1096"/>
      <c r="K6" s="1096"/>
      <c r="L6" s="1096"/>
      <c r="M6" s="1096"/>
      <c r="N6" s="1096"/>
      <c r="O6" s="1096"/>
      <c r="P6" s="1096"/>
      <c r="Q6" s="1096"/>
      <c r="R6" s="1097"/>
      <c r="S6" s="84"/>
      <c r="T6" s="84"/>
      <c r="U6" s="84"/>
      <c r="V6" s="84"/>
      <c r="W6" s="84"/>
      <c r="X6" s="84"/>
      <c r="Y6" s="84"/>
      <c r="Z6" s="84"/>
      <c r="AA6" s="84"/>
      <c r="AB6" s="84"/>
      <c r="AC6" s="84"/>
      <c r="AD6" s="84"/>
      <c r="AE6" s="84"/>
    </row>
    <row r="7" spans="1:31" ht="27" customHeight="1" thickBot="1" x14ac:dyDescent="0.25">
      <c r="A7" s="1098" t="s">
        <v>30</v>
      </c>
      <c r="B7" s="1098" t="s">
        <v>18</v>
      </c>
      <c r="C7" s="1025" t="s">
        <v>7</v>
      </c>
      <c r="D7" s="1025" t="s">
        <v>5</v>
      </c>
      <c r="E7" s="1025" t="s">
        <v>8</v>
      </c>
      <c r="F7" s="1100" t="s">
        <v>19</v>
      </c>
      <c r="G7" s="1092" t="s">
        <v>93</v>
      </c>
      <c r="H7" s="1027" t="s">
        <v>21</v>
      </c>
      <c r="I7" s="1092" t="s">
        <v>22</v>
      </c>
      <c r="J7" s="1084" t="s">
        <v>23</v>
      </c>
      <c r="K7" s="1084" t="s">
        <v>24</v>
      </c>
      <c r="L7" s="1086" t="s">
        <v>139</v>
      </c>
      <c r="M7" s="1088" t="s">
        <v>140</v>
      </c>
      <c r="N7" s="1089"/>
      <c r="O7" s="1090"/>
      <c r="P7" s="1090"/>
      <c r="Q7" s="1091"/>
      <c r="R7" s="1102" t="s">
        <v>141</v>
      </c>
    </row>
    <row r="8" spans="1:31" ht="62.25" customHeight="1" thickBot="1" x14ac:dyDescent="0.25">
      <c r="A8" s="1099"/>
      <c r="B8" s="1099"/>
      <c r="C8" s="1095"/>
      <c r="D8" s="1095"/>
      <c r="E8" s="1095"/>
      <c r="F8" s="1101"/>
      <c r="G8" s="1093"/>
      <c r="H8" s="1094"/>
      <c r="I8" s="1093"/>
      <c r="J8" s="1085"/>
      <c r="K8" s="1085"/>
      <c r="L8" s="1087"/>
      <c r="M8" s="179" t="s">
        <v>25</v>
      </c>
      <c r="N8" s="179" t="s">
        <v>1</v>
      </c>
      <c r="O8" s="504" t="s">
        <v>434</v>
      </c>
      <c r="P8" s="504" t="s">
        <v>435</v>
      </c>
      <c r="Q8" s="432" t="s">
        <v>2</v>
      </c>
      <c r="R8" s="1024"/>
    </row>
    <row r="9" spans="1:31" ht="54" x14ac:dyDescent="0.2">
      <c r="A9" s="180">
        <v>1</v>
      </c>
      <c r="B9" s="411" t="s">
        <v>91</v>
      </c>
      <c r="C9" s="390">
        <v>60001100726</v>
      </c>
      <c r="D9" s="411" t="s">
        <v>469</v>
      </c>
      <c r="E9" s="411" t="s">
        <v>453</v>
      </c>
      <c r="F9" s="623" t="s">
        <v>389</v>
      </c>
      <c r="G9" s="519" t="s">
        <v>470</v>
      </c>
      <c r="H9" s="614"/>
      <c r="I9" s="614" t="s">
        <v>26</v>
      </c>
      <c r="J9" s="584">
        <v>500</v>
      </c>
      <c r="K9" s="624">
        <v>2012</v>
      </c>
      <c r="L9" s="625">
        <v>0</v>
      </c>
      <c r="M9" s="587">
        <f>N9+O9+P9+Q9</f>
        <v>500</v>
      </c>
      <c r="N9" s="590">
        <v>100</v>
      </c>
      <c r="O9" s="626">
        <v>400</v>
      </c>
      <c r="P9" s="588"/>
      <c r="Q9" s="626"/>
      <c r="R9" s="627">
        <v>0</v>
      </c>
    </row>
    <row r="10" spans="1:31" ht="36" x14ac:dyDescent="0.2">
      <c r="A10" s="180">
        <v>2</v>
      </c>
      <c r="B10" s="411" t="s">
        <v>91</v>
      </c>
      <c r="C10" s="390">
        <v>60001100727</v>
      </c>
      <c r="D10" s="411" t="s">
        <v>456</v>
      </c>
      <c r="E10" s="411" t="s">
        <v>453</v>
      </c>
      <c r="F10" s="623" t="s">
        <v>334</v>
      </c>
      <c r="G10" s="519" t="s">
        <v>335</v>
      </c>
      <c r="H10" s="614"/>
      <c r="I10" s="614" t="s">
        <v>26</v>
      </c>
      <c r="J10" s="584">
        <v>700</v>
      </c>
      <c r="K10" s="624">
        <v>2012</v>
      </c>
      <c r="L10" s="625">
        <v>0</v>
      </c>
      <c r="M10" s="587">
        <f t="shared" ref="M10:M35" si="0">N10+O10+P10+Q10</f>
        <v>700</v>
      </c>
      <c r="N10" s="590">
        <v>0</v>
      </c>
      <c r="O10" s="626">
        <v>700</v>
      </c>
      <c r="P10" s="627"/>
      <c r="Q10" s="626"/>
      <c r="R10" s="556">
        <v>0</v>
      </c>
    </row>
    <row r="11" spans="1:31" ht="36" x14ac:dyDescent="0.2">
      <c r="A11" s="180">
        <v>3</v>
      </c>
      <c r="B11" s="411" t="s">
        <v>91</v>
      </c>
      <c r="C11" s="390">
        <v>60001100728</v>
      </c>
      <c r="D11" s="411" t="s">
        <v>451</v>
      </c>
      <c r="E11" s="411" t="s">
        <v>453</v>
      </c>
      <c r="F11" s="623" t="s">
        <v>336</v>
      </c>
      <c r="G11" s="519" t="s">
        <v>511</v>
      </c>
      <c r="H11" s="614"/>
      <c r="I11" s="614" t="s">
        <v>26</v>
      </c>
      <c r="J11" s="584">
        <v>500</v>
      </c>
      <c r="K11" s="624">
        <v>2012</v>
      </c>
      <c r="L11" s="625">
        <v>0</v>
      </c>
      <c r="M11" s="587">
        <f t="shared" si="0"/>
        <v>500</v>
      </c>
      <c r="N11" s="590">
        <v>0</v>
      </c>
      <c r="O11" s="626">
        <v>500</v>
      </c>
      <c r="P11" s="627"/>
      <c r="Q11" s="626"/>
      <c r="R11" s="556">
        <v>0</v>
      </c>
    </row>
    <row r="12" spans="1:31" ht="36" x14ac:dyDescent="0.2">
      <c r="A12" s="180">
        <v>4</v>
      </c>
      <c r="B12" s="411" t="s">
        <v>91</v>
      </c>
      <c r="C12" s="390">
        <v>60001100729</v>
      </c>
      <c r="D12" s="411" t="s">
        <v>451</v>
      </c>
      <c r="E12" s="411" t="s">
        <v>453</v>
      </c>
      <c r="F12" s="623" t="s">
        <v>390</v>
      </c>
      <c r="G12" s="519" t="s">
        <v>512</v>
      </c>
      <c r="H12" s="614" t="s">
        <v>322</v>
      </c>
      <c r="I12" s="614" t="s">
        <v>26</v>
      </c>
      <c r="J12" s="584">
        <v>450</v>
      </c>
      <c r="K12" s="624">
        <v>2012</v>
      </c>
      <c r="L12" s="625">
        <v>0</v>
      </c>
      <c r="M12" s="587">
        <f t="shared" si="0"/>
        <v>450</v>
      </c>
      <c r="N12" s="590">
        <v>150</v>
      </c>
      <c r="O12" s="626">
        <v>300</v>
      </c>
      <c r="P12" s="627"/>
      <c r="Q12" s="626"/>
      <c r="R12" s="556">
        <v>0</v>
      </c>
    </row>
    <row r="13" spans="1:31" ht="36" x14ac:dyDescent="0.2">
      <c r="A13" s="180">
        <v>5</v>
      </c>
      <c r="B13" s="411" t="s">
        <v>91</v>
      </c>
      <c r="C13" s="390">
        <v>60001100730</v>
      </c>
      <c r="D13" s="411" t="s">
        <v>410</v>
      </c>
      <c r="E13" s="411" t="s">
        <v>453</v>
      </c>
      <c r="F13" s="623" t="s">
        <v>370</v>
      </c>
      <c r="G13" s="519" t="s">
        <v>513</v>
      </c>
      <c r="H13" s="614"/>
      <c r="I13" s="614" t="s">
        <v>26</v>
      </c>
      <c r="J13" s="584">
        <v>400</v>
      </c>
      <c r="K13" s="624">
        <v>2012</v>
      </c>
      <c r="L13" s="625">
        <v>0</v>
      </c>
      <c r="M13" s="587">
        <f t="shared" si="0"/>
        <v>400</v>
      </c>
      <c r="N13" s="590">
        <v>200</v>
      </c>
      <c r="O13" s="626">
        <v>200</v>
      </c>
      <c r="P13" s="627"/>
      <c r="Q13" s="626"/>
      <c r="R13" s="556">
        <v>0</v>
      </c>
    </row>
    <row r="14" spans="1:31" ht="54" x14ac:dyDescent="0.2">
      <c r="A14" s="180">
        <v>6</v>
      </c>
      <c r="B14" s="411" t="s">
        <v>91</v>
      </c>
      <c r="C14" s="390">
        <v>60001100731</v>
      </c>
      <c r="D14" s="411" t="s">
        <v>454</v>
      </c>
      <c r="E14" s="411" t="s">
        <v>453</v>
      </c>
      <c r="F14" s="623" t="s">
        <v>337</v>
      </c>
      <c r="G14" s="519" t="s">
        <v>514</v>
      </c>
      <c r="H14" s="614"/>
      <c r="I14" s="614" t="s">
        <v>26</v>
      </c>
      <c r="J14" s="584">
        <v>350</v>
      </c>
      <c r="K14" s="624">
        <v>2012</v>
      </c>
      <c r="L14" s="625">
        <v>0</v>
      </c>
      <c r="M14" s="587">
        <f t="shared" si="0"/>
        <v>350</v>
      </c>
      <c r="N14" s="590">
        <v>50</v>
      </c>
      <c r="O14" s="626">
        <v>300</v>
      </c>
      <c r="P14" s="627"/>
      <c r="Q14" s="626"/>
      <c r="R14" s="556">
        <v>0</v>
      </c>
    </row>
    <row r="15" spans="1:31" ht="36" x14ac:dyDescent="0.2">
      <c r="A15" s="180">
        <v>7</v>
      </c>
      <c r="B15" s="411" t="s">
        <v>91</v>
      </c>
      <c r="C15" s="390">
        <v>60001100732</v>
      </c>
      <c r="D15" s="411" t="s">
        <v>450</v>
      </c>
      <c r="E15" s="411" t="s">
        <v>453</v>
      </c>
      <c r="F15" s="623" t="s">
        <v>338</v>
      </c>
      <c r="G15" s="519" t="s">
        <v>515</v>
      </c>
      <c r="H15" s="614"/>
      <c r="I15" s="614" t="s">
        <v>26</v>
      </c>
      <c r="J15" s="584">
        <v>920</v>
      </c>
      <c r="K15" s="624">
        <v>2012</v>
      </c>
      <c r="L15" s="625">
        <v>0</v>
      </c>
      <c r="M15" s="587">
        <f t="shared" si="0"/>
        <v>920</v>
      </c>
      <c r="N15" s="590">
        <v>200</v>
      </c>
      <c r="O15" s="626">
        <v>720</v>
      </c>
      <c r="P15" s="627"/>
      <c r="Q15" s="626"/>
      <c r="R15" s="556">
        <v>0</v>
      </c>
    </row>
    <row r="16" spans="1:31" ht="45" x14ac:dyDescent="0.2">
      <c r="A16" s="180">
        <v>8</v>
      </c>
      <c r="B16" s="411" t="s">
        <v>91</v>
      </c>
      <c r="C16" s="390">
        <v>60001100733</v>
      </c>
      <c r="D16" s="411" t="s">
        <v>450</v>
      </c>
      <c r="E16" s="411" t="s">
        <v>453</v>
      </c>
      <c r="F16" s="623" t="s">
        <v>391</v>
      </c>
      <c r="G16" s="519" t="s">
        <v>516</v>
      </c>
      <c r="H16" s="614" t="s">
        <v>323</v>
      </c>
      <c r="I16" s="614" t="s">
        <v>26</v>
      </c>
      <c r="J16" s="584">
        <v>200</v>
      </c>
      <c r="K16" s="624">
        <v>2012</v>
      </c>
      <c r="L16" s="625">
        <v>0</v>
      </c>
      <c r="M16" s="587">
        <f t="shared" si="0"/>
        <v>200</v>
      </c>
      <c r="N16" s="590">
        <v>0</v>
      </c>
      <c r="O16" s="626">
        <v>200</v>
      </c>
      <c r="P16" s="627"/>
      <c r="Q16" s="626"/>
      <c r="R16" s="556">
        <v>0</v>
      </c>
    </row>
    <row r="17" spans="1:18" ht="64.5" customHeight="1" x14ac:dyDescent="0.2">
      <c r="A17" s="180">
        <v>9</v>
      </c>
      <c r="B17" s="411" t="s">
        <v>91</v>
      </c>
      <c r="C17" s="390">
        <v>60001100734</v>
      </c>
      <c r="D17" s="411" t="s">
        <v>455</v>
      </c>
      <c r="E17" s="411" t="s">
        <v>453</v>
      </c>
      <c r="F17" s="623" t="s">
        <v>339</v>
      </c>
      <c r="G17" s="519" t="s">
        <v>517</v>
      </c>
      <c r="H17" s="614"/>
      <c r="I17" s="614" t="s">
        <v>26</v>
      </c>
      <c r="J17" s="584">
        <v>800</v>
      </c>
      <c r="K17" s="624">
        <v>2012</v>
      </c>
      <c r="L17" s="625">
        <v>0</v>
      </c>
      <c r="M17" s="587">
        <f t="shared" si="0"/>
        <v>800</v>
      </c>
      <c r="N17" s="590">
        <v>0</v>
      </c>
      <c r="O17" s="626">
        <v>800</v>
      </c>
      <c r="P17" s="627"/>
      <c r="Q17" s="626"/>
      <c r="R17" s="556">
        <v>0</v>
      </c>
    </row>
    <row r="18" spans="1:18" ht="36" x14ac:dyDescent="0.2">
      <c r="A18" s="180">
        <v>10</v>
      </c>
      <c r="B18" s="411" t="s">
        <v>91</v>
      </c>
      <c r="C18" s="390">
        <v>60001100735</v>
      </c>
      <c r="D18" s="411" t="s">
        <v>451</v>
      </c>
      <c r="E18" s="411" t="s">
        <v>453</v>
      </c>
      <c r="F18" s="623" t="s">
        <v>392</v>
      </c>
      <c r="G18" s="519" t="s">
        <v>518</v>
      </c>
      <c r="H18" s="614"/>
      <c r="I18" s="614" t="s">
        <v>26</v>
      </c>
      <c r="J18" s="584">
        <v>600</v>
      </c>
      <c r="K18" s="624">
        <v>2012</v>
      </c>
      <c r="L18" s="625">
        <v>0</v>
      </c>
      <c r="M18" s="587">
        <f t="shared" si="0"/>
        <v>600</v>
      </c>
      <c r="N18" s="590">
        <v>100</v>
      </c>
      <c r="O18" s="626">
        <v>500</v>
      </c>
      <c r="P18" s="627"/>
      <c r="Q18" s="626"/>
      <c r="R18" s="556">
        <v>0</v>
      </c>
    </row>
    <row r="19" spans="1:18" ht="18" x14ac:dyDescent="0.2">
      <c r="A19" s="180">
        <v>11</v>
      </c>
      <c r="B19" s="411" t="s">
        <v>193</v>
      </c>
      <c r="C19" s="390">
        <v>60001100736</v>
      </c>
      <c r="D19" s="411" t="s">
        <v>410</v>
      </c>
      <c r="E19" s="411" t="s">
        <v>453</v>
      </c>
      <c r="F19" s="623" t="s">
        <v>340</v>
      </c>
      <c r="G19" s="519" t="s">
        <v>519</v>
      </c>
      <c r="H19" s="614" t="s">
        <v>321</v>
      </c>
      <c r="I19" s="614" t="s">
        <v>26</v>
      </c>
      <c r="J19" s="584">
        <v>700</v>
      </c>
      <c r="K19" s="624">
        <v>2012</v>
      </c>
      <c r="L19" s="625">
        <v>0</v>
      </c>
      <c r="M19" s="587">
        <f t="shared" si="0"/>
        <v>700</v>
      </c>
      <c r="N19" s="590">
        <v>0</v>
      </c>
      <c r="O19" s="626">
        <v>700</v>
      </c>
      <c r="P19" s="627"/>
      <c r="Q19" s="626"/>
      <c r="R19" s="556">
        <v>0</v>
      </c>
    </row>
    <row r="20" spans="1:18" ht="36" x14ac:dyDescent="0.2">
      <c r="A20" s="180">
        <v>12</v>
      </c>
      <c r="B20" s="411" t="s">
        <v>193</v>
      </c>
      <c r="C20" s="390">
        <v>60001100737</v>
      </c>
      <c r="D20" s="411" t="s">
        <v>410</v>
      </c>
      <c r="E20" s="411" t="s">
        <v>453</v>
      </c>
      <c r="F20" s="623" t="s">
        <v>341</v>
      </c>
      <c r="G20" s="519" t="s">
        <v>342</v>
      </c>
      <c r="H20" s="614" t="s">
        <v>343</v>
      </c>
      <c r="I20" s="614" t="s">
        <v>26</v>
      </c>
      <c r="J20" s="584">
        <v>1300</v>
      </c>
      <c r="K20" s="624">
        <v>2012</v>
      </c>
      <c r="L20" s="625">
        <v>0</v>
      </c>
      <c r="M20" s="587">
        <f t="shared" si="0"/>
        <v>1300</v>
      </c>
      <c r="N20" s="590">
        <v>0</v>
      </c>
      <c r="O20" s="626">
        <v>1300</v>
      </c>
      <c r="P20" s="627"/>
      <c r="Q20" s="626"/>
      <c r="R20" s="556">
        <v>0</v>
      </c>
    </row>
    <row r="21" spans="1:18" ht="36" x14ac:dyDescent="0.2">
      <c r="A21" s="180">
        <v>13</v>
      </c>
      <c r="B21" s="411" t="s">
        <v>193</v>
      </c>
      <c r="C21" s="390">
        <v>60001100738</v>
      </c>
      <c r="D21" s="411" t="s">
        <v>451</v>
      </c>
      <c r="E21" s="411" t="s">
        <v>453</v>
      </c>
      <c r="F21" s="623" t="s">
        <v>344</v>
      </c>
      <c r="G21" s="519" t="s">
        <v>520</v>
      </c>
      <c r="H21" s="614"/>
      <c r="I21" s="614" t="s">
        <v>26</v>
      </c>
      <c r="J21" s="584">
        <v>250</v>
      </c>
      <c r="K21" s="624">
        <v>2012</v>
      </c>
      <c r="L21" s="625">
        <v>0</v>
      </c>
      <c r="M21" s="587">
        <f t="shared" si="0"/>
        <v>250</v>
      </c>
      <c r="N21" s="590">
        <v>30</v>
      </c>
      <c r="O21" s="626">
        <v>220</v>
      </c>
      <c r="P21" s="627"/>
      <c r="Q21" s="626"/>
      <c r="R21" s="556">
        <v>0</v>
      </c>
    </row>
    <row r="22" spans="1:18" ht="36" x14ac:dyDescent="0.2">
      <c r="A22" s="180">
        <v>14</v>
      </c>
      <c r="B22" s="411" t="s">
        <v>193</v>
      </c>
      <c r="C22" s="390">
        <v>60001100739</v>
      </c>
      <c r="D22" s="411" t="s">
        <v>410</v>
      </c>
      <c r="E22" s="411" t="s">
        <v>453</v>
      </c>
      <c r="F22" s="623" t="s">
        <v>393</v>
      </c>
      <c r="G22" s="519" t="s">
        <v>521</v>
      </c>
      <c r="H22" s="614" t="s">
        <v>322</v>
      </c>
      <c r="I22" s="614" t="s">
        <v>297</v>
      </c>
      <c r="J22" s="584">
        <v>600</v>
      </c>
      <c r="K22" s="624">
        <v>2012</v>
      </c>
      <c r="L22" s="625">
        <v>0</v>
      </c>
      <c r="M22" s="587">
        <f t="shared" si="0"/>
        <v>600</v>
      </c>
      <c r="N22" s="590">
        <v>200</v>
      </c>
      <c r="O22" s="626">
        <v>400</v>
      </c>
      <c r="P22" s="627"/>
      <c r="Q22" s="626"/>
      <c r="R22" s="556">
        <v>0</v>
      </c>
    </row>
    <row r="23" spans="1:18" ht="36" x14ac:dyDescent="0.2">
      <c r="A23" s="180">
        <v>15</v>
      </c>
      <c r="B23" s="411" t="s">
        <v>193</v>
      </c>
      <c r="C23" s="390">
        <v>60001100740</v>
      </c>
      <c r="D23" s="411" t="s">
        <v>410</v>
      </c>
      <c r="E23" s="411" t="s">
        <v>453</v>
      </c>
      <c r="F23" s="623" t="s">
        <v>394</v>
      </c>
      <c r="G23" s="519" t="s">
        <v>522</v>
      </c>
      <c r="H23" s="614" t="s">
        <v>193</v>
      </c>
      <c r="I23" s="614" t="s">
        <v>26</v>
      </c>
      <c r="J23" s="584">
        <v>4994</v>
      </c>
      <c r="K23" s="624">
        <v>2012</v>
      </c>
      <c r="L23" s="625">
        <v>0</v>
      </c>
      <c r="M23" s="587">
        <f t="shared" si="0"/>
        <v>4994</v>
      </c>
      <c r="N23" s="590">
        <v>300</v>
      </c>
      <c r="O23" s="626">
        <v>4694</v>
      </c>
      <c r="P23" s="627"/>
      <c r="Q23" s="626"/>
      <c r="R23" s="556">
        <v>0</v>
      </c>
    </row>
    <row r="24" spans="1:18" ht="29.25" customHeight="1" x14ac:dyDescent="0.2">
      <c r="A24" s="180">
        <v>16</v>
      </c>
      <c r="B24" s="411" t="s">
        <v>190</v>
      </c>
      <c r="C24" s="390">
        <v>60001100741</v>
      </c>
      <c r="D24" s="411" t="s">
        <v>410</v>
      </c>
      <c r="E24" s="411" t="s">
        <v>453</v>
      </c>
      <c r="F24" s="623" t="s">
        <v>345</v>
      </c>
      <c r="G24" s="519" t="s">
        <v>523</v>
      </c>
      <c r="H24" s="614" t="s">
        <v>322</v>
      </c>
      <c r="I24" s="614" t="s">
        <v>26</v>
      </c>
      <c r="J24" s="584">
        <v>2000</v>
      </c>
      <c r="K24" s="624">
        <v>2012</v>
      </c>
      <c r="L24" s="625">
        <v>0</v>
      </c>
      <c r="M24" s="587">
        <f t="shared" si="0"/>
        <v>2000</v>
      </c>
      <c r="N24" s="590">
        <v>0</v>
      </c>
      <c r="O24" s="626">
        <v>2000</v>
      </c>
      <c r="P24" s="627"/>
      <c r="Q24" s="626"/>
      <c r="R24" s="556">
        <v>0</v>
      </c>
    </row>
    <row r="25" spans="1:18" ht="29.25" customHeight="1" x14ac:dyDescent="0.2">
      <c r="A25" s="180">
        <v>17</v>
      </c>
      <c r="B25" s="411" t="s">
        <v>190</v>
      </c>
      <c r="C25" s="390">
        <v>60001100742</v>
      </c>
      <c r="D25" s="411" t="s">
        <v>410</v>
      </c>
      <c r="E25" s="411" t="s">
        <v>453</v>
      </c>
      <c r="F25" s="623" t="s">
        <v>395</v>
      </c>
      <c r="G25" s="519" t="s">
        <v>524</v>
      </c>
      <c r="H25" s="614"/>
      <c r="I25" s="614" t="s">
        <v>26</v>
      </c>
      <c r="J25" s="584">
        <v>550</v>
      </c>
      <c r="K25" s="624">
        <v>2012</v>
      </c>
      <c r="L25" s="625">
        <v>0</v>
      </c>
      <c r="M25" s="587">
        <f t="shared" si="0"/>
        <v>550</v>
      </c>
      <c r="N25" s="590">
        <v>0</v>
      </c>
      <c r="O25" s="626">
        <v>550</v>
      </c>
      <c r="P25" s="627"/>
      <c r="Q25" s="626"/>
      <c r="R25" s="556">
        <v>0</v>
      </c>
    </row>
    <row r="26" spans="1:18" ht="67.5" customHeight="1" x14ac:dyDescent="0.2">
      <c r="A26" s="180">
        <v>18</v>
      </c>
      <c r="B26" s="411" t="s">
        <v>190</v>
      </c>
      <c r="C26" s="390">
        <v>60001100743</v>
      </c>
      <c r="D26" s="411" t="s">
        <v>452</v>
      </c>
      <c r="E26" s="411" t="s">
        <v>453</v>
      </c>
      <c r="F26" s="623" t="s">
        <v>346</v>
      </c>
      <c r="G26" s="519" t="s">
        <v>525</v>
      </c>
      <c r="H26" s="614"/>
      <c r="I26" s="614" t="s">
        <v>26</v>
      </c>
      <c r="J26" s="584">
        <v>720</v>
      </c>
      <c r="K26" s="624">
        <v>2012</v>
      </c>
      <c r="L26" s="625">
        <v>0</v>
      </c>
      <c r="M26" s="587">
        <f t="shared" si="0"/>
        <v>720</v>
      </c>
      <c r="N26" s="590">
        <v>80</v>
      </c>
      <c r="O26" s="626">
        <v>640</v>
      </c>
      <c r="P26" s="627"/>
      <c r="Q26" s="626"/>
      <c r="R26" s="556">
        <v>0</v>
      </c>
    </row>
    <row r="27" spans="1:18" ht="48" customHeight="1" x14ac:dyDescent="0.2">
      <c r="A27" s="180">
        <v>19</v>
      </c>
      <c r="B27" s="411" t="s">
        <v>190</v>
      </c>
      <c r="C27" s="390">
        <v>60001100744</v>
      </c>
      <c r="D27" s="411" t="s">
        <v>456</v>
      </c>
      <c r="E27" s="411" t="s">
        <v>453</v>
      </c>
      <c r="F27" s="623" t="s">
        <v>396</v>
      </c>
      <c r="G27" s="519" t="s">
        <v>526</v>
      </c>
      <c r="H27" s="614" t="s">
        <v>322</v>
      </c>
      <c r="I27" s="614" t="s">
        <v>26</v>
      </c>
      <c r="J27" s="584">
        <v>250</v>
      </c>
      <c r="K27" s="624">
        <v>2012</v>
      </c>
      <c r="L27" s="625">
        <v>0</v>
      </c>
      <c r="M27" s="587">
        <f t="shared" si="0"/>
        <v>250</v>
      </c>
      <c r="N27" s="590">
        <v>50</v>
      </c>
      <c r="O27" s="626">
        <v>200</v>
      </c>
      <c r="P27" s="627"/>
      <c r="Q27" s="626"/>
      <c r="R27" s="556">
        <v>0</v>
      </c>
    </row>
    <row r="28" spans="1:18" ht="28.5" customHeight="1" x14ac:dyDescent="0.2">
      <c r="A28" s="180">
        <v>20</v>
      </c>
      <c r="B28" s="411" t="s">
        <v>190</v>
      </c>
      <c r="C28" s="390">
        <v>60001100745</v>
      </c>
      <c r="D28" s="411" t="s">
        <v>450</v>
      </c>
      <c r="E28" s="411" t="s">
        <v>453</v>
      </c>
      <c r="F28" s="623" t="s">
        <v>433</v>
      </c>
      <c r="G28" s="519" t="s">
        <v>527</v>
      </c>
      <c r="H28" s="614"/>
      <c r="I28" s="614" t="s">
        <v>297</v>
      </c>
      <c r="J28" s="584">
        <v>1900</v>
      </c>
      <c r="K28" s="624">
        <v>2012</v>
      </c>
      <c r="L28" s="625">
        <v>0</v>
      </c>
      <c r="M28" s="587">
        <f t="shared" si="0"/>
        <v>1900</v>
      </c>
      <c r="N28" s="590">
        <v>0</v>
      </c>
      <c r="O28" s="626">
        <v>1900</v>
      </c>
      <c r="P28" s="627"/>
      <c r="Q28" s="626"/>
      <c r="R28" s="556">
        <v>0</v>
      </c>
    </row>
    <row r="29" spans="1:18" ht="36" x14ac:dyDescent="0.2">
      <c r="A29" s="180">
        <v>21</v>
      </c>
      <c r="B29" s="411" t="s">
        <v>191</v>
      </c>
      <c r="C29" s="390">
        <v>60001100746</v>
      </c>
      <c r="D29" s="411" t="s">
        <v>451</v>
      </c>
      <c r="E29" s="411" t="s">
        <v>453</v>
      </c>
      <c r="F29" s="623" t="s">
        <v>347</v>
      </c>
      <c r="G29" s="519" t="s">
        <v>528</v>
      </c>
      <c r="H29" s="614"/>
      <c r="I29" s="614" t="s">
        <v>26</v>
      </c>
      <c r="J29" s="584">
        <v>1236</v>
      </c>
      <c r="K29" s="624">
        <v>2012</v>
      </c>
      <c r="L29" s="625">
        <v>0</v>
      </c>
      <c r="M29" s="587">
        <f t="shared" si="0"/>
        <v>1236</v>
      </c>
      <c r="N29" s="590">
        <v>136</v>
      </c>
      <c r="O29" s="626">
        <v>1100</v>
      </c>
      <c r="P29" s="627"/>
      <c r="Q29" s="626"/>
      <c r="R29" s="556">
        <v>0</v>
      </c>
    </row>
    <row r="30" spans="1:18" ht="45" x14ac:dyDescent="0.2">
      <c r="A30" s="180">
        <v>22</v>
      </c>
      <c r="B30" s="411" t="s">
        <v>191</v>
      </c>
      <c r="C30" s="390">
        <v>60001100747</v>
      </c>
      <c r="D30" s="411" t="s">
        <v>410</v>
      </c>
      <c r="E30" s="411" t="s">
        <v>453</v>
      </c>
      <c r="F30" s="623" t="s">
        <v>348</v>
      </c>
      <c r="G30" s="519" t="s">
        <v>529</v>
      </c>
      <c r="H30" s="614" t="s">
        <v>317</v>
      </c>
      <c r="I30" s="614" t="s">
        <v>297</v>
      </c>
      <c r="J30" s="584">
        <v>1920</v>
      </c>
      <c r="K30" s="624">
        <v>2012</v>
      </c>
      <c r="L30" s="625">
        <v>0</v>
      </c>
      <c r="M30" s="587">
        <f t="shared" si="0"/>
        <v>1920</v>
      </c>
      <c r="N30" s="590">
        <v>0</v>
      </c>
      <c r="O30" s="626">
        <v>1920</v>
      </c>
      <c r="P30" s="627"/>
      <c r="Q30" s="626"/>
      <c r="R30" s="556">
        <v>0</v>
      </c>
    </row>
    <row r="31" spans="1:18" ht="36" x14ac:dyDescent="0.2">
      <c r="A31" s="180">
        <v>23</v>
      </c>
      <c r="B31" s="411" t="s">
        <v>191</v>
      </c>
      <c r="C31" s="390">
        <v>60001100748</v>
      </c>
      <c r="D31" s="411" t="s">
        <v>450</v>
      </c>
      <c r="E31" s="411" t="s">
        <v>453</v>
      </c>
      <c r="F31" s="623" t="s">
        <v>397</v>
      </c>
      <c r="G31" s="519" t="s">
        <v>530</v>
      </c>
      <c r="H31" s="614" t="s">
        <v>193</v>
      </c>
      <c r="I31" s="614" t="s">
        <v>26</v>
      </c>
      <c r="J31" s="584">
        <v>480</v>
      </c>
      <c r="K31" s="624">
        <v>2012</v>
      </c>
      <c r="L31" s="625">
        <v>0</v>
      </c>
      <c r="M31" s="587">
        <f t="shared" si="0"/>
        <v>480</v>
      </c>
      <c r="N31" s="590">
        <v>0</v>
      </c>
      <c r="O31" s="626">
        <v>480</v>
      </c>
      <c r="P31" s="627"/>
      <c r="Q31" s="626"/>
      <c r="R31" s="556">
        <v>0</v>
      </c>
    </row>
    <row r="32" spans="1:18" ht="36" x14ac:dyDescent="0.2">
      <c r="A32" s="180">
        <v>24</v>
      </c>
      <c r="B32" s="411" t="s">
        <v>191</v>
      </c>
      <c r="C32" s="390">
        <v>60001100749</v>
      </c>
      <c r="D32" s="411" t="s">
        <v>451</v>
      </c>
      <c r="E32" s="411" t="s">
        <v>453</v>
      </c>
      <c r="F32" s="623" t="s">
        <v>349</v>
      </c>
      <c r="G32" s="519" t="s">
        <v>531</v>
      </c>
      <c r="H32" s="614"/>
      <c r="I32" s="614" t="s">
        <v>26</v>
      </c>
      <c r="J32" s="584">
        <v>750</v>
      </c>
      <c r="K32" s="624">
        <v>2012</v>
      </c>
      <c r="L32" s="625">
        <v>0</v>
      </c>
      <c r="M32" s="587">
        <f t="shared" si="0"/>
        <v>750</v>
      </c>
      <c r="N32" s="590">
        <v>0</v>
      </c>
      <c r="O32" s="626">
        <v>750</v>
      </c>
      <c r="P32" s="627"/>
      <c r="Q32" s="626"/>
      <c r="R32" s="556">
        <v>0</v>
      </c>
    </row>
    <row r="33" spans="1:18" ht="36" x14ac:dyDescent="0.2">
      <c r="A33" s="180">
        <v>25</v>
      </c>
      <c r="B33" s="411" t="s">
        <v>191</v>
      </c>
      <c r="C33" s="390">
        <v>60001100750</v>
      </c>
      <c r="D33" s="411" t="s">
        <v>410</v>
      </c>
      <c r="E33" s="411" t="s">
        <v>453</v>
      </c>
      <c r="F33" s="623" t="s">
        <v>350</v>
      </c>
      <c r="G33" s="519" t="s">
        <v>532</v>
      </c>
      <c r="H33" s="614"/>
      <c r="I33" s="614" t="s">
        <v>26</v>
      </c>
      <c r="J33" s="584">
        <v>1000</v>
      </c>
      <c r="K33" s="624">
        <v>2012</v>
      </c>
      <c r="L33" s="625">
        <v>0</v>
      </c>
      <c r="M33" s="587">
        <f t="shared" si="0"/>
        <v>1000</v>
      </c>
      <c r="N33" s="590">
        <v>400</v>
      </c>
      <c r="O33" s="626">
        <v>600</v>
      </c>
      <c r="P33" s="627"/>
      <c r="Q33" s="626"/>
      <c r="R33" s="556">
        <v>0</v>
      </c>
    </row>
    <row r="34" spans="1:18" ht="36" x14ac:dyDescent="0.2">
      <c r="A34" s="180">
        <v>26</v>
      </c>
      <c r="B34" s="411" t="s">
        <v>192</v>
      </c>
      <c r="C34" s="390">
        <v>60001100751</v>
      </c>
      <c r="D34" s="411" t="s">
        <v>447</v>
      </c>
      <c r="E34" s="411" t="s">
        <v>453</v>
      </c>
      <c r="F34" s="623" t="s">
        <v>351</v>
      </c>
      <c r="G34" s="519" t="s">
        <v>533</v>
      </c>
      <c r="H34" s="614"/>
      <c r="I34" s="614" t="s">
        <v>26</v>
      </c>
      <c r="J34" s="584">
        <v>150</v>
      </c>
      <c r="K34" s="624">
        <v>2012</v>
      </c>
      <c r="L34" s="625">
        <v>0</v>
      </c>
      <c r="M34" s="587">
        <f t="shared" si="0"/>
        <v>150</v>
      </c>
      <c r="N34" s="590">
        <v>0</v>
      </c>
      <c r="O34" s="626">
        <v>150</v>
      </c>
      <c r="P34" s="627"/>
      <c r="Q34" s="626"/>
      <c r="R34" s="556">
        <v>0</v>
      </c>
    </row>
    <row r="35" spans="1:18" ht="36.75" thickBot="1" x14ac:dyDescent="0.25">
      <c r="A35" s="180">
        <v>27</v>
      </c>
      <c r="B35" s="411" t="s">
        <v>192</v>
      </c>
      <c r="C35" s="390">
        <v>60001100752</v>
      </c>
      <c r="D35" s="411" t="s">
        <v>410</v>
      </c>
      <c r="E35" s="411" t="s">
        <v>453</v>
      </c>
      <c r="F35" s="623" t="s">
        <v>352</v>
      </c>
      <c r="G35" s="519" t="s">
        <v>534</v>
      </c>
      <c r="H35" s="614"/>
      <c r="I35" s="614" t="s">
        <v>353</v>
      </c>
      <c r="J35" s="584">
        <v>160</v>
      </c>
      <c r="K35" s="624">
        <v>2012</v>
      </c>
      <c r="L35" s="625">
        <v>0</v>
      </c>
      <c r="M35" s="587">
        <f t="shared" si="0"/>
        <v>160</v>
      </c>
      <c r="N35" s="590">
        <v>0</v>
      </c>
      <c r="O35" s="626">
        <v>160</v>
      </c>
      <c r="P35" s="627"/>
      <c r="Q35" s="626"/>
      <c r="R35" s="556">
        <v>0</v>
      </c>
    </row>
    <row r="36" spans="1:18" s="63" customFormat="1" ht="21" thickBot="1" x14ac:dyDescent="0.25">
      <c r="A36" s="1081" t="s">
        <v>114</v>
      </c>
      <c r="B36" s="1082"/>
      <c r="C36" s="1082"/>
      <c r="D36" s="1082"/>
      <c r="E36" s="1082"/>
      <c r="F36" s="1082"/>
      <c r="G36" s="1083"/>
      <c r="H36" s="386"/>
      <c r="I36" s="386"/>
      <c r="J36" s="387">
        <f>SUM(J9:J35)</f>
        <v>24380</v>
      </c>
      <c r="K36" s="387"/>
      <c r="L36" s="628">
        <f>SUM(L9:L35)</f>
        <v>0</v>
      </c>
      <c r="M36" s="569">
        <f>SUM(M9:M35)</f>
        <v>24380</v>
      </c>
      <c r="N36" s="568">
        <f>SUM(N9:N35)</f>
        <v>1996</v>
      </c>
      <c r="O36" s="629">
        <f>SUM(O9:O35)</f>
        <v>22384</v>
      </c>
      <c r="P36" s="568"/>
      <c r="Q36" s="569">
        <f>SUM(Q9:Q35)</f>
        <v>0</v>
      </c>
      <c r="R36" s="567"/>
    </row>
    <row r="37" spans="1:18" ht="18" x14ac:dyDescent="0.2">
      <c r="B37" s="308"/>
      <c r="C37" s="308"/>
      <c r="D37" s="308"/>
      <c r="E37" s="308"/>
      <c r="F37" s="20"/>
      <c r="G37" s="20"/>
      <c r="H37" s="308"/>
      <c r="I37" s="308"/>
      <c r="J37" s="630"/>
      <c r="K37" s="631"/>
      <c r="L37" s="631"/>
      <c r="M37" s="613"/>
      <c r="N37" s="613"/>
      <c r="O37" s="613"/>
      <c r="P37" s="613"/>
      <c r="Q37" s="613"/>
      <c r="R37" s="613"/>
    </row>
    <row r="38" spans="1:18" x14ac:dyDescent="0.2">
      <c r="B38" s="308"/>
      <c r="C38" s="308"/>
      <c r="D38" s="308"/>
      <c r="E38" s="308"/>
      <c r="F38" s="20"/>
      <c r="G38" s="20"/>
      <c r="H38" s="308"/>
      <c r="I38" s="308"/>
    </row>
    <row r="39" spans="1:18" x14ac:dyDescent="0.2">
      <c r="B39" s="308"/>
      <c r="C39" s="308"/>
      <c r="D39" s="308"/>
      <c r="E39" s="308"/>
      <c r="F39" s="20"/>
      <c r="G39" s="20"/>
      <c r="H39" s="308"/>
      <c r="I39" s="308"/>
    </row>
    <row r="40" spans="1:18" x14ac:dyDescent="0.2">
      <c r="B40" s="308"/>
      <c r="C40" s="308"/>
      <c r="D40" s="308"/>
      <c r="E40" s="308"/>
      <c r="F40" s="20"/>
      <c r="G40" s="20"/>
      <c r="H40" s="308"/>
      <c r="I40" s="308"/>
    </row>
    <row r="41" spans="1:18" x14ac:dyDescent="0.2">
      <c r="B41" s="308"/>
      <c r="C41" s="308"/>
      <c r="D41" s="308"/>
      <c r="E41" s="308"/>
      <c r="F41" s="20"/>
      <c r="G41" s="20"/>
      <c r="H41" s="308"/>
      <c r="I41" s="308"/>
    </row>
    <row r="42" spans="1:18" x14ac:dyDescent="0.2">
      <c r="B42" s="308"/>
      <c r="C42" s="308"/>
      <c r="D42" s="308"/>
      <c r="E42" s="308"/>
      <c r="F42" s="20"/>
      <c r="G42" s="20"/>
      <c r="H42" s="308"/>
      <c r="I42" s="308"/>
    </row>
    <row r="43" spans="1:18" x14ac:dyDescent="0.2">
      <c r="B43" s="308"/>
      <c r="C43" s="308"/>
      <c r="D43" s="308"/>
      <c r="E43" s="308"/>
      <c r="F43" s="20"/>
      <c r="G43" s="20"/>
      <c r="H43" s="308"/>
      <c r="I43" s="308"/>
    </row>
    <row r="44" spans="1:18" x14ac:dyDescent="0.2">
      <c r="B44" s="308"/>
      <c r="C44" s="308"/>
      <c r="D44" s="308"/>
      <c r="E44" s="308"/>
      <c r="F44" s="20"/>
      <c r="G44" s="20"/>
      <c r="H44" s="308"/>
      <c r="I44" s="308"/>
    </row>
    <row r="45" spans="1:18" x14ac:dyDescent="0.2">
      <c r="B45" s="308"/>
      <c r="C45" s="308"/>
      <c r="D45" s="308"/>
      <c r="E45" s="308"/>
      <c r="F45" s="20"/>
      <c r="G45" s="20"/>
      <c r="H45" s="308"/>
      <c r="I45" s="308"/>
    </row>
    <row r="46" spans="1:18" x14ac:dyDescent="0.2">
      <c r="B46" s="308"/>
      <c r="C46" s="308"/>
      <c r="D46" s="308"/>
      <c r="E46" s="308"/>
      <c r="F46" s="20"/>
      <c r="G46" s="20"/>
      <c r="H46" s="308"/>
      <c r="I46" s="308"/>
    </row>
    <row r="47" spans="1:18" x14ac:dyDescent="0.2">
      <c r="B47" s="308"/>
      <c r="C47" s="308"/>
      <c r="D47" s="308"/>
      <c r="E47" s="308"/>
      <c r="F47" s="20"/>
      <c r="G47" s="20"/>
      <c r="H47" s="308"/>
      <c r="I47" s="308"/>
    </row>
    <row r="48" spans="1:18" x14ac:dyDescent="0.2">
      <c r="B48" s="308"/>
      <c r="C48" s="308"/>
      <c r="D48" s="308"/>
      <c r="E48" s="308"/>
      <c r="F48" s="20"/>
      <c r="G48" s="20"/>
      <c r="H48" s="308"/>
      <c r="I48" s="308"/>
    </row>
    <row r="49" spans="2:9" x14ac:dyDescent="0.2">
      <c r="B49" s="308"/>
      <c r="C49" s="308"/>
      <c r="D49" s="308"/>
      <c r="E49" s="308"/>
      <c r="F49" s="20"/>
      <c r="G49" s="20"/>
      <c r="H49" s="308"/>
      <c r="I49" s="308"/>
    </row>
    <row r="50" spans="2:9" x14ac:dyDescent="0.2">
      <c r="B50" s="308"/>
      <c r="C50" s="308"/>
      <c r="D50" s="308"/>
      <c r="E50" s="308"/>
      <c r="F50" s="20"/>
      <c r="G50" s="20"/>
      <c r="H50" s="308"/>
      <c r="I50" s="308"/>
    </row>
    <row r="51" spans="2:9" x14ac:dyDescent="0.2">
      <c r="B51" s="308"/>
      <c r="C51" s="308"/>
      <c r="D51" s="308"/>
      <c r="E51" s="308"/>
      <c r="F51" s="20"/>
      <c r="G51" s="20"/>
      <c r="H51" s="308"/>
      <c r="I51" s="308"/>
    </row>
    <row r="52" spans="2:9" x14ac:dyDescent="0.2">
      <c r="B52" s="308"/>
      <c r="C52" s="308"/>
      <c r="D52" s="308"/>
      <c r="E52" s="308"/>
      <c r="F52" s="20"/>
      <c r="G52" s="20"/>
      <c r="H52" s="308"/>
      <c r="I52" s="308"/>
    </row>
    <row r="53" spans="2:9" x14ac:dyDescent="0.2">
      <c r="B53" s="308"/>
      <c r="C53" s="308"/>
      <c r="D53" s="308"/>
      <c r="E53" s="308"/>
      <c r="F53" s="20"/>
      <c r="G53" s="20"/>
      <c r="H53" s="308"/>
      <c r="I53" s="308"/>
    </row>
    <row r="54" spans="2:9" x14ac:dyDescent="0.2">
      <c r="B54" s="308"/>
      <c r="C54" s="308"/>
      <c r="D54" s="308"/>
      <c r="E54" s="308"/>
      <c r="F54" s="20"/>
      <c r="G54" s="20"/>
      <c r="H54" s="308"/>
      <c r="I54" s="308"/>
    </row>
    <row r="55" spans="2:9" x14ac:dyDescent="0.2">
      <c r="B55" s="308"/>
      <c r="C55" s="308"/>
      <c r="D55" s="308"/>
      <c r="E55" s="308"/>
      <c r="F55" s="20"/>
      <c r="G55" s="20"/>
      <c r="H55" s="308"/>
      <c r="I55" s="308"/>
    </row>
    <row r="56" spans="2:9" x14ac:dyDescent="0.2">
      <c r="B56" s="308"/>
      <c r="C56" s="308"/>
      <c r="D56" s="308"/>
      <c r="E56" s="308"/>
      <c r="F56" s="20"/>
      <c r="G56" s="20"/>
      <c r="H56" s="308"/>
      <c r="I56" s="308"/>
    </row>
    <row r="57" spans="2:9" x14ac:dyDescent="0.2">
      <c r="B57" s="308"/>
      <c r="C57" s="308"/>
      <c r="D57" s="308"/>
      <c r="E57" s="308"/>
      <c r="F57" s="20"/>
      <c r="G57" s="20"/>
      <c r="H57" s="308"/>
      <c r="I57" s="308"/>
    </row>
    <row r="58" spans="2:9" x14ac:dyDescent="0.2">
      <c r="B58" s="308"/>
      <c r="C58" s="308"/>
      <c r="D58" s="308"/>
      <c r="E58" s="308"/>
      <c r="F58" s="20"/>
      <c r="G58" s="20"/>
      <c r="H58" s="308"/>
      <c r="I58" s="308"/>
    </row>
    <row r="59" spans="2:9" x14ac:dyDescent="0.2">
      <c r="B59" s="308"/>
      <c r="C59" s="308"/>
      <c r="D59" s="308"/>
      <c r="E59" s="308"/>
      <c r="F59" s="20"/>
      <c r="G59" s="20"/>
      <c r="H59" s="308"/>
      <c r="I59" s="308"/>
    </row>
    <row r="60" spans="2:9" x14ac:dyDescent="0.2">
      <c r="B60" s="308"/>
      <c r="C60" s="308"/>
      <c r="D60" s="308"/>
      <c r="E60" s="308"/>
      <c r="F60" s="20"/>
      <c r="G60" s="20"/>
      <c r="H60" s="308"/>
      <c r="I60" s="308"/>
    </row>
    <row r="61" spans="2:9" x14ac:dyDescent="0.2">
      <c r="B61" s="308"/>
      <c r="C61" s="308"/>
      <c r="D61" s="308"/>
      <c r="E61" s="308"/>
      <c r="F61" s="20"/>
      <c r="G61" s="20"/>
      <c r="H61" s="308"/>
      <c r="I61" s="308"/>
    </row>
    <row r="62" spans="2:9" x14ac:dyDescent="0.2">
      <c r="B62" s="308"/>
      <c r="C62" s="308"/>
      <c r="D62" s="308"/>
      <c r="E62" s="308"/>
      <c r="F62" s="20"/>
      <c r="G62" s="20"/>
      <c r="H62" s="308"/>
      <c r="I62" s="308"/>
    </row>
    <row r="63" spans="2:9" x14ac:dyDescent="0.2">
      <c r="B63" s="308"/>
      <c r="C63" s="308"/>
      <c r="D63" s="308"/>
      <c r="E63" s="308"/>
      <c r="F63" s="20"/>
      <c r="G63" s="20"/>
      <c r="H63" s="308"/>
      <c r="I63" s="308"/>
    </row>
    <row r="64" spans="2:9" x14ac:dyDescent="0.2">
      <c r="B64" s="308"/>
      <c r="C64" s="308"/>
      <c r="D64" s="308"/>
      <c r="E64" s="308"/>
      <c r="F64" s="20"/>
      <c r="G64" s="20"/>
      <c r="H64" s="308"/>
      <c r="I64" s="308"/>
    </row>
    <row r="65" spans="2:9" x14ac:dyDescent="0.2">
      <c r="B65" s="308"/>
      <c r="C65" s="308"/>
      <c r="D65" s="308"/>
      <c r="E65" s="308"/>
      <c r="F65" s="20"/>
      <c r="G65" s="20"/>
      <c r="H65" s="308"/>
      <c r="I65" s="308"/>
    </row>
    <row r="66" spans="2:9" x14ac:dyDescent="0.2">
      <c r="B66" s="308"/>
      <c r="C66" s="308"/>
      <c r="D66" s="308"/>
      <c r="E66" s="308"/>
      <c r="F66" s="20"/>
      <c r="G66" s="20"/>
      <c r="H66" s="308"/>
      <c r="I66" s="308"/>
    </row>
    <row r="67" spans="2:9" x14ac:dyDescent="0.2">
      <c r="B67" s="308"/>
      <c r="C67" s="308"/>
      <c r="D67" s="308"/>
      <c r="E67" s="308"/>
      <c r="F67" s="20"/>
      <c r="G67" s="20"/>
      <c r="H67" s="308"/>
      <c r="I67" s="308"/>
    </row>
    <row r="68" spans="2:9" x14ac:dyDescent="0.2">
      <c r="B68" s="308"/>
      <c r="C68" s="308"/>
      <c r="D68" s="308"/>
      <c r="E68" s="308"/>
      <c r="F68" s="20"/>
      <c r="G68" s="20"/>
      <c r="H68" s="308"/>
      <c r="I68" s="308"/>
    </row>
    <row r="69" spans="2:9" x14ac:dyDescent="0.2">
      <c r="B69" s="308"/>
      <c r="C69" s="308"/>
      <c r="D69" s="308"/>
      <c r="E69" s="308"/>
      <c r="F69" s="20"/>
      <c r="G69" s="20"/>
      <c r="H69" s="308"/>
      <c r="I69" s="308"/>
    </row>
    <row r="70" spans="2:9" x14ac:dyDescent="0.2">
      <c r="B70" s="308"/>
      <c r="C70" s="308"/>
      <c r="D70" s="308"/>
      <c r="E70" s="308"/>
      <c r="F70" s="20"/>
      <c r="G70" s="20"/>
      <c r="H70" s="308"/>
      <c r="I70" s="308"/>
    </row>
    <row r="71" spans="2:9" x14ac:dyDescent="0.2">
      <c r="B71" s="308"/>
      <c r="C71" s="308"/>
      <c r="D71" s="308"/>
      <c r="E71" s="308"/>
      <c r="F71" s="20"/>
      <c r="G71" s="20"/>
      <c r="H71" s="308"/>
      <c r="I71" s="308"/>
    </row>
    <row r="72" spans="2:9" x14ac:dyDescent="0.2">
      <c r="B72" s="308"/>
      <c r="C72" s="308"/>
      <c r="D72" s="308"/>
      <c r="E72" s="308"/>
      <c r="F72" s="20"/>
      <c r="G72" s="20"/>
      <c r="H72" s="308"/>
      <c r="I72" s="308"/>
    </row>
    <row r="73" spans="2:9" x14ac:dyDescent="0.2">
      <c r="B73" s="308"/>
      <c r="C73" s="308"/>
      <c r="D73" s="308"/>
      <c r="E73" s="308"/>
      <c r="F73" s="20"/>
      <c r="G73" s="20"/>
      <c r="H73" s="308"/>
      <c r="I73" s="308"/>
    </row>
    <row r="74" spans="2:9" x14ac:dyDescent="0.2">
      <c r="B74" s="308"/>
      <c r="C74" s="308"/>
      <c r="D74" s="308"/>
      <c r="E74" s="308"/>
      <c r="F74" s="20"/>
      <c r="G74" s="20"/>
      <c r="H74" s="308"/>
      <c r="I74" s="308"/>
    </row>
  </sheetData>
  <mergeCells count="17">
    <mergeCell ref="A5:R5"/>
    <mergeCell ref="A6:R6"/>
    <mergeCell ref="A7:A8"/>
    <mergeCell ref="B7:B8"/>
    <mergeCell ref="F7:F8"/>
    <mergeCell ref="R7:R8"/>
    <mergeCell ref="E7:E8"/>
    <mergeCell ref="A36:G36"/>
    <mergeCell ref="K7:K8"/>
    <mergeCell ref="L7:L8"/>
    <mergeCell ref="M7:Q7"/>
    <mergeCell ref="G7:G8"/>
    <mergeCell ref="H7:H8"/>
    <mergeCell ref="I7:I8"/>
    <mergeCell ref="J7:J8"/>
    <mergeCell ref="C7:C8"/>
    <mergeCell ref="D7:D8"/>
  </mergeCells>
  <phoneticPr fontId="2" type="noConversion"/>
  <pageMargins left="0.78740157480314965" right="0.78740157480314965" top="0.6692913385826772" bottom="0.86614173228346458" header="0.27559055118110237" footer="0.39370078740157483"/>
  <pageSetup paperSize="9" scale="35" firstPageNumber="132" orientation="landscape" useFirstPageNumber="1" r:id="rId1"/>
  <headerFooter alignWithMargins="0">
    <oddFooter>&amp;L&amp;"Arial,Kurzíva"&amp;16Zastupitelstvo Olomouckého kraje 16-12-2011
6. - Rozpočet Olomouckého kraje 2012 - návrh rozpočtu
Příloha č. 4b): Návrh nových investičních akcí v roce 2012&amp;R&amp;"Arial,Kurzíva"&amp;16Strana &amp;P (celkem 167)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BK16"/>
  <sheetViews>
    <sheetView zoomScale="70" zoomScaleNormal="70" zoomScaleSheetLayoutView="75" workbookViewId="0">
      <selection activeCell="G20" sqref="G20"/>
    </sheetView>
  </sheetViews>
  <sheetFormatPr defaultColWidth="29.7109375" defaultRowHeight="12.75" x14ac:dyDescent="0.2"/>
  <cols>
    <col min="1" max="1" width="5.28515625" style="13" customWidth="1"/>
    <col min="2" max="2" width="9.28515625" style="232" bestFit="1" customWidth="1"/>
    <col min="3" max="3" width="15.5703125" style="232" bestFit="1" customWidth="1"/>
    <col min="4" max="5" width="6.42578125" style="232" bestFit="1" customWidth="1"/>
    <col min="6" max="6" width="46.5703125" style="13" customWidth="1"/>
    <col min="7" max="7" width="68.28515625" style="13" customWidth="1"/>
    <col min="8" max="8" width="6.7109375" style="232" customWidth="1"/>
    <col min="9" max="9" width="11.28515625" style="232" customWidth="1"/>
    <col min="10" max="10" width="13.85546875" style="239" customWidth="1"/>
    <col min="11" max="11" width="13.7109375" style="240" customWidth="1"/>
    <col min="12" max="12" width="12.7109375" style="240" customWidth="1"/>
    <col min="13" max="13" width="12.7109375" style="232" customWidth="1"/>
    <col min="14" max="17" width="12.7109375" style="239" customWidth="1"/>
    <col min="18" max="18" width="13.7109375" style="239" customWidth="1"/>
    <col min="19" max="33" width="29.7109375" style="13" customWidth="1"/>
    <col min="34" max="16384" width="29.7109375" style="13"/>
  </cols>
  <sheetData>
    <row r="1" spans="1:63" s="56" customFormat="1" ht="18" x14ac:dyDescent="0.25">
      <c r="A1" s="195" t="s">
        <v>92</v>
      </c>
      <c r="B1" s="230"/>
      <c r="C1" s="230"/>
      <c r="D1" s="230"/>
      <c r="E1" s="230"/>
      <c r="F1" s="231"/>
      <c r="G1" s="230"/>
      <c r="H1" s="232"/>
      <c r="I1" s="233"/>
      <c r="J1" s="233"/>
      <c r="K1" s="234"/>
      <c r="L1" s="230"/>
      <c r="M1" s="230"/>
      <c r="N1" s="230"/>
      <c r="O1" s="230"/>
      <c r="P1" s="230"/>
      <c r="Q1" s="230"/>
      <c r="R1" s="230"/>
      <c r="S1" s="230"/>
      <c r="T1" s="265"/>
    </row>
    <row r="2" spans="1:63" s="634" customFormat="1" ht="15.75" x14ac:dyDescent="0.25">
      <c r="A2" s="622" t="s">
        <v>12</v>
      </c>
      <c r="B2" s="622"/>
      <c r="C2" s="622"/>
      <c r="D2" s="622"/>
      <c r="E2" s="622"/>
      <c r="F2" s="622" t="s">
        <v>13</v>
      </c>
      <c r="G2" s="228" t="s">
        <v>14</v>
      </c>
      <c r="H2" s="632"/>
      <c r="I2" s="622"/>
      <c r="J2" s="622"/>
      <c r="K2" s="633"/>
      <c r="L2" s="622"/>
      <c r="M2" s="622"/>
      <c r="N2" s="622"/>
      <c r="O2" s="622"/>
      <c r="P2" s="622"/>
      <c r="Q2" s="622"/>
      <c r="R2" s="622"/>
      <c r="S2" s="622"/>
      <c r="T2" s="655"/>
    </row>
    <row r="3" spans="1:63" s="634" customFormat="1" ht="17.25" customHeight="1" x14ac:dyDescent="0.25">
      <c r="A3" s="622"/>
      <c r="B3" s="622"/>
      <c r="C3" s="622"/>
      <c r="D3" s="622"/>
      <c r="E3" s="622"/>
      <c r="F3" s="622" t="s">
        <v>15</v>
      </c>
      <c r="G3" s="622"/>
      <c r="H3" s="632"/>
      <c r="I3" s="622"/>
      <c r="J3" s="622"/>
      <c r="K3" s="633"/>
      <c r="L3" s="622"/>
      <c r="M3" s="622"/>
      <c r="N3" s="622"/>
      <c r="O3" s="622"/>
      <c r="P3" s="622"/>
      <c r="Q3" s="622"/>
      <c r="R3" s="622"/>
      <c r="S3" s="622"/>
      <c r="T3" s="655"/>
    </row>
    <row r="4" spans="1:63" s="203" customFormat="1" ht="15" thickBot="1" x14ac:dyDescent="0.25">
      <c r="F4" s="224"/>
      <c r="R4" s="38" t="s">
        <v>16</v>
      </c>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row>
    <row r="5" spans="1:63" ht="36" customHeight="1" thickBot="1" x14ac:dyDescent="0.25">
      <c r="A5" s="1103" t="s">
        <v>68</v>
      </c>
      <c r="B5" s="1104"/>
      <c r="C5" s="1097"/>
      <c r="D5" s="1097"/>
      <c r="E5" s="1097"/>
      <c r="F5" s="1105"/>
      <c r="G5" s="1104"/>
      <c r="H5" s="1104"/>
      <c r="I5" s="1104"/>
      <c r="J5" s="1104"/>
      <c r="K5" s="1104"/>
      <c r="L5" s="1104"/>
      <c r="M5" s="1104"/>
      <c r="N5" s="1104"/>
      <c r="O5" s="1104"/>
      <c r="P5" s="1104"/>
      <c r="Q5" s="1104"/>
      <c r="R5" s="1104"/>
      <c r="S5" s="84"/>
      <c r="T5" s="84"/>
      <c r="U5" s="84"/>
      <c r="V5" s="84"/>
      <c r="W5" s="84"/>
      <c r="X5" s="84"/>
      <c r="Y5" s="84"/>
      <c r="Z5" s="84"/>
      <c r="AA5" s="84"/>
      <c r="AB5" s="84"/>
      <c r="AC5" s="84"/>
      <c r="AD5" s="84"/>
      <c r="AE5" s="84"/>
      <c r="AF5" s="84"/>
      <c r="AG5" s="84"/>
      <c r="AH5" s="84"/>
      <c r="AI5" s="84"/>
      <c r="AJ5" s="84"/>
      <c r="AK5" s="84"/>
    </row>
    <row r="6" spans="1:63" ht="32.25" customHeight="1" thickBot="1" x14ac:dyDescent="0.25">
      <c r="A6" s="1106" t="s">
        <v>53</v>
      </c>
      <c r="B6" s="1107"/>
      <c r="C6" s="1107"/>
      <c r="D6" s="1107"/>
      <c r="E6" s="1107"/>
      <c r="F6" s="1107"/>
      <c r="G6" s="1107"/>
      <c r="H6" s="1107"/>
      <c r="I6" s="1107"/>
      <c r="J6" s="1107"/>
      <c r="K6" s="1107"/>
      <c r="L6" s="1107"/>
      <c r="M6" s="1107"/>
      <c r="N6" s="1107"/>
      <c r="O6" s="1107"/>
      <c r="P6" s="1107"/>
      <c r="Q6" s="1107"/>
      <c r="R6" s="1108"/>
      <c r="S6" s="84"/>
      <c r="T6" s="84"/>
      <c r="U6" s="84"/>
      <c r="V6" s="84"/>
      <c r="W6" s="84"/>
      <c r="X6" s="84"/>
      <c r="Y6" s="84"/>
      <c r="Z6" s="84"/>
      <c r="AA6" s="84"/>
      <c r="AB6" s="84"/>
      <c r="AC6" s="84"/>
      <c r="AD6" s="84"/>
      <c r="AE6" s="84"/>
      <c r="AF6" s="84"/>
      <c r="AG6" s="84"/>
      <c r="AH6" s="84"/>
      <c r="AI6" s="84"/>
      <c r="AJ6" s="84"/>
      <c r="AK6" s="84"/>
    </row>
    <row r="7" spans="1:63" s="619" customFormat="1" ht="27.75" customHeight="1" thickBot="1" x14ac:dyDescent="0.25">
      <c r="A7" s="1111" t="s">
        <v>30</v>
      </c>
      <c r="B7" s="1111" t="s">
        <v>18</v>
      </c>
      <c r="C7" s="1109" t="s">
        <v>7</v>
      </c>
      <c r="D7" s="1109" t="s">
        <v>5</v>
      </c>
      <c r="E7" s="1109" t="s">
        <v>8</v>
      </c>
      <c r="F7" s="1053" t="s">
        <v>19</v>
      </c>
      <c r="G7" s="1113" t="s">
        <v>20</v>
      </c>
      <c r="H7" s="1118" t="s">
        <v>21</v>
      </c>
      <c r="I7" s="1113" t="s">
        <v>22</v>
      </c>
      <c r="J7" s="1115" t="s">
        <v>23</v>
      </c>
      <c r="K7" s="1115" t="s">
        <v>24</v>
      </c>
      <c r="L7" s="1115" t="s">
        <v>139</v>
      </c>
      <c r="M7" s="1117" t="s">
        <v>140</v>
      </c>
      <c r="N7" s="1117"/>
      <c r="O7" s="1117"/>
      <c r="P7" s="1117"/>
      <c r="Q7" s="1117"/>
      <c r="R7" s="1053" t="s">
        <v>141</v>
      </c>
      <c r="S7" s="618"/>
      <c r="T7" s="618"/>
      <c r="U7" s="618"/>
      <c r="V7" s="618"/>
      <c r="W7" s="618"/>
      <c r="X7" s="618"/>
      <c r="Y7" s="618"/>
      <c r="Z7" s="618"/>
      <c r="AA7" s="618"/>
      <c r="AB7" s="618"/>
      <c r="AC7" s="618"/>
      <c r="AD7" s="618"/>
      <c r="AE7" s="618"/>
      <c r="AF7" s="618"/>
      <c r="AG7" s="618"/>
      <c r="AH7" s="618"/>
      <c r="AI7" s="618"/>
      <c r="AJ7" s="618"/>
      <c r="AK7" s="618"/>
    </row>
    <row r="8" spans="1:63" s="619" customFormat="1" ht="62.25" customHeight="1" thickBot="1" x14ac:dyDescent="0.25">
      <c r="A8" s="1112"/>
      <c r="B8" s="1112"/>
      <c r="C8" s="1110"/>
      <c r="D8" s="1110"/>
      <c r="E8" s="1110"/>
      <c r="F8" s="1109"/>
      <c r="G8" s="1114"/>
      <c r="H8" s="1119"/>
      <c r="I8" s="1114"/>
      <c r="J8" s="1116"/>
      <c r="K8" s="1116"/>
      <c r="L8" s="1116"/>
      <c r="M8" s="621" t="s">
        <v>39</v>
      </c>
      <c r="N8" s="621" t="s">
        <v>83</v>
      </c>
      <c r="O8" s="621" t="s">
        <v>434</v>
      </c>
      <c r="P8" s="621" t="s">
        <v>435</v>
      </c>
      <c r="Q8" s="621" t="s">
        <v>84</v>
      </c>
      <c r="R8" s="1109"/>
      <c r="S8" s="618"/>
      <c r="T8" s="618"/>
      <c r="U8" s="618"/>
      <c r="V8" s="618"/>
      <c r="W8" s="618"/>
      <c r="X8" s="618"/>
      <c r="Y8" s="618"/>
      <c r="Z8" s="618"/>
      <c r="AA8" s="618"/>
      <c r="AB8" s="618"/>
      <c r="AC8" s="618"/>
      <c r="AD8" s="618"/>
      <c r="AE8" s="618"/>
      <c r="AF8" s="618"/>
      <c r="AG8" s="618"/>
      <c r="AH8" s="618"/>
      <c r="AI8" s="618"/>
      <c r="AJ8" s="618"/>
      <c r="AK8" s="618"/>
    </row>
    <row r="9" spans="1:63" ht="96" customHeight="1" x14ac:dyDescent="0.2">
      <c r="A9" s="636">
        <v>1</v>
      </c>
      <c r="B9" s="394" t="s">
        <v>91</v>
      </c>
      <c r="C9" s="390">
        <v>60002100753</v>
      </c>
      <c r="D9" s="394" t="s">
        <v>460</v>
      </c>
      <c r="E9" s="394" t="s">
        <v>354</v>
      </c>
      <c r="F9" s="635" t="s">
        <v>477</v>
      </c>
      <c r="G9" s="639" t="s">
        <v>535</v>
      </c>
      <c r="H9" s="79"/>
      <c r="I9" s="395"/>
      <c r="J9" s="511">
        <v>500</v>
      </c>
      <c r="K9" s="539">
        <v>2012</v>
      </c>
      <c r="L9" s="642">
        <v>0</v>
      </c>
      <c r="M9" s="643">
        <f>Q9+N9+O9+P9</f>
        <v>500</v>
      </c>
      <c r="N9" s="644">
        <v>0</v>
      </c>
      <c r="O9" s="644">
        <v>500</v>
      </c>
      <c r="P9" s="644"/>
      <c r="Q9" s="645"/>
      <c r="R9" s="646">
        <f t="shared" ref="R9:R11" si="0">J9-L9-M9</f>
        <v>0</v>
      </c>
      <c r="S9" s="84"/>
      <c r="T9" s="84"/>
      <c r="U9" s="84"/>
      <c r="V9" s="84"/>
      <c r="W9" s="84"/>
      <c r="X9" s="84"/>
      <c r="Y9" s="84"/>
      <c r="Z9" s="84"/>
      <c r="AA9" s="84"/>
      <c r="AB9" s="84"/>
      <c r="AC9" s="84"/>
      <c r="AD9" s="84"/>
      <c r="AE9" s="84"/>
      <c r="AF9" s="84"/>
      <c r="AG9" s="84"/>
      <c r="AH9" s="84"/>
      <c r="AI9" s="84"/>
      <c r="AJ9" s="84"/>
      <c r="AK9" s="84"/>
    </row>
    <row r="10" spans="1:63" ht="71.25" customHeight="1" x14ac:dyDescent="0.2">
      <c r="A10" s="637">
        <v>2</v>
      </c>
      <c r="B10" s="392" t="s">
        <v>191</v>
      </c>
      <c r="C10" s="390">
        <v>60002100754</v>
      </c>
      <c r="D10" s="392" t="s">
        <v>460</v>
      </c>
      <c r="E10" s="392" t="s">
        <v>354</v>
      </c>
      <c r="F10" s="580" t="s">
        <v>380</v>
      </c>
      <c r="G10" s="640" t="s">
        <v>536</v>
      </c>
      <c r="H10" s="142"/>
      <c r="I10" s="393"/>
      <c r="J10" s="514">
        <v>750</v>
      </c>
      <c r="K10" s="544">
        <v>2012</v>
      </c>
      <c r="L10" s="647">
        <v>0</v>
      </c>
      <c r="M10" s="595">
        <f t="shared" ref="M10:M11" si="1">Q10+N10+O10+P10</f>
        <v>750</v>
      </c>
      <c r="N10" s="599">
        <v>0</v>
      </c>
      <c r="O10" s="599">
        <v>750</v>
      </c>
      <c r="P10" s="599"/>
      <c r="Q10" s="595"/>
      <c r="R10" s="648">
        <f t="shared" si="0"/>
        <v>0</v>
      </c>
      <c r="S10" s="84"/>
      <c r="T10" s="84"/>
      <c r="U10" s="84"/>
      <c r="V10" s="84"/>
      <c r="W10" s="84"/>
      <c r="X10" s="84"/>
      <c r="Y10" s="84"/>
      <c r="Z10" s="84"/>
      <c r="AA10" s="84"/>
      <c r="AB10" s="84"/>
      <c r="AC10" s="84"/>
      <c r="AD10" s="84"/>
      <c r="AE10" s="84"/>
      <c r="AF10" s="84"/>
      <c r="AG10" s="84"/>
      <c r="AH10" s="84"/>
      <c r="AI10" s="84"/>
      <c r="AJ10" s="84"/>
      <c r="AK10" s="84"/>
    </row>
    <row r="11" spans="1:63" ht="142.5" customHeight="1" thickBot="1" x14ac:dyDescent="0.25">
      <c r="A11" s="638">
        <v>3</v>
      </c>
      <c r="B11" s="451" t="s">
        <v>191</v>
      </c>
      <c r="C11" s="390">
        <v>60002100755</v>
      </c>
      <c r="D11" s="451" t="s">
        <v>461</v>
      </c>
      <c r="E11" s="451" t="s">
        <v>354</v>
      </c>
      <c r="F11" s="582" t="s">
        <v>381</v>
      </c>
      <c r="G11" s="641" t="s">
        <v>537</v>
      </c>
      <c r="H11" s="329"/>
      <c r="I11" s="452"/>
      <c r="J11" s="559">
        <v>500</v>
      </c>
      <c r="K11" s="560">
        <v>2012</v>
      </c>
      <c r="L11" s="649">
        <v>0</v>
      </c>
      <c r="M11" s="650">
        <f t="shared" si="1"/>
        <v>500</v>
      </c>
      <c r="N11" s="651">
        <v>0</v>
      </c>
      <c r="O11" s="651">
        <v>500</v>
      </c>
      <c r="P11" s="651"/>
      <c r="Q11" s="604"/>
      <c r="R11" s="652">
        <f t="shared" si="0"/>
        <v>0</v>
      </c>
      <c r="S11" s="84"/>
      <c r="T11" s="84"/>
      <c r="U11" s="84"/>
      <c r="V11" s="84"/>
      <c r="W11" s="84"/>
      <c r="X11" s="84"/>
      <c r="Y11" s="84"/>
      <c r="Z11" s="84"/>
      <c r="AA11" s="84"/>
      <c r="AB11" s="84"/>
      <c r="AC11" s="84"/>
      <c r="AD11" s="84"/>
      <c r="AE11" s="84"/>
      <c r="AF11" s="84"/>
      <c r="AG11" s="84"/>
      <c r="AH11" s="84"/>
      <c r="AI11" s="84"/>
      <c r="AJ11" s="84"/>
      <c r="AK11" s="84"/>
    </row>
    <row r="12" spans="1:63" ht="36" hidden="1" customHeight="1" thickBot="1" x14ac:dyDescent="0.25">
      <c r="A12" s="1120" t="s">
        <v>316</v>
      </c>
      <c r="B12" s="1121"/>
      <c r="C12" s="1121"/>
      <c r="D12" s="1121"/>
      <c r="E12" s="1121"/>
      <c r="F12" s="1121"/>
      <c r="G12" s="1122"/>
      <c r="H12" s="453"/>
      <c r="I12" s="26"/>
      <c r="J12" s="333">
        <f>SUM(J9:J11)</f>
        <v>1750</v>
      </c>
      <c r="K12" s="333"/>
      <c r="L12" s="114">
        <f>SUM(L3:L8)</f>
        <v>0</v>
      </c>
      <c r="M12" s="187">
        <f t="shared" ref="M12:R12" si="2">SUM(M9:M11)</f>
        <v>1750</v>
      </c>
      <c r="N12" s="187">
        <f t="shared" si="2"/>
        <v>0</v>
      </c>
      <c r="O12" s="187">
        <f t="shared" si="2"/>
        <v>1750</v>
      </c>
      <c r="P12" s="187">
        <f t="shared" si="2"/>
        <v>0</v>
      </c>
      <c r="Q12" s="187">
        <f t="shared" si="2"/>
        <v>0</v>
      </c>
      <c r="R12" s="187">
        <f t="shared" si="2"/>
        <v>0</v>
      </c>
      <c r="S12" s="84"/>
      <c r="T12" s="84"/>
      <c r="U12" s="84"/>
      <c r="V12" s="84"/>
      <c r="W12" s="84"/>
      <c r="X12" s="84"/>
      <c r="Y12" s="84"/>
      <c r="Z12" s="84"/>
      <c r="AA12" s="84"/>
      <c r="AB12" s="84"/>
      <c r="AC12" s="84"/>
      <c r="AD12" s="84"/>
      <c r="AE12" s="84"/>
      <c r="AF12" s="84"/>
      <c r="AG12" s="84"/>
      <c r="AH12" s="84"/>
      <c r="AI12" s="84"/>
      <c r="AJ12" s="84"/>
      <c r="AK12" s="84"/>
    </row>
    <row r="13" spans="1:63" ht="32.25" hidden="1" customHeight="1" thickBot="1" x14ac:dyDescent="0.25">
      <c r="A13" s="1106" t="s">
        <v>146</v>
      </c>
      <c r="B13" s="1107"/>
      <c r="C13" s="1107"/>
      <c r="D13" s="1107"/>
      <c r="E13" s="1107"/>
      <c r="F13" s="1107"/>
      <c r="G13" s="1107"/>
      <c r="H13" s="1107"/>
      <c r="I13" s="1107"/>
      <c r="J13" s="1107"/>
      <c r="K13" s="1107"/>
      <c r="L13" s="1107"/>
      <c r="M13" s="1107"/>
      <c r="N13" s="1107"/>
      <c r="O13" s="1107"/>
      <c r="P13" s="1107"/>
      <c r="Q13" s="1107"/>
      <c r="R13" s="1108"/>
      <c r="S13" s="84"/>
      <c r="T13" s="84"/>
      <c r="U13" s="84"/>
      <c r="V13" s="84"/>
      <c r="W13" s="84"/>
      <c r="X13" s="84"/>
      <c r="Y13" s="84"/>
      <c r="Z13" s="84"/>
      <c r="AA13" s="84"/>
      <c r="AB13" s="84"/>
      <c r="AC13" s="84"/>
      <c r="AD13" s="84"/>
      <c r="AE13" s="84"/>
      <c r="AF13" s="84"/>
      <c r="AG13" s="84"/>
      <c r="AH13" s="84"/>
      <c r="AI13" s="84"/>
      <c r="AJ13" s="84"/>
      <c r="AK13" s="84"/>
    </row>
    <row r="14" spans="1:63" ht="70.150000000000006" hidden="1" customHeight="1" thickBot="1" x14ac:dyDescent="0.25">
      <c r="A14" s="302">
        <v>1</v>
      </c>
      <c r="B14" s="71"/>
      <c r="C14" s="146"/>
      <c r="D14" s="146"/>
      <c r="E14" s="146"/>
      <c r="F14" s="132"/>
      <c r="G14" s="320"/>
      <c r="H14" s="80"/>
      <c r="I14" s="76"/>
      <c r="J14" s="133"/>
      <c r="K14" s="113"/>
      <c r="L14" s="303"/>
      <c r="M14" s="193">
        <f>N14+Q14</f>
        <v>0</v>
      </c>
      <c r="N14" s="304"/>
      <c r="O14" s="505"/>
      <c r="P14" s="354"/>
      <c r="Q14" s="193"/>
      <c r="R14" s="354">
        <f>J14-L14-M14</f>
        <v>0</v>
      </c>
      <c r="S14" s="84"/>
      <c r="T14" s="84"/>
      <c r="U14" s="84"/>
      <c r="V14" s="84"/>
      <c r="W14" s="84"/>
      <c r="X14" s="84"/>
      <c r="Y14" s="84"/>
      <c r="Z14" s="84"/>
      <c r="AA14" s="84"/>
      <c r="AB14" s="84"/>
      <c r="AC14" s="84"/>
      <c r="AD14" s="84"/>
      <c r="AE14" s="84"/>
      <c r="AF14" s="84"/>
      <c r="AG14" s="84"/>
      <c r="AH14" s="84"/>
      <c r="AI14" s="84"/>
      <c r="AJ14" s="84"/>
      <c r="AK14" s="84"/>
    </row>
    <row r="15" spans="1:63" ht="36" hidden="1" customHeight="1" thickBot="1" x14ac:dyDescent="0.25">
      <c r="A15" s="1120" t="s">
        <v>43</v>
      </c>
      <c r="B15" s="1121"/>
      <c r="C15" s="1121"/>
      <c r="D15" s="1121"/>
      <c r="E15" s="1121"/>
      <c r="F15" s="1121"/>
      <c r="G15" s="1121"/>
      <c r="H15" s="26"/>
      <c r="I15" s="26"/>
      <c r="J15" s="333">
        <f>SUM(J14)</f>
        <v>0</v>
      </c>
      <c r="K15" s="333"/>
      <c r="L15" s="334">
        <f>SUM(L6:L14)</f>
        <v>0</v>
      </c>
      <c r="M15" s="144">
        <f>SUM(M14)</f>
        <v>0</v>
      </c>
      <c r="N15" s="187">
        <f>SUM(N6:N14)</f>
        <v>0</v>
      </c>
      <c r="O15" s="144"/>
      <c r="P15" s="144"/>
      <c r="Q15" s="144">
        <f>SUM(Q14)</f>
        <v>0</v>
      </c>
      <c r="R15" s="187"/>
      <c r="S15" s="84"/>
      <c r="T15" s="84"/>
      <c r="U15" s="84"/>
      <c r="V15" s="84"/>
      <c r="W15" s="84"/>
      <c r="X15" s="84"/>
      <c r="Y15" s="84"/>
      <c r="Z15" s="84"/>
      <c r="AA15" s="84"/>
      <c r="AB15" s="84"/>
      <c r="AC15" s="84"/>
      <c r="AD15" s="84"/>
      <c r="AE15" s="84"/>
      <c r="AF15" s="84"/>
      <c r="AG15" s="84"/>
      <c r="AH15" s="84"/>
      <c r="AI15" s="84"/>
      <c r="AJ15" s="84"/>
      <c r="AK15" s="84"/>
    </row>
    <row r="16" spans="1:63" ht="36" customHeight="1" thickBot="1" x14ac:dyDescent="0.25">
      <c r="A16" s="1120" t="s">
        <v>115</v>
      </c>
      <c r="B16" s="1121"/>
      <c r="C16" s="1121"/>
      <c r="D16" s="1121"/>
      <c r="E16" s="1121"/>
      <c r="F16" s="1121"/>
      <c r="G16" s="1121"/>
      <c r="H16" s="26"/>
      <c r="I16" s="26"/>
      <c r="J16" s="609">
        <f>SUM(J15,J12)</f>
        <v>1750</v>
      </c>
      <c r="K16" s="609"/>
      <c r="L16" s="653">
        <f>SUM(L9:L15)</f>
        <v>0</v>
      </c>
      <c r="M16" s="654">
        <f>SUM(M15,M12)</f>
        <v>1750</v>
      </c>
      <c r="N16" s="654">
        <f t="shared" ref="N16:R16" si="3">SUM(N15,N12)</f>
        <v>0</v>
      </c>
      <c r="O16" s="654">
        <f t="shared" si="3"/>
        <v>1750</v>
      </c>
      <c r="P16" s="654">
        <f t="shared" si="3"/>
        <v>0</v>
      </c>
      <c r="Q16" s="654">
        <f t="shared" si="3"/>
        <v>0</v>
      </c>
      <c r="R16" s="654">
        <f t="shared" si="3"/>
        <v>0</v>
      </c>
      <c r="S16" s="84"/>
      <c r="T16" s="84"/>
      <c r="U16" s="84"/>
      <c r="V16" s="84"/>
      <c r="W16" s="84"/>
      <c r="X16" s="84"/>
      <c r="Y16" s="84"/>
      <c r="Z16" s="84"/>
      <c r="AA16" s="84"/>
      <c r="AB16" s="84"/>
      <c r="AC16" s="84"/>
      <c r="AD16" s="84"/>
      <c r="AE16" s="84"/>
      <c r="AF16" s="84"/>
      <c r="AG16" s="84"/>
      <c r="AH16" s="84"/>
      <c r="AI16" s="84"/>
      <c r="AJ16" s="84"/>
      <c r="AK16" s="84"/>
    </row>
  </sheetData>
  <mergeCells count="20">
    <mergeCell ref="A15:G15"/>
    <mergeCell ref="A16:G16"/>
    <mergeCell ref="C7:C8"/>
    <mergeCell ref="A12:G12"/>
    <mergeCell ref="A13:R13"/>
    <mergeCell ref="L7:L8"/>
    <mergeCell ref="D7:D8"/>
    <mergeCell ref="B7:B8"/>
    <mergeCell ref="F7:F8"/>
    <mergeCell ref="A5:R5"/>
    <mergeCell ref="A6:R6"/>
    <mergeCell ref="E7:E8"/>
    <mergeCell ref="A7:A8"/>
    <mergeCell ref="I7:I8"/>
    <mergeCell ref="J7:J8"/>
    <mergeCell ref="M7:Q7"/>
    <mergeCell ref="G7:G8"/>
    <mergeCell ref="K7:K8"/>
    <mergeCell ref="H7:H8"/>
    <mergeCell ref="R7:R8"/>
  </mergeCells>
  <phoneticPr fontId="2" type="noConversion"/>
  <pageMargins left="0.78740157480314965" right="0.78740157480314965" top="0.6692913385826772" bottom="0.86614173228346458" header="0.27559055118110237" footer="0.39370078740157483"/>
  <pageSetup paperSize="9" scale="44" firstPageNumber="133"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AK37"/>
  <sheetViews>
    <sheetView topLeftCell="F1" zoomScale="70" zoomScaleNormal="70" zoomScaleSheetLayoutView="75" workbookViewId="0">
      <selection activeCell="G20" sqref="G20"/>
    </sheetView>
  </sheetViews>
  <sheetFormatPr defaultRowHeight="12.75" outlineLevelCol="1" x14ac:dyDescent="0.2"/>
  <cols>
    <col min="1" max="1" width="5" style="56" customWidth="1"/>
    <col min="2" max="2" width="4.5703125" style="398" customWidth="1"/>
    <col min="3" max="3" width="15.42578125" style="398" customWidth="1" outlineLevel="1"/>
    <col min="4" max="5" width="5.85546875" style="398" customWidth="1" outlineLevel="1"/>
    <col min="6" max="6" width="47.140625" style="398" customWidth="1"/>
    <col min="7" max="7" width="54.5703125" style="398" customWidth="1"/>
    <col min="8" max="8" width="7.140625" style="398" customWidth="1"/>
    <col min="9" max="9" width="12" style="398" customWidth="1"/>
    <col min="10" max="10" width="14.28515625" style="159" customWidth="1"/>
    <col min="11" max="11" width="11.28515625" style="398" customWidth="1"/>
    <col min="12" max="12" width="14.140625" style="398" customWidth="1"/>
    <col min="13" max="13" width="13.7109375" style="398" customWidth="1"/>
    <col min="14" max="14" width="14.140625" style="398" customWidth="1"/>
    <col min="15" max="15" width="13.7109375" style="460" customWidth="1"/>
    <col min="16" max="16" width="11.7109375" style="460" customWidth="1"/>
    <col min="17" max="17" width="12.5703125" style="398" customWidth="1"/>
    <col min="18" max="18" width="14.85546875" style="398" customWidth="1"/>
    <col min="19" max="16384" width="9.140625" style="56"/>
  </cols>
  <sheetData>
    <row r="1" spans="1:19" ht="18" x14ac:dyDescent="0.25">
      <c r="A1" s="195" t="s">
        <v>92</v>
      </c>
      <c r="B1" s="230"/>
      <c r="C1" s="230"/>
      <c r="D1" s="230"/>
      <c r="E1" s="230"/>
      <c r="F1" s="231"/>
      <c r="G1" s="230"/>
      <c r="H1" s="300"/>
      <c r="I1" s="300"/>
      <c r="J1" s="234"/>
      <c r="K1" s="230"/>
      <c r="L1" s="230"/>
      <c r="M1" s="230"/>
      <c r="N1" s="230"/>
      <c r="O1" s="230"/>
      <c r="P1" s="230"/>
      <c r="Q1" s="230"/>
      <c r="R1" s="230"/>
    </row>
    <row r="2" spans="1:19" s="634" customFormat="1" ht="15.75" x14ac:dyDescent="0.25">
      <c r="A2" s="622" t="s">
        <v>12</v>
      </c>
      <c r="B2" s="622"/>
      <c r="C2" s="622"/>
      <c r="D2" s="622"/>
      <c r="E2" s="622"/>
      <c r="F2" s="622" t="s">
        <v>13</v>
      </c>
      <c r="G2" s="228" t="s">
        <v>14</v>
      </c>
      <c r="H2" s="622"/>
      <c r="I2" s="622"/>
      <c r="J2" s="633"/>
      <c r="K2" s="622"/>
      <c r="L2" s="622"/>
      <c r="M2" s="622"/>
      <c r="N2" s="622"/>
      <c r="O2" s="622"/>
      <c r="P2" s="622"/>
      <c r="Q2" s="622"/>
      <c r="R2" s="622"/>
    </row>
    <row r="3" spans="1:19" s="634" customFormat="1" ht="10.5" customHeight="1" x14ac:dyDescent="0.2">
      <c r="A3" s="622"/>
      <c r="B3" s="622"/>
      <c r="C3" s="622"/>
      <c r="D3" s="622"/>
      <c r="E3" s="622"/>
      <c r="F3" s="622" t="s">
        <v>15</v>
      </c>
      <c r="G3" s="622"/>
      <c r="H3" s="622"/>
      <c r="I3" s="622"/>
      <c r="J3" s="633"/>
      <c r="K3" s="622"/>
      <c r="L3" s="622"/>
      <c r="M3" s="622"/>
      <c r="N3" s="622"/>
      <c r="O3" s="622"/>
      <c r="P3" s="622"/>
      <c r="Q3" s="622"/>
      <c r="R3" s="622"/>
    </row>
    <row r="4" spans="1:19" ht="11.25" customHeight="1" thickBot="1" x14ac:dyDescent="0.25">
      <c r="A4" s="230"/>
      <c r="B4" s="230"/>
      <c r="C4" s="230"/>
      <c r="D4" s="230"/>
      <c r="E4" s="230"/>
      <c r="F4" s="231"/>
      <c r="G4" s="230"/>
      <c r="H4" s="233"/>
      <c r="I4" s="233"/>
      <c r="J4" s="234"/>
      <c r="K4" s="230"/>
      <c r="L4" s="230"/>
      <c r="M4" s="230"/>
      <c r="N4" s="230"/>
      <c r="O4" s="230"/>
      <c r="P4" s="230"/>
      <c r="Q4" s="230"/>
      <c r="R4" s="241" t="s">
        <v>16</v>
      </c>
    </row>
    <row r="5" spans="1:19" ht="22.5" customHeight="1" thickBot="1" x14ac:dyDescent="0.25">
      <c r="A5" s="417" t="s">
        <v>97</v>
      </c>
      <c r="B5" s="418"/>
      <c r="C5" s="418"/>
      <c r="D5" s="418"/>
      <c r="E5" s="418"/>
      <c r="F5" s="418"/>
      <c r="G5" s="418"/>
      <c r="H5" s="418"/>
      <c r="I5" s="418"/>
      <c r="J5" s="418"/>
      <c r="K5" s="418"/>
      <c r="L5" s="418"/>
      <c r="M5" s="418"/>
      <c r="N5" s="418"/>
      <c r="O5" s="459"/>
      <c r="P5" s="459"/>
      <c r="Q5" s="418"/>
      <c r="R5" s="419"/>
    </row>
    <row r="6" spans="1:19" s="634" customFormat="1" ht="24" customHeight="1" thickBot="1" x14ac:dyDescent="0.25">
      <c r="A6" s="1111" t="s">
        <v>69</v>
      </c>
      <c r="B6" s="1111" t="s">
        <v>18</v>
      </c>
      <c r="C6" s="1109" t="s">
        <v>7</v>
      </c>
      <c r="D6" s="1109" t="s">
        <v>5</v>
      </c>
      <c r="E6" s="1109" t="s">
        <v>8</v>
      </c>
      <c r="F6" s="1053" t="s">
        <v>19</v>
      </c>
      <c r="G6" s="1113" t="s">
        <v>20</v>
      </c>
      <c r="H6" s="1119" t="s">
        <v>21</v>
      </c>
      <c r="I6" s="1114" t="s">
        <v>22</v>
      </c>
      <c r="J6" s="1116" t="s">
        <v>23</v>
      </c>
      <c r="K6" s="1115" t="s">
        <v>24</v>
      </c>
      <c r="L6" s="1115" t="s">
        <v>139</v>
      </c>
      <c r="M6" s="1132" t="s">
        <v>140</v>
      </c>
      <c r="N6" s="1117"/>
      <c r="O6" s="1132"/>
      <c r="P6" s="1132"/>
      <c r="Q6" s="1132"/>
      <c r="R6" s="1053" t="s">
        <v>141</v>
      </c>
    </row>
    <row r="7" spans="1:19" s="634" customFormat="1" ht="56.25" customHeight="1" thickBot="1" x14ac:dyDescent="0.25">
      <c r="A7" s="1112"/>
      <c r="B7" s="1112"/>
      <c r="C7" s="1110"/>
      <c r="D7" s="1110"/>
      <c r="E7" s="1110"/>
      <c r="F7" s="1109"/>
      <c r="G7" s="1114"/>
      <c r="H7" s="1128"/>
      <c r="I7" s="1127"/>
      <c r="J7" s="1130"/>
      <c r="K7" s="1116"/>
      <c r="L7" s="1131"/>
      <c r="M7" s="621" t="s">
        <v>25</v>
      </c>
      <c r="N7" s="691" t="s">
        <v>83</v>
      </c>
      <c r="O7" s="692" t="s">
        <v>434</v>
      </c>
      <c r="P7" s="693" t="s">
        <v>435</v>
      </c>
      <c r="Q7" s="621" t="s">
        <v>84</v>
      </c>
      <c r="R7" s="1109"/>
    </row>
    <row r="8" spans="1:19" ht="22.5" hidden="1" customHeight="1" thickBot="1" x14ac:dyDescent="0.25">
      <c r="A8" s="52" t="s">
        <v>49</v>
      </c>
      <c r="B8" s="399"/>
      <c r="C8" s="399"/>
      <c r="D8" s="399"/>
      <c r="E8" s="399"/>
      <c r="F8" s="399"/>
      <c r="G8" s="399"/>
      <c r="H8" s="399"/>
      <c r="I8" s="399"/>
      <c r="J8" s="399"/>
      <c r="K8" s="399"/>
      <c r="L8" s="399"/>
      <c r="M8" s="399"/>
      <c r="N8" s="399"/>
      <c r="O8" s="399"/>
      <c r="P8" s="399"/>
      <c r="Q8" s="399"/>
      <c r="R8" s="32"/>
    </row>
    <row r="9" spans="1:19" ht="40.5" hidden="1" customHeight="1" thickBot="1" x14ac:dyDescent="0.25">
      <c r="A9" s="355">
        <v>1</v>
      </c>
      <c r="B9" s="356"/>
      <c r="C9" s="356"/>
      <c r="D9" s="356"/>
      <c r="E9" s="356"/>
      <c r="F9" s="88"/>
      <c r="G9" s="324"/>
      <c r="H9" s="357"/>
      <c r="I9" s="357"/>
      <c r="J9" s="358"/>
      <c r="K9" s="359"/>
      <c r="L9" s="360"/>
      <c r="M9" s="361">
        <f>N9+Q9</f>
        <v>0</v>
      </c>
      <c r="N9" s="149"/>
      <c r="O9" s="365"/>
      <c r="P9" s="149"/>
      <c r="Q9" s="301"/>
      <c r="R9" s="365">
        <f>J9-L9-M9</f>
        <v>0</v>
      </c>
    </row>
    <row r="10" spans="1:19" ht="22.5" hidden="1" customHeight="1" thickBot="1" x14ac:dyDescent="0.25">
      <c r="A10" s="1124" t="s">
        <v>49</v>
      </c>
      <c r="B10" s="1125"/>
      <c r="C10" s="1125"/>
      <c r="D10" s="1125"/>
      <c r="E10" s="1125"/>
      <c r="F10" s="1125"/>
      <c r="G10" s="1129"/>
      <c r="H10" s="322"/>
      <c r="I10" s="323"/>
      <c r="J10" s="323"/>
      <c r="K10" s="323"/>
      <c r="L10" s="334">
        <f>SUM(L9)</f>
        <v>0</v>
      </c>
      <c r="M10" s="187">
        <f>SUM(M9)</f>
        <v>0</v>
      </c>
      <c r="N10" s="187">
        <f>SUM(N9)</f>
        <v>0</v>
      </c>
      <c r="O10" s="187"/>
      <c r="P10" s="187"/>
      <c r="Q10" s="187">
        <f>SUM(Q9)</f>
        <v>0</v>
      </c>
      <c r="R10" s="187">
        <f>SUM(R9)</f>
        <v>0</v>
      </c>
    </row>
    <row r="11" spans="1:19" s="4" customFormat="1" ht="37.5" hidden="1" customHeight="1" thickBot="1" x14ac:dyDescent="0.25">
      <c r="A11" s="1078"/>
      <c r="B11" s="1079"/>
      <c r="C11" s="1079"/>
      <c r="D11" s="1079"/>
      <c r="E11" s="1079"/>
      <c r="F11" s="1079"/>
      <c r="G11" s="1079"/>
      <c r="H11" s="1079"/>
      <c r="I11" s="1079"/>
      <c r="J11" s="1079"/>
      <c r="K11" s="1079"/>
      <c r="L11" s="1079"/>
      <c r="M11" s="1079"/>
      <c r="N11" s="1079"/>
      <c r="O11" s="1079"/>
      <c r="P11" s="1079"/>
      <c r="Q11" s="1079"/>
      <c r="R11" s="1080"/>
      <c r="S11" s="328"/>
    </row>
    <row r="12" spans="1:19" ht="35.25" hidden="1" customHeight="1" thickBot="1" x14ac:dyDescent="0.25">
      <c r="A12" s="1124" t="s">
        <v>50</v>
      </c>
      <c r="B12" s="1125"/>
      <c r="C12" s="1125"/>
      <c r="D12" s="1125"/>
      <c r="E12" s="1125"/>
      <c r="F12" s="1125"/>
      <c r="G12" s="1125"/>
      <c r="H12" s="686"/>
      <c r="I12" s="687"/>
      <c r="J12" s="401"/>
      <c r="K12" s="401"/>
      <c r="L12" s="402"/>
      <c r="M12" s="321"/>
      <c r="N12" s="321"/>
      <c r="O12" s="321"/>
      <c r="P12" s="321"/>
      <c r="Q12" s="321"/>
      <c r="R12" s="403"/>
    </row>
    <row r="13" spans="1:19" s="377" customFormat="1" ht="54" x14ac:dyDescent="0.2">
      <c r="A13" s="660">
        <v>1</v>
      </c>
      <c r="B13" s="661" t="s">
        <v>91</v>
      </c>
      <c r="C13" s="661">
        <v>60002100682</v>
      </c>
      <c r="D13" s="661">
        <v>4357</v>
      </c>
      <c r="E13" s="661">
        <v>6121</v>
      </c>
      <c r="F13" s="656" t="s">
        <v>289</v>
      </c>
      <c r="G13" s="658" t="s">
        <v>538</v>
      </c>
      <c r="H13" s="688" t="s">
        <v>355</v>
      </c>
      <c r="I13" s="688" t="s">
        <v>26</v>
      </c>
      <c r="J13" s="511">
        <v>1520</v>
      </c>
      <c r="K13" s="669">
        <v>2012</v>
      </c>
      <c r="L13" s="670">
        <v>64.8</v>
      </c>
      <c r="M13" s="671">
        <f>N13+O13+P13+Q13</f>
        <v>1455</v>
      </c>
      <c r="N13" s="513">
        <v>0</v>
      </c>
      <c r="O13" s="672">
        <v>1455</v>
      </c>
      <c r="P13" s="513"/>
      <c r="Q13" s="673"/>
      <c r="R13" s="674">
        <f t="shared" ref="R13:R22" si="0">J13-L13-M13</f>
        <v>0.20000000000004547</v>
      </c>
    </row>
    <row r="14" spans="1:19" s="377" customFormat="1" ht="54" x14ac:dyDescent="0.2">
      <c r="A14" s="662">
        <v>2</v>
      </c>
      <c r="B14" s="663" t="s">
        <v>91</v>
      </c>
      <c r="C14" s="663">
        <v>60002100521</v>
      </c>
      <c r="D14" s="663">
        <v>4357</v>
      </c>
      <c r="E14" s="663">
        <v>6121</v>
      </c>
      <c r="F14" s="657" t="s">
        <v>478</v>
      </c>
      <c r="G14" s="659" t="s">
        <v>539</v>
      </c>
      <c r="H14" s="689" t="s">
        <v>321</v>
      </c>
      <c r="I14" s="689" t="s">
        <v>26</v>
      </c>
      <c r="J14" s="675">
        <v>6000</v>
      </c>
      <c r="K14" s="676">
        <v>2012</v>
      </c>
      <c r="L14" s="677">
        <v>114</v>
      </c>
      <c r="M14" s="678">
        <f t="shared" ref="M14:M22" si="1">N14+O14+P14+Q14</f>
        <v>5886</v>
      </c>
      <c r="N14" s="679">
        <v>0</v>
      </c>
      <c r="O14" s="680">
        <v>5886</v>
      </c>
      <c r="P14" s="679"/>
      <c r="Q14" s="681"/>
      <c r="R14" s="682">
        <f t="shared" si="0"/>
        <v>0</v>
      </c>
    </row>
    <row r="15" spans="1:19" s="377" customFormat="1" ht="75" x14ac:dyDescent="0.2">
      <c r="A15" s="662">
        <v>3</v>
      </c>
      <c r="B15" s="663" t="s">
        <v>91</v>
      </c>
      <c r="C15" s="663">
        <v>60002100684</v>
      </c>
      <c r="D15" s="663">
        <v>4357</v>
      </c>
      <c r="E15" s="663">
        <v>6121</v>
      </c>
      <c r="F15" s="657" t="s">
        <v>422</v>
      </c>
      <c r="G15" s="659" t="s">
        <v>540</v>
      </c>
      <c r="H15" s="689" t="s">
        <v>32</v>
      </c>
      <c r="I15" s="689" t="s">
        <v>26</v>
      </c>
      <c r="J15" s="675">
        <v>5680</v>
      </c>
      <c r="K15" s="676">
        <v>2012</v>
      </c>
      <c r="L15" s="677">
        <v>150</v>
      </c>
      <c r="M15" s="683">
        <f t="shared" si="1"/>
        <v>5530</v>
      </c>
      <c r="N15" s="679">
        <v>0</v>
      </c>
      <c r="O15" s="680">
        <v>5530</v>
      </c>
      <c r="P15" s="679"/>
      <c r="Q15" s="681"/>
      <c r="R15" s="682">
        <f t="shared" si="0"/>
        <v>0</v>
      </c>
    </row>
    <row r="16" spans="1:19" s="377" customFormat="1" ht="54" x14ac:dyDescent="0.2">
      <c r="A16" s="662">
        <v>4</v>
      </c>
      <c r="B16" s="663" t="s">
        <v>91</v>
      </c>
      <c r="C16" s="390">
        <v>60002100756</v>
      </c>
      <c r="D16" s="663">
        <v>4357</v>
      </c>
      <c r="E16" s="663">
        <v>6121</v>
      </c>
      <c r="F16" s="657" t="s">
        <v>479</v>
      </c>
      <c r="G16" s="659" t="s">
        <v>541</v>
      </c>
      <c r="H16" s="689" t="s">
        <v>32</v>
      </c>
      <c r="I16" s="689" t="s">
        <v>26</v>
      </c>
      <c r="J16" s="675">
        <v>12525</v>
      </c>
      <c r="K16" s="676">
        <v>2012</v>
      </c>
      <c r="L16" s="677">
        <v>405</v>
      </c>
      <c r="M16" s="678">
        <f t="shared" si="1"/>
        <v>12120</v>
      </c>
      <c r="N16" s="679">
        <v>0</v>
      </c>
      <c r="O16" s="680">
        <v>12120</v>
      </c>
      <c r="P16" s="679"/>
      <c r="Q16" s="681"/>
      <c r="R16" s="682">
        <f t="shared" si="0"/>
        <v>0</v>
      </c>
    </row>
    <row r="17" spans="1:37" s="377" customFormat="1" ht="54" x14ac:dyDescent="0.2">
      <c r="A17" s="662">
        <v>5</v>
      </c>
      <c r="B17" s="663" t="s">
        <v>91</v>
      </c>
      <c r="C17" s="390">
        <v>60002100757</v>
      </c>
      <c r="D17" s="663">
        <v>4357</v>
      </c>
      <c r="E17" s="663">
        <v>6121</v>
      </c>
      <c r="F17" s="657" t="s">
        <v>480</v>
      </c>
      <c r="G17" s="659" t="s">
        <v>542</v>
      </c>
      <c r="H17" s="689" t="s">
        <v>32</v>
      </c>
      <c r="I17" s="689" t="s">
        <v>26</v>
      </c>
      <c r="J17" s="675">
        <v>5053</v>
      </c>
      <c r="K17" s="676">
        <v>2012</v>
      </c>
      <c r="L17" s="677">
        <v>153</v>
      </c>
      <c r="M17" s="683">
        <f t="shared" si="1"/>
        <v>4900</v>
      </c>
      <c r="N17" s="679">
        <v>0</v>
      </c>
      <c r="O17" s="680">
        <v>4900</v>
      </c>
      <c r="P17" s="679"/>
      <c r="Q17" s="681"/>
      <c r="R17" s="682">
        <f t="shared" si="0"/>
        <v>0</v>
      </c>
    </row>
    <row r="18" spans="1:37" s="377" customFormat="1" ht="77.25" customHeight="1" x14ac:dyDescent="0.2">
      <c r="A18" s="662">
        <v>6</v>
      </c>
      <c r="B18" s="663" t="s">
        <v>91</v>
      </c>
      <c r="C18" s="663">
        <v>60002100523</v>
      </c>
      <c r="D18" s="663">
        <v>4357</v>
      </c>
      <c r="E18" s="663">
        <v>6121</v>
      </c>
      <c r="F18" s="657" t="s">
        <v>423</v>
      </c>
      <c r="G18" s="659" t="s">
        <v>543</v>
      </c>
      <c r="H18" s="689" t="s">
        <v>32</v>
      </c>
      <c r="I18" s="689" t="s">
        <v>26</v>
      </c>
      <c r="J18" s="675">
        <v>31281</v>
      </c>
      <c r="K18" s="676" t="s">
        <v>320</v>
      </c>
      <c r="L18" s="677">
        <v>660</v>
      </c>
      <c r="M18" s="684">
        <f t="shared" si="1"/>
        <v>9840</v>
      </c>
      <c r="N18" s="679">
        <v>0</v>
      </c>
      <c r="O18" s="680">
        <v>9840</v>
      </c>
      <c r="P18" s="679"/>
      <c r="Q18" s="681"/>
      <c r="R18" s="682">
        <f t="shared" si="0"/>
        <v>20781</v>
      </c>
    </row>
    <row r="19" spans="1:37" s="377" customFormat="1" ht="54" x14ac:dyDescent="0.2">
      <c r="A19" s="662">
        <v>7</v>
      </c>
      <c r="B19" s="663" t="s">
        <v>191</v>
      </c>
      <c r="C19" s="663">
        <v>60002100681</v>
      </c>
      <c r="D19" s="663">
        <v>4357</v>
      </c>
      <c r="E19" s="663">
        <v>6121</v>
      </c>
      <c r="F19" s="657" t="s">
        <v>356</v>
      </c>
      <c r="G19" s="659" t="s">
        <v>544</v>
      </c>
      <c r="H19" s="689" t="s">
        <v>32</v>
      </c>
      <c r="I19" s="689" t="s">
        <v>26</v>
      </c>
      <c r="J19" s="675">
        <v>790</v>
      </c>
      <c r="K19" s="676">
        <v>2012</v>
      </c>
      <c r="L19" s="677">
        <v>94</v>
      </c>
      <c r="M19" s="678">
        <f t="shared" si="1"/>
        <v>696</v>
      </c>
      <c r="N19" s="679">
        <v>0</v>
      </c>
      <c r="O19" s="680">
        <v>696</v>
      </c>
      <c r="P19" s="679"/>
      <c r="Q19" s="681"/>
      <c r="R19" s="682">
        <f t="shared" si="0"/>
        <v>0</v>
      </c>
    </row>
    <row r="20" spans="1:37" s="377" customFormat="1" ht="45" x14ac:dyDescent="0.2">
      <c r="A20" s="662">
        <v>8</v>
      </c>
      <c r="B20" s="663" t="s">
        <v>191</v>
      </c>
      <c r="C20" s="390">
        <v>60002100758</v>
      </c>
      <c r="D20" s="663">
        <v>4357</v>
      </c>
      <c r="E20" s="663">
        <v>6121</v>
      </c>
      <c r="F20" s="657" t="s">
        <v>290</v>
      </c>
      <c r="G20" s="659" t="s">
        <v>545</v>
      </c>
      <c r="H20" s="689"/>
      <c r="I20" s="689" t="s">
        <v>297</v>
      </c>
      <c r="J20" s="675">
        <v>900</v>
      </c>
      <c r="K20" s="676">
        <v>2012</v>
      </c>
      <c r="L20" s="677">
        <v>0</v>
      </c>
      <c r="M20" s="683">
        <f t="shared" si="1"/>
        <v>900</v>
      </c>
      <c r="N20" s="679">
        <v>0</v>
      </c>
      <c r="O20" s="680">
        <v>900</v>
      </c>
      <c r="P20" s="679"/>
      <c r="Q20" s="681"/>
      <c r="R20" s="682">
        <f t="shared" si="0"/>
        <v>0</v>
      </c>
    </row>
    <row r="21" spans="1:37" s="377" customFormat="1" ht="231.75" customHeight="1" x14ac:dyDescent="0.2">
      <c r="A21" s="662">
        <v>9</v>
      </c>
      <c r="B21" s="663" t="s">
        <v>191</v>
      </c>
      <c r="C21" s="390">
        <v>60002100759</v>
      </c>
      <c r="D21" s="663">
        <v>4354</v>
      </c>
      <c r="E21" s="663">
        <v>6121</v>
      </c>
      <c r="F21" s="657" t="s">
        <v>291</v>
      </c>
      <c r="G21" s="659" t="s">
        <v>546</v>
      </c>
      <c r="H21" s="689"/>
      <c r="I21" s="689" t="s">
        <v>297</v>
      </c>
      <c r="J21" s="675">
        <v>1550</v>
      </c>
      <c r="K21" s="676">
        <v>2012</v>
      </c>
      <c r="L21" s="677">
        <v>0</v>
      </c>
      <c r="M21" s="678">
        <f t="shared" si="1"/>
        <v>1550</v>
      </c>
      <c r="N21" s="679">
        <v>0</v>
      </c>
      <c r="O21" s="680">
        <v>1550</v>
      </c>
      <c r="P21" s="679"/>
      <c r="Q21" s="681"/>
      <c r="R21" s="682">
        <f t="shared" si="0"/>
        <v>0</v>
      </c>
    </row>
    <row r="22" spans="1:37" s="377" customFormat="1" ht="100.5" customHeight="1" thickBot="1" x14ac:dyDescent="0.25">
      <c r="A22" s="662">
        <v>10</v>
      </c>
      <c r="B22" s="663" t="s">
        <v>190</v>
      </c>
      <c r="C22" s="390">
        <v>60002100760</v>
      </c>
      <c r="D22" s="663">
        <v>4357</v>
      </c>
      <c r="E22" s="663">
        <v>6121</v>
      </c>
      <c r="F22" s="657" t="s">
        <v>481</v>
      </c>
      <c r="G22" s="659" t="s">
        <v>547</v>
      </c>
      <c r="H22" s="690"/>
      <c r="I22" s="689" t="s">
        <v>297</v>
      </c>
      <c r="J22" s="675">
        <v>500</v>
      </c>
      <c r="K22" s="676">
        <v>2012</v>
      </c>
      <c r="L22" s="677">
        <v>0</v>
      </c>
      <c r="M22" s="685">
        <f t="shared" si="1"/>
        <v>500</v>
      </c>
      <c r="N22" s="679">
        <v>0</v>
      </c>
      <c r="O22" s="680">
        <v>500</v>
      </c>
      <c r="P22" s="679"/>
      <c r="Q22" s="681"/>
      <c r="R22" s="682">
        <f t="shared" si="0"/>
        <v>0</v>
      </c>
    </row>
    <row r="23" spans="1:37" s="13" customFormat="1" ht="36" hidden="1" customHeight="1" thickBot="1" x14ac:dyDescent="0.25">
      <c r="A23" s="1120" t="s">
        <v>51</v>
      </c>
      <c r="B23" s="1121"/>
      <c r="C23" s="1121"/>
      <c r="D23" s="1121"/>
      <c r="E23" s="1121"/>
      <c r="F23" s="1121"/>
      <c r="G23" s="1121"/>
      <c r="H23" s="26"/>
      <c r="I23" s="26"/>
      <c r="J23" s="333">
        <f>SUM(J13:J22)</f>
        <v>65799</v>
      </c>
      <c r="K23" s="334"/>
      <c r="L23" s="187">
        <f>SUM(L13:L22)</f>
        <v>1640.8</v>
      </c>
      <c r="M23" s="187">
        <f>SUM(M13:M22)</f>
        <v>43377</v>
      </c>
      <c r="N23" s="187">
        <f t="shared" ref="N23:P23" si="2">SUM(N13:N22)</f>
        <v>0</v>
      </c>
      <c r="O23" s="187">
        <f t="shared" si="2"/>
        <v>43377</v>
      </c>
      <c r="P23" s="187">
        <f t="shared" si="2"/>
        <v>0</v>
      </c>
      <c r="Q23" s="187">
        <f t="shared" ref="Q23" si="3">SUM(Q13:Q22)</f>
        <v>0</v>
      </c>
      <c r="R23" s="187">
        <f t="shared" ref="R23" si="4">SUM(R13:R22)</f>
        <v>20781.2</v>
      </c>
      <c r="S23" s="84"/>
      <c r="T23" s="84"/>
      <c r="U23" s="84"/>
      <c r="V23" s="84"/>
      <c r="W23" s="84"/>
      <c r="X23" s="84"/>
      <c r="Y23" s="84"/>
      <c r="Z23" s="84"/>
      <c r="AA23" s="84"/>
      <c r="AB23" s="84"/>
      <c r="AC23" s="84"/>
      <c r="AD23" s="84"/>
      <c r="AE23" s="84"/>
      <c r="AF23" s="84"/>
      <c r="AG23" s="84"/>
      <c r="AH23" s="84"/>
      <c r="AI23" s="84"/>
      <c r="AJ23" s="84"/>
      <c r="AK23" s="84"/>
    </row>
    <row r="24" spans="1:37" s="13" customFormat="1" ht="32.25" hidden="1" customHeight="1" thickBot="1" x14ac:dyDescent="0.25">
      <c r="A24" s="1106" t="s">
        <v>52</v>
      </c>
      <c r="B24" s="1107"/>
      <c r="C24" s="1107"/>
      <c r="D24" s="1107"/>
      <c r="E24" s="1107"/>
      <c r="F24" s="1107"/>
      <c r="G24" s="1107"/>
      <c r="H24" s="1107"/>
      <c r="I24" s="1107"/>
      <c r="J24" s="1107"/>
      <c r="K24" s="1107"/>
      <c r="L24" s="1107"/>
      <c r="M24" s="1107"/>
      <c r="N24" s="1107"/>
      <c r="O24" s="1107"/>
      <c r="P24" s="1107"/>
      <c r="Q24" s="1107"/>
      <c r="R24" s="1126"/>
      <c r="S24" s="84"/>
      <c r="T24" s="84"/>
      <c r="U24" s="84"/>
      <c r="V24" s="84"/>
      <c r="W24" s="84"/>
      <c r="X24" s="84"/>
      <c r="Y24" s="84"/>
      <c r="Z24" s="84"/>
      <c r="AA24" s="84"/>
      <c r="AB24" s="84"/>
      <c r="AC24" s="84"/>
      <c r="AD24" s="84"/>
      <c r="AE24" s="84"/>
      <c r="AF24" s="84"/>
      <c r="AG24" s="84"/>
      <c r="AH24" s="84"/>
      <c r="AI24" s="84"/>
      <c r="AJ24" s="84"/>
      <c r="AK24" s="84"/>
    </row>
    <row r="25" spans="1:37" ht="42" hidden="1" customHeight="1" x14ac:dyDescent="0.2">
      <c r="A25" s="105">
        <v>1</v>
      </c>
      <c r="B25" s="106"/>
      <c r="C25" s="106"/>
      <c r="D25" s="106"/>
      <c r="E25" s="106"/>
      <c r="F25" s="107"/>
      <c r="G25" s="108"/>
      <c r="H25" s="109"/>
      <c r="I25" s="109"/>
      <c r="J25" s="77"/>
      <c r="K25" s="509"/>
      <c r="L25" s="127"/>
      <c r="M25" s="130">
        <f>N25+Q25</f>
        <v>0</v>
      </c>
      <c r="N25" s="127"/>
      <c r="O25" s="60"/>
      <c r="P25" s="127"/>
      <c r="Q25" s="362"/>
      <c r="R25" s="127">
        <f>J25-L25-M25</f>
        <v>0</v>
      </c>
    </row>
    <row r="26" spans="1:37" ht="16.5" hidden="1" thickBot="1" x14ac:dyDescent="0.25">
      <c r="A26" s="438">
        <v>2</v>
      </c>
      <c r="B26" s="433"/>
      <c r="C26" s="433"/>
      <c r="D26" s="433"/>
      <c r="E26" s="433"/>
      <c r="F26" s="366"/>
      <c r="G26" s="439"/>
      <c r="H26" s="440"/>
      <c r="I26" s="440"/>
      <c r="J26" s="434"/>
      <c r="K26" s="510"/>
      <c r="L26" s="444"/>
      <c r="M26" s="441">
        <f>N26+Q26</f>
        <v>0</v>
      </c>
      <c r="N26" s="507"/>
      <c r="O26" s="506"/>
      <c r="P26" s="442"/>
      <c r="Q26" s="443"/>
      <c r="R26" s="444">
        <f t="shared" ref="R26" si="5">J26-L26-M26</f>
        <v>0</v>
      </c>
    </row>
    <row r="27" spans="1:37" s="13" customFormat="1" ht="36" hidden="1" customHeight="1" thickBot="1" x14ac:dyDescent="0.25">
      <c r="A27" s="1120" t="s">
        <v>42</v>
      </c>
      <c r="B27" s="1121"/>
      <c r="C27" s="1121"/>
      <c r="D27" s="1121"/>
      <c r="E27" s="1121"/>
      <c r="F27" s="1121"/>
      <c r="G27" s="1121"/>
      <c r="H27" s="26"/>
      <c r="I27" s="363"/>
      <c r="J27" s="334">
        <f>SUM(J25:J26)</f>
        <v>0</v>
      </c>
      <c r="K27" s="334"/>
      <c r="L27" s="187">
        <f>SUM(L25:L26)</f>
        <v>0</v>
      </c>
      <c r="M27" s="187">
        <f>SUM(M25:M26)</f>
        <v>0</v>
      </c>
      <c r="N27" s="187">
        <v>0</v>
      </c>
      <c r="O27" s="187"/>
      <c r="P27" s="187"/>
      <c r="Q27" s="187">
        <f>SUM(Q25:Q26)</f>
        <v>0</v>
      </c>
      <c r="R27" s="187">
        <f>SUM(R25:R26)</f>
        <v>0</v>
      </c>
      <c r="S27" s="84"/>
      <c r="T27" s="84"/>
      <c r="U27" s="84"/>
      <c r="V27" s="84"/>
      <c r="W27" s="84"/>
      <c r="X27" s="84"/>
      <c r="Y27" s="84"/>
      <c r="Z27" s="84"/>
      <c r="AA27" s="84"/>
      <c r="AB27" s="84"/>
      <c r="AC27" s="84"/>
      <c r="AD27" s="84"/>
      <c r="AE27" s="84"/>
      <c r="AF27" s="84"/>
      <c r="AG27" s="84"/>
      <c r="AH27" s="84"/>
      <c r="AI27" s="84"/>
      <c r="AJ27" s="84"/>
      <c r="AK27" s="84"/>
    </row>
    <row r="28" spans="1:37" s="471" customFormat="1" ht="27" customHeight="1" thickBot="1" x14ac:dyDescent="0.3">
      <c r="A28" s="1120" t="s">
        <v>116</v>
      </c>
      <c r="B28" s="1121"/>
      <c r="C28" s="1121"/>
      <c r="D28" s="1121"/>
      <c r="E28" s="1121"/>
      <c r="F28" s="1121"/>
      <c r="G28" s="1121"/>
      <c r="H28" s="664"/>
      <c r="I28" s="665"/>
      <c r="J28" s="666">
        <f>SUM(J23,J27)</f>
        <v>65799</v>
      </c>
      <c r="K28" s="666"/>
      <c r="L28" s="517">
        <f>SUM(L23,L27)</f>
        <v>1640.8</v>
      </c>
      <c r="M28" s="518">
        <f>M27+M23+M10</f>
        <v>43377</v>
      </c>
      <c r="N28" s="518">
        <f t="shared" ref="N28:P28" si="6">N27+N23+N10</f>
        <v>0</v>
      </c>
      <c r="O28" s="518">
        <f t="shared" si="6"/>
        <v>43377</v>
      </c>
      <c r="P28" s="518">
        <f t="shared" si="6"/>
        <v>0</v>
      </c>
      <c r="Q28" s="518">
        <f>Q27+Q23+Q10</f>
        <v>0</v>
      </c>
      <c r="R28" s="667">
        <f>R27+R23+R10</f>
        <v>20781.2</v>
      </c>
      <c r="S28" s="668"/>
    </row>
    <row r="31" spans="1:37" x14ac:dyDescent="0.2">
      <c r="I31" s="1123" t="s">
        <v>113</v>
      </c>
      <c r="J31" s="1123"/>
      <c r="L31" s="159">
        <f>M10/1.2</f>
        <v>0</v>
      </c>
      <c r="N31" s="159">
        <f>M10-L31</f>
        <v>0</v>
      </c>
      <c r="O31" s="159"/>
      <c r="P31" s="159"/>
    </row>
    <row r="37" spans="12:12" x14ac:dyDescent="0.2">
      <c r="L37" s="398">
        <v>200</v>
      </c>
    </row>
  </sheetData>
  <mergeCells count="22">
    <mergeCell ref="A11:R11"/>
    <mergeCell ref="I6:I7"/>
    <mergeCell ref="G6:G7"/>
    <mergeCell ref="H6:H7"/>
    <mergeCell ref="A6:A7"/>
    <mergeCell ref="B6:B7"/>
    <mergeCell ref="C6:C7"/>
    <mergeCell ref="D6:D7"/>
    <mergeCell ref="R6:R7"/>
    <mergeCell ref="A10:G10"/>
    <mergeCell ref="J6:J7"/>
    <mergeCell ref="K6:K7"/>
    <mergeCell ref="L6:L7"/>
    <mergeCell ref="M6:Q6"/>
    <mergeCell ref="E6:E7"/>
    <mergeCell ref="F6:F7"/>
    <mergeCell ref="A28:G28"/>
    <mergeCell ref="I31:J31"/>
    <mergeCell ref="A12:G12"/>
    <mergeCell ref="A23:G23"/>
    <mergeCell ref="A24:R24"/>
    <mergeCell ref="A27:G27"/>
  </mergeCells>
  <phoneticPr fontId="0" type="noConversion"/>
  <pageMargins left="0.78740157480314965" right="0.78740157480314965" top="0.6692913385826772" bottom="0.86614173228346458" header="0.27559055118110237" footer="0.39370078740157483"/>
  <pageSetup paperSize="9" scale="43" firstPageNumber="134"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L74"/>
  <sheetViews>
    <sheetView zoomScale="70" zoomScaleNormal="70" zoomScaleSheetLayoutView="75" workbookViewId="0">
      <selection activeCell="G20" sqref="G20"/>
    </sheetView>
  </sheetViews>
  <sheetFormatPr defaultRowHeight="12.75" x14ac:dyDescent="0.2"/>
  <cols>
    <col min="1" max="3" width="6" style="56" customWidth="1"/>
    <col min="4" max="4" width="18.42578125" style="56" customWidth="1"/>
    <col min="5" max="5" width="87.28515625" style="413" customWidth="1"/>
    <col min="6" max="6" width="98.140625" style="56" customWidth="1"/>
    <col min="7" max="7" width="16.5703125" style="56" customWidth="1"/>
    <col min="8" max="8" width="16.28515625" style="56" customWidth="1"/>
    <col min="9" max="9" width="15" style="56" customWidth="1"/>
    <col min="10" max="10" width="14.5703125" style="460" customWidth="1"/>
    <col min="11" max="11" width="13" style="460" customWidth="1"/>
    <col min="12" max="12" width="12.85546875" style="56" customWidth="1"/>
    <col min="13" max="16384" width="9.140625" style="56"/>
  </cols>
  <sheetData>
    <row r="1" spans="1:12" ht="18" x14ac:dyDescent="0.25">
      <c r="A1" s="195" t="s">
        <v>70</v>
      </c>
      <c r="B1" s="195"/>
      <c r="C1" s="195"/>
      <c r="D1" s="230"/>
      <c r="E1" s="231"/>
      <c r="F1" s="230"/>
      <c r="G1" s="230"/>
      <c r="H1" s="230"/>
      <c r="I1" s="230"/>
      <c r="J1" s="230"/>
      <c r="K1" s="230"/>
      <c r="L1" s="230"/>
    </row>
    <row r="2" spans="1:12" s="634" customFormat="1" ht="15.75" x14ac:dyDescent="0.25">
      <c r="A2" s="622" t="s">
        <v>12</v>
      </c>
      <c r="B2" s="622"/>
      <c r="C2" s="622"/>
      <c r="D2" s="622"/>
      <c r="E2" s="622" t="s">
        <v>96</v>
      </c>
      <c r="F2" s="228" t="s">
        <v>71</v>
      </c>
      <c r="G2" s="622"/>
      <c r="H2" s="622"/>
      <c r="I2" s="622"/>
      <c r="J2" s="622"/>
      <c r="K2" s="622"/>
      <c r="L2" s="622"/>
    </row>
    <row r="3" spans="1:12" s="634" customFormat="1" ht="10.5" customHeight="1" x14ac:dyDescent="0.2">
      <c r="A3" s="622"/>
      <c r="B3" s="622"/>
      <c r="C3" s="622"/>
      <c r="D3" s="622"/>
      <c r="E3" s="622" t="s">
        <v>15</v>
      </c>
      <c r="F3" s="622"/>
      <c r="G3" s="622"/>
      <c r="H3" s="622"/>
      <c r="I3" s="622"/>
      <c r="J3" s="622"/>
      <c r="K3" s="622"/>
      <c r="L3" s="622"/>
    </row>
    <row r="4" spans="1:12" ht="11.25" customHeight="1" thickBot="1" x14ac:dyDescent="0.25">
      <c r="A4" s="230"/>
      <c r="B4" s="230"/>
      <c r="C4" s="230"/>
      <c r="D4" s="230"/>
      <c r="E4" s="231"/>
      <c r="F4" s="230"/>
      <c r="G4" s="230"/>
      <c r="H4" s="230"/>
      <c r="I4" s="230"/>
      <c r="J4" s="230"/>
      <c r="K4" s="230"/>
      <c r="L4" s="241" t="s">
        <v>16</v>
      </c>
    </row>
    <row r="5" spans="1:12" ht="22.5" customHeight="1" thickBot="1" x14ac:dyDescent="0.25">
      <c r="A5" s="52" t="s">
        <v>68</v>
      </c>
      <c r="B5" s="399"/>
      <c r="C5" s="399"/>
      <c r="D5" s="399"/>
      <c r="E5" s="399"/>
      <c r="F5" s="399"/>
      <c r="G5" s="399"/>
      <c r="H5" s="399"/>
      <c r="I5" s="399"/>
      <c r="J5" s="399"/>
      <c r="K5" s="399"/>
      <c r="L5" s="32"/>
    </row>
    <row r="6" spans="1:12" ht="21" customHeight="1" thickBot="1" x14ac:dyDescent="0.25">
      <c r="A6" s="299" t="s">
        <v>147</v>
      </c>
      <c r="B6" s="268"/>
      <c r="C6" s="268"/>
      <c r="D6" s="268"/>
      <c r="E6" s="268"/>
      <c r="F6" s="268"/>
      <c r="G6" s="268"/>
      <c r="H6" s="268"/>
      <c r="I6" s="268"/>
      <c r="J6" s="268"/>
      <c r="K6" s="268"/>
      <c r="L6" s="445"/>
    </row>
    <row r="7" spans="1:12" ht="28.5" customHeight="1" thickBot="1" x14ac:dyDescent="0.25">
      <c r="A7" s="1028" t="s">
        <v>69</v>
      </c>
      <c r="B7" s="1028" t="s">
        <v>5</v>
      </c>
      <c r="C7" s="1028" t="s">
        <v>94</v>
      </c>
      <c r="D7" s="1028" t="s">
        <v>7</v>
      </c>
      <c r="E7" s="1024" t="s">
        <v>19</v>
      </c>
      <c r="F7" s="1022" t="s">
        <v>20</v>
      </c>
      <c r="G7" s="1036" t="s">
        <v>23</v>
      </c>
      <c r="H7" s="1037" t="s">
        <v>140</v>
      </c>
      <c r="I7" s="1037"/>
      <c r="J7" s="1037"/>
      <c r="K7" s="1037"/>
      <c r="L7" s="1037"/>
    </row>
    <row r="8" spans="1:12" ht="58.5" customHeight="1" thickBot="1" x14ac:dyDescent="0.25">
      <c r="A8" s="1029"/>
      <c r="B8" s="1029"/>
      <c r="C8" s="1029"/>
      <c r="D8" s="1029"/>
      <c r="E8" s="1025"/>
      <c r="F8" s="1023"/>
      <c r="G8" s="1133"/>
      <c r="H8" s="167" t="s">
        <v>25</v>
      </c>
      <c r="I8" s="167" t="s">
        <v>83</v>
      </c>
      <c r="J8" s="500" t="s">
        <v>434</v>
      </c>
      <c r="K8" s="500" t="s">
        <v>435</v>
      </c>
      <c r="L8" s="167" t="s">
        <v>84</v>
      </c>
    </row>
    <row r="9" spans="1:12" ht="36" x14ac:dyDescent="0.2">
      <c r="A9" s="660">
        <v>1</v>
      </c>
      <c r="B9" s="694">
        <v>4357</v>
      </c>
      <c r="C9" s="694">
        <v>6351</v>
      </c>
      <c r="D9" s="661">
        <v>60002001631</v>
      </c>
      <c r="E9" s="520" t="s">
        <v>225</v>
      </c>
      <c r="F9" s="521" t="s">
        <v>226</v>
      </c>
      <c r="G9" s="511">
        <v>100</v>
      </c>
      <c r="H9" s="512">
        <f>L9+I9+J9+K9</f>
        <v>100</v>
      </c>
      <c r="I9" s="513">
        <v>30</v>
      </c>
      <c r="J9" s="512">
        <v>70</v>
      </c>
      <c r="K9" s="513"/>
      <c r="L9" s="428"/>
    </row>
    <row r="10" spans="1:12" ht="36" x14ac:dyDescent="0.2">
      <c r="A10" s="695">
        <v>2</v>
      </c>
      <c r="B10" s="696">
        <v>4357</v>
      </c>
      <c r="C10" s="696">
        <v>6351</v>
      </c>
      <c r="D10" s="697">
        <v>60002001663</v>
      </c>
      <c r="E10" s="522" t="s">
        <v>285</v>
      </c>
      <c r="F10" s="523" t="s">
        <v>548</v>
      </c>
      <c r="G10" s="514">
        <v>850</v>
      </c>
      <c r="H10" s="515">
        <f t="shared" ref="H10:H69" si="0">L10+I10+J10+K10</f>
        <v>850</v>
      </c>
      <c r="I10" s="516">
        <v>0</v>
      </c>
      <c r="J10" s="515">
        <v>850</v>
      </c>
      <c r="K10" s="516"/>
      <c r="L10" s="429"/>
    </row>
    <row r="11" spans="1:12" ht="18" x14ac:dyDescent="0.2">
      <c r="A11" s="695">
        <v>3</v>
      </c>
      <c r="B11" s="696">
        <v>4357</v>
      </c>
      <c r="C11" s="696">
        <v>6351</v>
      </c>
      <c r="D11" s="697">
        <v>60002001635</v>
      </c>
      <c r="E11" s="522" t="s">
        <v>233</v>
      </c>
      <c r="F11" s="523" t="s">
        <v>549</v>
      </c>
      <c r="G11" s="514">
        <v>250</v>
      </c>
      <c r="H11" s="515">
        <f t="shared" si="0"/>
        <v>250</v>
      </c>
      <c r="I11" s="516">
        <v>60</v>
      </c>
      <c r="J11" s="515">
        <v>190</v>
      </c>
      <c r="K11" s="516"/>
      <c r="L11" s="429"/>
    </row>
    <row r="12" spans="1:12" ht="36" x14ac:dyDescent="0.2">
      <c r="A12" s="695">
        <v>4</v>
      </c>
      <c r="B12" s="696">
        <v>4357</v>
      </c>
      <c r="C12" s="696">
        <v>6351</v>
      </c>
      <c r="D12" s="697">
        <v>60002001635</v>
      </c>
      <c r="E12" s="522" t="s">
        <v>234</v>
      </c>
      <c r="F12" s="523" t="s">
        <v>235</v>
      </c>
      <c r="G12" s="514">
        <v>340</v>
      </c>
      <c r="H12" s="515">
        <f t="shared" si="0"/>
        <v>340</v>
      </c>
      <c r="I12" s="516">
        <v>60</v>
      </c>
      <c r="J12" s="515">
        <v>280</v>
      </c>
      <c r="K12" s="516"/>
      <c r="L12" s="429"/>
    </row>
    <row r="13" spans="1:12" ht="36" x14ac:dyDescent="0.2">
      <c r="A13" s="695">
        <v>5</v>
      </c>
      <c r="B13" s="696">
        <v>4357</v>
      </c>
      <c r="C13" s="696">
        <v>6351</v>
      </c>
      <c r="D13" s="697">
        <v>60002001645</v>
      </c>
      <c r="E13" s="522" t="s">
        <v>256</v>
      </c>
      <c r="F13" s="523" t="s">
        <v>550</v>
      </c>
      <c r="G13" s="514">
        <v>700</v>
      </c>
      <c r="H13" s="515">
        <f t="shared" si="0"/>
        <v>700</v>
      </c>
      <c r="I13" s="516">
        <v>300</v>
      </c>
      <c r="J13" s="515">
        <v>400</v>
      </c>
      <c r="K13" s="516"/>
      <c r="L13" s="429"/>
    </row>
    <row r="14" spans="1:12" ht="18" x14ac:dyDescent="0.2">
      <c r="A14" s="695">
        <v>6</v>
      </c>
      <c r="B14" s="696">
        <v>4357</v>
      </c>
      <c r="C14" s="696">
        <v>6351</v>
      </c>
      <c r="D14" s="697">
        <v>60002001635</v>
      </c>
      <c r="E14" s="522" t="s">
        <v>236</v>
      </c>
      <c r="F14" s="523" t="s">
        <v>425</v>
      </c>
      <c r="G14" s="514">
        <v>185</v>
      </c>
      <c r="H14" s="515">
        <f t="shared" si="0"/>
        <v>185</v>
      </c>
      <c r="I14" s="516">
        <v>30</v>
      </c>
      <c r="J14" s="515">
        <v>155</v>
      </c>
      <c r="K14" s="516"/>
      <c r="L14" s="429"/>
    </row>
    <row r="15" spans="1:12" s="377" customFormat="1" ht="36" x14ac:dyDescent="0.2">
      <c r="A15" s="695">
        <v>7</v>
      </c>
      <c r="B15" s="696">
        <v>4357</v>
      </c>
      <c r="C15" s="696">
        <v>6351</v>
      </c>
      <c r="D15" s="697">
        <v>60002001637</v>
      </c>
      <c r="E15" s="522" t="s">
        <v>238</v>
      </c>
      <c r="F15" s="523" t="s">
        <v>551</v>
      </c>
      <c r="G15" s="514">
        <v>400</v>
      </c>
      <c r="H15" s="515">
        <f t="shared" si="0"/>
        <v>400</v>
      </c>
      <c r="I15" s="516">
        <v>40</v>
      </c>
      <c r="J15" s="515">
        <v>360</v>
      </c>
      <c r="K15" s="516"/>
      <c r="L15" s="429"/>
    </row>
    <row r="16" spans="1:12" s="377" customFormat="1" ht="18" x14ac:dyDescent="0.2">
      <c r="A16" s="695">
        <v>8</v>
      </c>
      <c r="B16" s="696">
        <v>4357</v>
      </c>
      <c r="C16" s="696">
        <v>6351</v>
      </c>
      <c r="D16" s="697">
        <v>60002001637</v>
      </c>
      <c r="E16" s="522" t="s">
        <v>239</v>
      </c>
      <c r="F16" s="523" t="s">
        <v>552</v>
      </c>
      <c r="G16" s="514">
        <v>250</v>
      </c>
      <c r="H16" s="515">
        <f t="shared" si="0"/>
        <v>250</v>
      </c>
      <c r="I16" s="516">
        <v>40</v>
      </c>
      <c r="J16" s="515">
        <v>210</v>
      </c>
      <c r="K16" s="516"/>
      <c r="L16" s="429"/>
    </row>
    <row r="17" spans="1:12" s="377" customFormat="1" ht="18" x14ac:dyDescent="0.2">
      <c r="A17" s="695">
        <v>9</v>
      </c>
      <c r="B17" s="696">
        <v>4357</v>
      </c>
      <c r="C17" s="696">
        <v>6351</v>
      </c>
      <c r="D17" s="697">
        <v>60002001638</v>
      </c>
      <c r="E17" s="522" t="s">
        <v>244</v>
      </c>
      <c r="F17" s="523" t="s">
        <v>553</v>
      </c>
      <c r="G17" s="514">
        <v>80</v>
      </c>
      <c r="H17" s="515">
        <f t="shared" si="0"/>
        <v>80</v>
      </c>
      <c r="I17" s="516">
        <v>0</v>
      </c>
      <c r="J17" s="515">
        <v>80</v>
      </c>
      <c r="K17" s="516"/>
      <c r="L17" s="429"/>
    </row>
    <row r="18" spans="1:12" s="377" customFormat="1" ht="54" x14ac:dyDescent="0.2">
      <c r="A18" s="695">
        <v>10</v>
      </c>
      <c r="B18" s="696">
        <v>4351</v>
      </c>
      <c r="C18" s="696">
        <v>6351</v>
      </c>
      <c r="D18" s="697">
        <v>60002001639</v>
      </c>
      <c r="E18" s="522" t="s">
        <v>248</v>
      </c>
      <c r="F18" s="523" t="s">
        <v>554</v>
      </c>
      <c r="G18" s="514">
        <v>260</v>
      </c>
      <c r="H18" s="515">
        <f t="shared" si="0"/>
        <v>260</v>
      </c>
      <c r="I18" s="516">
        <v>0</v>
      </c>
      <c r="J18" s="515">
        <v>260</v>
      </c>
      <c r="K18" s="516"/>
      <c r="L18" s="429"/>
    </row>
    <row r="19" spans="1:12" s="377" customFormat="1" ht="54" x14ac:dyDescent="0.2">
      <c r="A19" s="695">
        <v>11</v>
      </c>
      <c r="B19" s="696">
        <v>4357</v>
      </c>
      <c r="C19" s="696">
        <v>6351</v>
      </c>
      <c r="D19" s="697">
        <v>60002001640</v>
      </c>
      <c r="E19" s="522" t="s">
        <v>249</v>
      </c>
      <c r="F19" s="523" t="s">
        <v>421</v>
      </c>
      <c r="G19" s="514">
        <v>200</v>
      </c>
      <c r="H19" s="515">
        <f t="shared" si="0"/>
        <v>200</v>
      </c>
      <c r="I19" s="516">
        <v>0</v>
      </c>
      <c r="J19" s="515">
        <v>200</v>
      </c>
      <c r="K19" s="516"/>
      <c r="L19" s="429"/>
    </row>
    <row r="20" spans="1:12" s="377" customFormat="1" ht="36" x14ac:dyDescent="0.2">
      <c r="A20" s="695">
        <v>12</v>
      </c>
      <c r="B20" s="696">
        <v>4357</v>
      </c>
      <c r="C20" s="696">
        <v>6351</v>
      </c>
      <c r="D20" s="697">
        <v>60002001642</v>
      </c>
      <c r="E20" s="522" t="s">
        <v>250</v>
      </c>
      <c r="F20" s="523" t="s">
        <v>251</v>
      </c>
      <c r="G20" s="514">
        <v>280</v>
      </c>
      <c r="H20" s="515">
        <f t="shared" si="0"/>
        <v>280</v>
      </c>
      <c r="I20" s="516">
        <v>0</v>
      </c>
      <c r="J20" s="515">
        <v>280</v>
      </c>
      <c r="K20" s="516"/>
      <c r="L20" s="429"/>
    </row>
    <row r="21" spans="1:12" s="377" customFormat="1" ht="36" x14ac:dyDescent="0.2">
      <c r="A21" s="695">
        <v>13</v>
      </c>
      <c r="B21" s="696">
        <v>4357</v>
      </c>
      <c r="C21" s="696">
        <v>6351</v>
      </c>
      <c r="D21" s="697">
        <v>60002001642</v>
      </c>
      <c r="E21" s="522" t="s">
        <v>252</v>
      </c>
      <c r="F21" s="523" t="s">
        <v>253</v>
      </c>
      <c r="G21" s="514">
        <v>700</v>
      </c>
      <c r="H21" s="515">
        <f t="shared" si="0"/>
        <v>700</v>
      </c>
      <c r="I21" s="516">
        <v>0</v>
      </c>
      <c r="J21" s="515">
        <v>700</v>
      </c>
      <c r="K21" s="516"/>
      <c r="L21" s="429"/>
    </row>
    <row r="22" spans="1:12" s="377" customFormat="1" ht="18" x14ac:dyDescent="0.2">
      <c r="A22" s="695">
        <v>14</v>
      </c>
      <c r="B22" s="696">
        <v>4357</v>
      </c>
      <c r="C22" s="696">
        <v>6351</v>
      </c>
      <c r="D22" s="697">
        <v>60002001645</v>
      </c>
      <c r="E22" s="522" t="s">
        <v>254</v>
      </c>
      <c r="F22" s="523" t="s">
        <v>555</v>
      </c>
      <c r="G22" s="514">
        <v>300</v>
      </c>
      <c r="H22" s="515">
        <f t="shared" si="0"/>
        <v>300</v>
      </c>
      <c r="I22" s="516">
        <v>0</v>
      </c>
      <c r="J22" s="515">
        <v>300</v>
      </c>
      <c r="K22" s="516"/>
      <c r="L22" s="429"/>
    </row>
    <row r="23" spans="1:12" s="377" customFormat="1" ht="36" x14ac:dyDescent="0.2">
      <c r="A23" s="695">
        <v>15</v>
      </c>
      <c r="B23" s="696">
        <v>4357</v>
      </c>
      <c r="C23" s="696">
        <v>6351</v>
      </c>
      <c r="D23" s="697">
        <v>60002001645</v>
      </c>
      <c r="E23" s="522" t="s">
        <v>255</v>
      </c>
      <c r="F23" s="523" t="s">
        <v>556</v>
      </c>
      <c r="G23" s="514">
        <v>150</v>
      </c>
      <c r="H23" s="515">
        <f t="shared" si="0"/>
        <v>150</v>
      </c>
      <c r="I23" s="516">
        <v>0</v>
      </c>
      <c r="J23" s="515">
        <v>150</v>
      </c>
      <c r="K23" s="516"/>
      <c r="L23" s="429"/>
    </row>
    <row r="24" spans="1:12" s="377" customFormat="1" ht="36" x14ac:dyDescent="0.2">
      <c r="A24" s="695">
        <v>16</v>
      </c>
      <c r="B24" s="696">
        <v>4357</v>
      </c>
      <c r="C24" s="696">
        <v>6351</v>
      </c>
      <c r="D24" s="697">
        <v>60002001645</v>
      </c>
      <c r="E24" s="522" t="s">
        <v>257</v>
      </c>
      <c r="F24" s="523" t="s">
        <v>557</v>
      </c>
      <c r="G24" s="514">
        <v>300</v>
      </c>
      <c r="H24" s="515">
        <f t="shared" si="0"/>
        <v>300</v>
      </c>
      <c r="I24" s="516">
        <v>0</v>
      </c>
      <c r="J24" s="515">
        <v>300</v>
      </c>
      <c r="K24" s="516"/>
      <c r="L24" s="429"/>
    </row>
    <row r="25" spans="1:12" s="377" customFormat="1" ht="36" x14ac:dyDescent="0.2">
      <c r="A25" s="695">
        <v>17</v>
      </c>
      <c r="B25" s="696">
        <v>4351</v>
      </c>
      <c r="C25" s="696">
        <v>6351</v>
      </c>
      <c r="D25" s="697">
        <v>60002001639</v>
      </c>
      <c r="E25" s="522" t="s">
        <v>247</v>
      </c>
      <c r="F25" s="523" t="s">
        <v>558</v>
      </c>
      <c r="G25" s="514">
        <v>289</v>
      </c>
      <c r="H25" s="515">
        <f t="shared" si="0"/>
        <v>289</v>
      </c>
      <c r="I25" s="516">
        <v>0</v>
      </c>
      <c r="J25" s="515">
        <v>289</v>
      </c>
      <c r="K25" s="516"/>
      <c r="L25" s="429"/>
    </row>
    <row r="26" spans="1:12" s="377" customFormat="1" ht="36" x14ac:dyDescent="0.2">
      <c r="A26" s="695">
        <v>18</v>
      </c>
      <c r="B26" s="696">
        <v>4357</v>
      </c>
      <c r="C26" s="696">
        <v>6351</v>
      </c>
      <c r="D26" s="697">
        <v>60002001645</v>
      </c>
      <c r="E26" s="522" t="s">
        <v>259</v>
      </c>
      <c r="F26" s="523" t="s">
        <v>559</v>
      </c>
      <c r="G26" s="514">
        <v>50</v>
      </c>
      <c r="H26" s="515">
        <f t="shared" si="0"/>
        <v>50</v>
      </c>
      <c r="I26" s="516">
        <v>0</v>
      </c>
      <c r="J26" s="515">
        <v>50</v>
      </c>
      <c r="K26" s="516"/>
      <c r="L26" s="429"/>
    </row>
    <row r="27" spans="1:12" s="377" customFormat="1" ht="18" x14ac:dyDescent="0.2">
      <c r="A27" s="695">
        <v>19</v>
      </c>
      <c r="B27" s="696">
        <v>4357</v>
      </c>
      <c r="C27" s="696">
        <v>6351</v>
      </c>
      <c r="D27" s="697">
        <v>60002001646</v>
      </c>
      <c r="E27" s="522" t="s">
        <v>261</v>
      </c>
      <c r="F27" s="523" t="s">
        <v>560</v>
      </c>
      <c r="G27" s="514">
        <v>200</v>
      </c>
      <c r="H27" s="515">
        <f t="shared" si="0"/>
        <v>200</v>
      </c>
      <c r="I27" s="516">
        <v>50</v>
      </c>
      <c r="J27" s="515">
        <v>150</v>
      </c>
      <c r="K27" s="516"/>
      <c r="L27" s="429"/>
    </row>
    <row r="28" spans="1:12" s="377" customFormat="1" ht="18" x14ac:dyDescent="0.2">
      <c r="A28" s="695">
        <v>20</v>
      </c>
      <c r="B28" s="696">
        <v>4357</v>
      </c>
      <c r="C28" s="696">
        <v>6351</v>
      </c>
      <c r="D28" s="697">
        <v>60002001650</v>
      </c>
      <c r="E28" s="522" t="s">
        <v>262</v>
      </c>
      <c r="F28" s="523" t="s">
        <v>561</v>
      </c>
      <c r="G28" s="514">
        <v>330</v>
      </c>
      <c r="H28" s="515">
        <f t="shared" si="0"/>
        <v>330</v>
      </c>
      <c r="I28" s="516">
        <v>0</v>
      </c>
      <c r="J28" s="515">
        <v>330</v>
      </c>
      <c r="K28" s="516"/>
      <c r="L28" s="429"/>
    </row>
    <row r="29" spans="1:12" s="377" customFormat="1" ht="18" x14ac:dyDescent="0.2">
      <c r="A29" s="695">
        <v>21</v>
      </c>
      <c r="B29" s="696">
        <v>4357</v>
      </c>
      <c r="C29" s="696">
        <v>6351</v>
      </c>
      <c r="D29" s="697">
        <v>60002001650</v>
      </c>
      <c r="E29" s="522" t="s">
        <v>263</v>
      </c>
      <c r="F29" s="524" t="s">
        <v>562</v>
      </c>
      <c r="G29" s="514">
        <v>200</v>
      </c>
      <c r="H29" s="515">
        <f t="shared" si="0"/>
        <v>200</v>
      </c>
      <c r="I29" s="516">
        <v>0</v>
      </c>
      <c r="J29" s="515">
        <v>200</v>
      </c>
      <c r="K29" s="516"/>
      <c r="L29" s="429"/>
    </row>
    <row r="30" spans="1:12" s="377" customFormat="1" ht="18" x14ac:dyDescent="0.2">
      <c r="A30" s="695">
        <v>22</v>
      </c>
      <c r="B30" s="696">
        <v>4357</v>
      </c>
      <c r="C30" s="696">
        <v>6351</v>
      </c>
      <c r="D30" s="697">
        <v>60002001650</v>
      </c>
      <c r="E30" s="522" t="s">
        <v>264</v>
      </c>
      <c r="F30" s="524" t="s">
        <v>563</v>
      </c>
      <c r="G30" s="514">
        <v>60</v>
      </c>
      <c r="H30" s="515">
        <f t="shared" si="0"/>
        <v>60</v>
      </c>
      <c r="I30" s="516">
        <v>0</v>
      </c>
      <c r="J30" s="515">
        <v>60</v>
      </c>
      <c r="K30" s="516"/>
      <c r="L30" s="429"/>
    </row>
    <row r="31" spans="1:12" s="377" customFormat="1" ht="36" x14ac:dyDescent="0.2">
      <c r="A31" s="695">
        <v>23</v>
      </c>
      <c r="B31" s="696">
        <v>4357</v>
      </c>
      <c r="C31" s="696">
        <v>6351</v>
      </c>
      <c r="D31" s="697">
        <v>60002001650</v>
      </c>
      <c r="E31" s="522" t="s">
        <v>265</v>
      </c>
      <c r="F31" s="524" t="s">
        <v>564</v>
      </c>
      <c r="G31" s="514">
        <v>400</v>
      </c>
      <c r="H31" s="515">
        <f t="shared" si="0"/>
        <v>400</v>
      </c>
      <c r="I31" s="516">
        <v>0</v>
      </c>
      <c r="J31" s="515">
        <v>400</v>
      </c>
      <c r="K31" s="516"/>
      <c r="L31" s="429"/>
    </row>
    <row r="32" spans="1:12" s="377" customFormat="1" ht="36" x14ac:dyDescent="0.2">
      <c r="A32" s="695">
        <v>24</v>
      </c>
      <c r="B32" s="696">
        <v>4357</v>
      </c>
      <c r="C32" s="696">
        <v>6351</v>
      </c>
      <c r="D32" s="697">
        <v>60002001645</v>
      </c>
      <c r="E32" s="522" t="s">
        <v>260</v>
      </c>
      <c r="F32" s="523" t="s">
        <v>565</v>
      </c>
      <c r="G32" s="514">
        <v>600</v>
      </c>
      <c r="H32" s="515">
        <f t="shared" si="0"/>
        <v>600</v>
      </c>
      <c r="I32" s="516">
        <v>0</v>
      </c>
      <c r="J32" s="515">
        <v>600</v>
      </c>
      <c r="K32" s="516"/>
      <c r="L32" s="429"/>
    </row>
    <row r="33" spans="1:12" s="377" customFormat="1" ht="36" x14ac:dyDescent="0.2">
      <c r="A33" s="695">
        <v>25</v>
      </c>
      <c r="B33" s="696">
        <v>4357</v>
      </c>
      <c r="C33" s="696">
        <v>6351</v>
      </c>
      <c r="D33" s="697">
        <v>60002001652</v>
      </c>
      <c r="E33" s="522" t="s">
        <v>266</v>
      </c>
      <c r="F33" s="524" t="s">
        <v>566</v>
      </c>
      <c r="G33" s="514">
        <v>228</v>
      </c>
      <c r="H33" s="515">
        <f t="shared" si="0"/>
        <v>228</v>
      </c>
      <c r="I33" s="516">
        <v>0</v>
      </c>
      <c r="J33" s="515">
        <v>228</v>
      </c>
      <c r="K33" s="516"/>
      <c r="L33" s="429"/>
    </row>
    <row r="34" spans="1:12" s="377" customFormat="1" ht="36" x14ac:dyDescent="0.2">
      <c r="A34" s="695">
        <v>26</v>
      </c>
      <c r="B34" s="696">
        <v>4357</v>
      </c>
      <c r="C34" s="696">
        <v>6351</v>
      </c>
      <c r="D34" s="697">
        <v>60002001652</v>
      </c>
      <c r="E34" s="522" t="s">
        <v>267</v>
      </c>
      <c r="F34" s="523" t="s">
        <v>567</v>
      </c>
      <c r="G34" s="514">
        <v>192</v>
      </c>
      <c r="H34" s="515">
        <f t="shared" si="0"/>
        <v>192</v>
      </c>
      <c r="I34" s="516">
        <v>0</v>
      </c>
      <c r="J34" s="515">
        <v>192</v>
      </c>
      <c r="K34" s="516"/>
      <c r="L34" s="429"/>
    </row>
    <row r="35" spans="1:12" s="377" customFormat="1" ht="18" x14ac:dyDescent="0.2">
      <c r="A35" s="695">
        <v>27</v>
      </c>
      <c r="B35" s="696">
        <v>4357</v>
      </c>
      <c r="C35" s="696">
        <v>6351</v>
      </c>
      <c r="D35" s="697">
        <v>60002001653</v>
      </c>
      <c r="E35" s="522" t="s">
        <v>268</v>
      </c>
      <c r="F35" s="524" t="s">
        <v>568</v>
      </c>
      <c r="G35" s="514">
        <v>150</v>
      </c>
      <c r="H35" s="515">
        <f t="shared" si="0"/>
        <v>150</v>
      </c>
      <c r="I35" s="516">
        <v>0</v>
      </c>
      <c r="J35" s="515">
        <v>150</v>
      </c>
      <c r="K35" s="516"/>
      <c r="L35" s="429"/>
    </row>
    <row r="36" spans="1:12" s="377" customFormat="1" ht="36" x14ac:dyDescent="0.2">
      <c r="A36" s="695">
        <v>28</v>
      </c>
      <c r="B36" s="696">
        <v>4357</v>
      </c>
      <c r="C36" s="696">
        <v>6351</v>
      </c>
      <c r="D36" s="697">
        <v>60002001654</v>
      </c>
      <c r="E36" s="522" t="s">
        <v>269</v>
      </c>
      <c r="F36" s="523" t="s">
        <v>569</v>
      </c>
      <c r="G36" s="514">
        <v>150</v>
      </c>
      <c r="H36" s="515">
        <f t="shared" si="0"/>
        <v>150</v>
      </c>
      <c r="I36" s="516">
        <v>0</v>
      </c>
      <c r="J36" s="515">
        <v>150</v>
      </c>
      <c r="K36" s="516"/>
      <c r="L36" s="429"/>
    </row>
    <row r="37" spans="1:12" s="377" customFormat="1" ht="36" x14ac:dyDescent="0.2">
      <c r="A37" s="695">
        <v>29</v>
      </c>
      <c r="B37" s="696">
        <v>4357</v>
      </c>
      <c r="C37" s="696">
        <v>6351</v>
      </c>
      <c r="D37" s="697">
        <v>60002001654</v>
      </c>
      <c r="E37" s="522" t="s">
        <v>417</v>
      </c>
      <c r="F37" s="523" t="s">
        <v>570</v>
      </c>
      <c r="G37" s="514">
        <v>250</v>
      </c>
      <c r="H37" s="515">
        <f t="shared" si="0"/>
        <v>250</v>
      </c>
      <c r="I37" s="516">
        <v>0</v>
      </c>
      <c r="J37" s="515">
        <v>250</v>
      </c>
      <c r="K37" s="516"/>
      <c r="L37" s="429"/>
    </row>
    <row r="38" spans="1:12" s="377" customFormat="1" ht="36" x14ac:dyDescent="0.2">
      <c r="A38" s="695">
        <v>30</v>
      </c>
      <c r="B38" s="696">
        <v>4357</v>
      </c>
      <c r="C38" s="696">
        <v>6351</v>
      </c>
      <c r="D38" s="697">
        <v>60002001654</v>
      </c>
      <c r="E38" s="522" t="s">
        <v>270</v>
      </c>
      <c r="F38" s="523" t="s">
        <v>571</v>
      </c>
      <c r="G38" s="514">
        <v>170</v>
      </c>
      <c r="H38" s="515">
        <f t="shared" si="0"/>
        <v>170</v>
      </c>
      <c r="I38" s="516">
        <v>0</v>
      </c>
      <c r="J38" s="515">
        <v>170</v>
      </c>
      <c r="K38" s="516"/>
      <c r="L38" s="429"/>
    </row>
    <row r="39" spans="1:12" s="377" customFormat="1" ht="18" x14ac:dyDescent="0.2">
      <c r="A39" s="695">
        <v>31</v>
      </c>
      <c r="B39" s="696">
        <v>4351</v>
      </c>
      <c r="C39" s="696">
        <v>6351</v>
      </c>
      <c r="D39" s="697">
        <v>60002001655</v>
      </c>
      <c r="E39" s="522" t="s">
        <v>418</v>
      </c>
      <c r="F39" s="523" t="s">
        <v>572</v>
      </c>
      <c r="G39" s="514">
        <v>250</v>
      </c>
      <c r="H39" s="515">
        <f t="shared" si="0"/>
        <v>250</v>
      </c>
      <c r="I39" s="516">
        <v>0</v>
      </c>
      <c r="J39" s="515">
        <v>250</v>
      </c>
      <c r="K39" s="516"/>
      <c r="L39" s="429"/>
    </row>
    <row r="40" spans="1:12" s="377" customFormat="1" ht="18" x14ac:dyDescent="0.2">
      <c r="A40" s="695">
        <v>32</v>
      </c>
      <c r="B40" s="696">
        <v>4351</v>
      </c>
      <c r="C40" s="696">
        <v>6351</v>
      </c>
      <c r="D40" s="697">
        <v>60002001655</v>
      </c>
      <c r="E40" s="522" t="s">
        <v>271</v>
      </c>
      <c r="F40" s="524" t="s">
        <v>573</v>
      </c>
      <c r="G40" s="514">
        <v>550</v>
      </c>
      <c r="H40" s="515">
        <f t="shared" si="0"/>
        <v>550</v>
      </c>
      <c r="I40" s="516">
        <v>0</v>
      </c>
      <c r="J40" s="515">
        <v>550</v>
      </c>
      <c r="K40" s="516"/>
      <c r="L40" s="429"/>
    </row>
    <row r="41" spans="1:12" s="377" customFormat="1" ht="72" x14ac:dyDescent="0.2">
      <c r="A41" s="695">
        <v>33</v>
      </c>
      <c r="B41" s="696">
        <v>4357</v>
      </c>
      <c r="C41" s="696">
        <v>6351</v>
      </c>
      <c r="D41" s="697">
        <v>60002001656</v>
      </c>
      <c r="E41" s="522" t="s">
        <v>272</v>
      </c>
      <c r="F41" s="524" t="s">
        <v>574</v>
      </c>
      <c r="G41" s="514">
        <v>300</v>
      </c>
      <c r="H41" s="515">
        <f t="shared" si="0"/>
        <v>300</v>
      </c>
      <c r="I41" s="516">
        <v>0</v>
      </c>
      <c r="J41" s="515">
        <v>300</v>
      </c>
      <c r="K41" s="516"/>
      <c r="L41" s="429"/>
    </row>
    <row r="42" spans="1:12" s="377" customFormat="1" ht="18" x14ac:dyDescent="0.2">
      <c r="A42" s="695">
        <v>34</v>
      </c>
      <c r="B42" s="696">
        <v>4357</v>
      </c>
      <c r="C42" s="696">
        <v>6351</v>
      </c>
      <c r="D42" s="697">
        <v>60002001657</v>
      </c>
      <c r="E42" s="522" t="s">
        <v>273</v>
      </c>
      <c r="F42" s="524" t="s">
        <v>575</v>
      </c>
      <c r="G42" s="514">
        <v>300</v>
      </c>
      <c r="H42" s="515">
        <f t="shared" si="0"/>
        <v>300</v>
      </c>
      <c r="I42" s="516">
        <v>0</v>
      </c>
      <c r="J42" s="515">
        <v>300</v>
      </c>
      <c r="K42" s="516"/>
      <c r="L42" s="429"/>
    </row>
    <row r="43" spans="1:12" s="377" customFormat="1" ht="36" x14ac:dyDescent="0.2">
      <c r="A43" s="695">
        <v>35</v>
      </c>
      <c r="B43" s="696">
        <v>4357</v>
      </c>
      <c r="C43" s="696">
        <v>6351</v>
      </c>
      <c r="D43" s="697">
        <v>60002001657</v>
      </c>
      <c r="E43" s="522" t="s">
        <v>274</v>
      </c>
      <c r="F43" s="524" t="s">
        <v>576</v>
      </c>
      <c r="G43" s="514">
        <v>200</v>
      </c>
      <c r="H43" s="515">
        <f t="shared" si="0"/>
        <v>200</v>
      </c>
      <c r="I43" s="516">
        <v>0</v>
      </c>
      <c r="J43" s="515">
        <v>200</v>
      </c>
      <c r="K43" s="516"/>
      <c r="L43" s="429"/>
    </row>
    <row r="44" spans="1:12" s="377" customFormat="1" ht="54" x14ac:dyDescent="0.2">
      <c r="A44" s="695">
        <v>36</v>
      </c>
      <c r="B44" s="696">
        <v>4357</v>
      </c>
      <c r="C44" s="696">
        <v>6351</v>
      </c>
      <c r="D44" s="697">
        <v>60002001638</v>
      </c>
      <c r="E44" s="522" t="s">
        <v>243</v>
      </c>
      <c r="F44" s="524" t="s">
        <v>419</v>
      </c>
      <c r="G44" s="514">
        <v>300</v>
      </c>
      <c r="H44" s="515">
        <f t="shared" si="0"/>
        <v>300</v>
      </c>
      <c r="I44" s="516">
        <v>0</v>
      </c>
      <c r="J44" s="515">
        <v>300</v>
      </c>
      <c r="K44" s="516"/>
      <c r="L44" s="429"/>
    </row>
    <row r="45" spans="1:12" s="377" customFormat="1" ht="36" x14ac:dyDescent="0.2">
      <c r="A45" s="695">
        <v>37</v>
      </c>
      <c r="B45" s="696">
        <v>4357</v>
      </c>
      <c r="C45" s="696">
        <v>6351</v>
      </c>
      <c r="D45" s="697">
        <v>60002001663</v>
      </c>
      <c r="E45" s="522" t="s">
        <v>287</v>
      </c>
      <c r="F45" s="524" t="s">
        <v>577</v>
      </c>
      <c r="G45" s="514">
        <v>130</v>
      </c>
      <c r="H45" s="515">
        <f t="shared" si="0"/>
        <v>130</v>
      </c>
      <c r="I45" s="516">
        <v>0</v>
      </c>
      <c r="J45" s="515">
        <v>130</v>
      </c>
      <c r="K45" s="516"/>
      <c r="L45" s="429"/>
    </row>
    <row r="46" spans="1:12" s="377" customFormat="1" ht="36" x14ac:dyDescent="0.2">
      <c r="A46" s="695">
        <v>38</v>
      </c>
      <c r="B46" s="696">
        <v>4357</v>
      </c>
      <c r="C46" s="696">
        <v>6351</v>
      </c>
      <c r="D46" s="697">
        <v>60002001663</v>
      </c>
      <c r="E46" s="522" t="s">
        <v>288</v>
      </c>
      <c r="F46" s="523" t="s">
        <v>578</v>
      </c>
      <c r="G46" s="514">
        <v>150</v>
      </c>
      <c r="H46" s="515">
        <f t="shared" si="0"/>
        <v>150</v>
      </c>
      <c r="I46" s="516">
        <v>0</v>
      </c>
      <c r="J46" s="515">
        <v>150</v>
      </c>
      <c r="K46" s="516"/>
      <c r="L46" s="429"/>
    </row>
    <row r="47" spans="1:12" s="377" customFormat="1" ht="18" x14ac:dyDescent="0.2">
      <c r="A47" s="695">
        <v>39</v>
      </c>
      <c r="B47" s="696">
        <v>4357</v>
      </c>
      <c r="C47" s="696">
        <v>6351</v>
      </c>
      <c r="D47" s="697">
        <v>60002001660</v>
      </c>
      <c r="E47" s="522" t="s">
        <v>279</v>
      </c>
      <c r="F47" s="523" t="s">
        <v>579</v>
      </c>
      <c r="G47" s="514">
        <v>250</v>
      </c>
      <c r="H47" s="515">
        <f t="shared" si="0"/>
        <v>250</v>
      </c>
      <c r="I47" s="516">
        <v>0</v>
      </c>
      <c r="J47" s="515">
        <v>250</v>
      </c>
      <c r="K47" s="516"/>
      <c r="L47" s="429"/>
    </row>
    <row r="48" spans="1:12" s="377" customFormat="1" ht="18" x14ac:dyDescent="0.2">
      <c r="A48" s="695">
        <v>40</v>
      </c>
      <c r="B48" s="696">
        <v>4357</v>
      </c>
      <c r="C48" s="696">
        <v>6351</v>
      </c>
      <c r="D48" s="697">
        <v>60002001661</v>
      </c>
      <c r="E48" s="522" t="s">
        <v>280</v>
      </c>
      <c r="F48" s="523" t="s">
        <v>580</v>
      </c>
      <c r="G48" s="514">
        <v>300</v>
      </c>
      <c r="H48" s="515">
        <f t="shared" si="0"/>
        <v>300</v>
      </c>
      <c r="I48" s="516">
        <v>0</v>
      </c>
      <c r="J48" s="515">
        <v>300</v>
      </c>
      <c r="K48" s="516"/>
      <c r="L48" s="429"/>
    </row>
    <row r="49" spans="1:12" s="377" customFormat="1" ht="18" x14ac:dyDescent="0.2">
      <c r="A49" s="695">
        <v>41</v>
      </c>
      <c r="B49" s="696">
        <v>4357</v>
      </c>
      <c r="C49" s="696">
        <v>6351</v>
      </c>
      <c r="D49" s="697">
        <v>60002001662</v>
      </c>
      <c r="E49" s="522" t="s">
        <v>281</v>
      </c>
      <c r="F49" s="524" t="s">
        <v>581</v>
      </c>
      <c r="G49" s="514">
        <v>150</v>
      </c>
      <c r="H49" s="515">
        <f t="shared" si="0"/>
        <v>150</v>
      </c>
      <c r="I49" s="516">
        <v>0</v>
      </c>
      <c r="J49" s="515">
        <v>150</v>
      </c>
      <c r="K49" s="516"/>
      <c r="L49" s="429"/>
    </row>
    <row r="50" spans="1:12" s="377" customFormat="1" ht="36" x14ac:dyDescent="0.2">
      <c r="A50" s="695">
        <v>42</v>
      </c>
      <c r="B50" s="696">
        <v>4357</v>
      </c>
      <c r="C50" s="696">
        <v>6351</v>
      </c>
      <c r="D50" s="697">
        <v>60002001662</v>
      </c>
      <c r="E50" s="522" t="s">
        <v>282</v>
      </c>
      <c r="F50" s="523" t="s">
        <v>283</v>
      </c>
      <c r="G50" s="514">
        <v>130</v>
      </c>
      <c r="H50" s="515">
        <f t="shared" si="0"/>
        <v>130</v>
      </c>
      <c r="I50" s="516">
        <v>0</v>
      </c>
      <c r="J50" s="515">
        <v>130</v>
      </c>
      <c r="K50" s="516"/>
      <c r="L50" s="429"/>
    </row>
    <row r="51" spans="1:12" s="377" customFormat="1" ht="18" x14ac:dyDescent="0.2">
      <c r="A51" s="695">
        <v>43</v>
      </c>
      <c r="B51" s="696">
        <v>4357</v>
      </c>
      <c r="C51" s="696">
        <v>6351</v>
      </c>
      <c r="D51" s="697">
        <v>60002001662</v>
      </c>
      <c r="E51" s="522" t="s">
        <v>284</v>
      </c>
      <c r="F51" s="524" t="s">
        <v>582</v>
      </c>
      <c r="G51" s="514">
        <v>200</v>
      </c>
      <c r="H51" s="515">
        <f t="shared" si="0"/>
        <v>200</v>
      </c>
      <c r="I51" s="516">
        <v>0</v>
      </c>
      <c r="J51" s="515">
        <v>200</v>
      </c>
      <c r="K51" s="516"/>
      <c r="L51" s="429"/>
    </row>
    <row r="52" spans="1:12" ht="18" x14ac:dyDescent="0.2">
      <c r="A52" s="695">
        <v>44</v>
      </c>
      <c r="B52" s="696">
        <v>4357</v>
      </c>
      <c r="C52" s="696">
        <v>6351</v>
      </c>
      <c r="D52" s="697">
        <v>60002001663</v>
      </c>
      <c r="E52" s="522" t="s">
        <v>286</v>
      </c>
      <c r="F52" s="523" t="s">
        <v>583</v>
      </c>
      <c r="G52" s="514">
        <v>330</v>
      </c>
      <c r="H52" s="515">
        <f t="shared" si="0"/>
        <v>330</v>
      </c>
      <c r="I52" s="516">
        <v>0</v>
      </c>
      <c r="J52" s="515">
        <v>330</v>
      </c>
      <c r="K52" s="516"/>
      <c r="L52" s="429"/>
    </row>
    <row r="53" spans="1:12" ht="36" x14ac:dyDescent="0.2">
      <c r="A53" s="695">
        <v>45</v>
      </c>
      <c r="B53" s="696">
        <v>4357</v>
      </c>
      <c r="C53" s="696">
        <v>6351</v>
      </c>
      <c r="D53" s="697">
        <v>60002001660</v>
      </c>
      <c r="E53" s="522" t="s">
        <v>278</v>
      </c>
      <c r="F53" s="523" t="s">
        <v>584</v>
      </c>
      <c r="G53" s="514">
        <v>300</v>
      </c>
      <c r="H53" s="515">
        <f t="shared" si="0"/>
        <v>300</v>
      </c>
      <c r="I53" s="516">
        <v>0</v>
      </c>
      <c r="J53" s="515">
        <v>300</v>
      </c>
      <c r="K53" s="516"/>
      <c r="L53" s="429"/>
    </row>
    <row r="54" spans="1:12" ht="18" x14ac:dyDescent="0.2">
      <c r="A54" s="695">
        <v>46</v>
      </c>
      <c r="B54" s="696">
        <v>4357</v>
      </c>
      <c r="C54" s="696">
        <v>6351</v>
      </c>
      <c r="D54" s="697">
        <v>60002001659</v>
      </c>
      <c r="E54" s="522" t="s">
        <v>277</v>
      </c>
      <c r="F54" s="524" t="s">
        <v>585</v>
      </c>
      <c r="G54" s="514">
        <v>200</v>
      </c>
      <c r="H54" s="515">
        <f t="shared" si="0"/>
        <v>200</v>
      </c>
      <c r="I54" s="516">
        <v>0</v>
      </c>
      <c r="J54" s="515">
        <v>200</v>
      </c>
      <c r="K54" s="516"/>
      <c r="L54" s="429"/>
    </row>
    <row r="55" spans="1:12" ht="54" x14ac:dyDescent="0.2">
      <c r="A55" s="695">
        <v>47</v>
      </c>
      <c r="B55" s="696">
        <v>4357</v>
      </c>
      <c r="C55" s="696">
        <v>6351</v>
      </c>
      <c r="D55" s="697">
        <v>60002001659</v>
      </c>
      <c r="E55" s="522" t="s">
        <v>276</v>
      </c>
      <c r="F55" s="524" t="s">
        <v>586</v>
      </c>
      <c r="G55" s="514">
        <v>700</v>
      </c>
      <c r="H55" s="515">
        <f t="shared" si="0"/>
        <v>700</v>
      </c>
      <c r="I55" s="516">
        <v>200</v>
      </c>
      <c r="J55" s="515">
        <v>500</v>
      </c>
      <c r="K55" s="516"/>
      <c r="L55" s="429"/>
    </row>
    <row r="56" spans="1:12" ht="18" x14ac:dyDescent="0.2">
      <c r="A56" s="695">
        <v>48</v>
      </c>
      <c r="B56" s="696">
        <v>4357</v>
      </c>
      <c r="C56" s="696">
        <v>6351</v>
      </c>
      <c r="D56" s="697">
        <v>60002001657</v>
      </c>
      <c r="E56" s="522" t="s">
        <v>275</v>
      </c>
      <c r="F56" s="524" t="s">
        <v>587</v>
      </c>
      <c r="G56" s="514">
        <v>100</v>
      </c>
      <c r="H56" s="515">
        <f t="shared" si="0"/>
        <v>100</v>
      </c>
      <c r="I56" s="516">
        <v>0</v>
      </c>
      <c r="J56" s="515">
        <v>100</v>
      </c>
      <c r="K56" s="516"/>
      <c r="L56" s="429"/>
    </row>
    <row r="57" spans="1:12" ht="36" x14ac:dyDescent="0.2">
      <c r="A57" s="695">
        <v>49</v>
      </c>
      <c r="B57" s="696">
        <v>4357</v>
      </c>
      <c r="C57" s="696">
        <v>6351</v>
      </c>
      <c r="D57" s="697">
        <v>60002001645</v>
      </c>
      <c r="E57" s="522" t="s">
        <v>258</v>
      </c>
      <c r="F57" s="523" t="s">
        <v>588</v>
      </c>
      <c r="G57" s="514">
        <v>250</v>
      </c>
      <c r="H57" s="515">
        <f t="shared" si="0"/>
        <v>250</v>
      </c>
      <c r="I57" s="516">
        <v>0</v>
      </c>
      <c r="J57" s="515">
        <v>250</v>
      </c>
      <c r="K57" s="516"/>
      <c r="L57" s="429"/>
    </row>
    <row r="58" spans="1:12" ht="36" x14ac:dyDescent="0.2">
      <c r="A58" s="695">
        <v>50</v>
      </c>
      <c r="B58" s="696">
        <v>4351</v>
      </c>
      <c r="C58" s="696">
        <v>6351</v>
      </c>
      <c r="D58" s="697">
        <v>60002001639</v>
      </c>
      <c r="E58" s="522" t="s">
        <v>245</v>
      </c>
      <c r="F58" s="523" t="s">
        <v>589</v>
      </c>
      <c r="G58" s="514">
        <v>190</v>
      </c>
      <c r="H58" s="515">
        <f t="shared" si="0"/>
        <v>190</v>
      </c>
      <c r="I58" s="516">
        <v>0</v>
      </c>
      <c r="J58" s="515">
        <v>190</v>
      </c>
      <c r="K58" s="516"/>
      <c r="L58" s="429"/>
    </row>
    <row r="59" spans="1:12" ht="36" x14ac:dyDescent="0.2">
      <c r="A59" s="695">
        <v>51</v>
      </c>
      <c r="B59" s="696">
        <v>4357</v>
      </c>
      <c r="C59" s="696">
        <v>6351</v>
      </c>
      <c r="D59" s="697">
        <v>60002001638</v>
      </c>
      <c r="E59" s="522" t="s">
        <v>242</v>
      </c>
      <c r="F59" s="523" t="s">
        <v>590</v>
      </c>
      <c r="G59" s="514">
        <v>200</v>
      </c>
      <c r="H59" s="515">
        <f t="shared" si="0"/>
        <v>200</v>
      </c>
      <c r="I59" s="516">
        <v>0</v>
      </c>
      <c r="J59" s="515">
        <v>200</v>
      </c>
      <c r="K59" s="516"/>
      <c r="L59" s="429"/>
    </row>
    <row r="60" spans="1:12" ht="18" x14ac:dyDescent="0.2">
      <c r="A60" s="695">
        <v>52</v>
      </c>
      <c r="B60" s="696">
        <v>4357</v>
      </c>
      <c r="C60" s="696">
        <v>6351</v>
      </c>
      <c r="D60" s="697">
        <v>60002001638</v>
      </c>
      <c r="E60" s="522" t="s">
        <v>241</v>
      </c>
      <c r="F60" s="523" t="s">
        <v>590</v>
      </c>
      <c r="G60" s="514">
        <v>400</v>
      </c>
      <c r="H60" s="515">
        <f t="shared" si="0"/>
        <v>400</v>
      </c>
      <c r="I60" s="516">
        <v>0</v>
      </c>
      <c r="J60" s="515">
        <v>400</v>
      </c>
      <c r="K60" s="516"/>
      <c r="L60" s="429"/>
    </row>
    <row r="61" spans="1:12" ht="54" x14ac:dyDescent="0.2">
      <c r="A61" s="695">
        <v>53</v>
      </c>
      <c r="B61" s="696">
        <v>4357</v>
      </c>
      <c r="C61" s="696">
        <v>6351</v>
      </c>
      <c r="D61" s="697">
        <v>60002001633</v>
      </c>
      <c r="E61" s="522" t="s">
        <v>228</v>
      </c>
      <c r="F61" s="523" t="s">
        <v>591</v>
      </c>
      <c r="G61" s="514">
        <v>176</v>
      </c>
      <c r="H61" s="515">
        <f t="shared" si="0"/>
        <v>176</v>
      </c>
      <c r="I61" s="516">
        <v>0</v>
      </c>
      <c r="J61" s="515">
        <v>176</v>
      </c>
      <c r="K61" s="516"/>
      <c r="L61" s="429"/>
    </row>
    <row r="62" spans="1:12" ht="36" x14ac:dyDescent="0.2">
      <c r="A62" s="695">
        <v>54</v>
      </c>
      <c r="B62" s="696">
        <v>4357</v>
      </c>
      <c r="C62" s="696">
        <v>6351</v>
      </c>
      <c r="D62" s="697">
        <v>60002001633</v>
      </c>
      <c r="E62" s="522" t="s">
        <v>229</v>
      </c>
      <c r="F62" s="523" t="s">
        <v>592</v>
      </c>
      <c r="G62" s="514">
        <v>203</v>
      </c>
      <c r="H62" s="515">
        <f t="shared" si="0"/>
        <v>203</v>
      </c>
      <c r="I62" s="516">
        <v>0</v>
      </c>
      <c r="J62" s="515">
        <v>203</v>
      </c>
      <c r="K62" s="516"/>
      <c r="L62" s="429"/>
    </row>
    <row r="63" spans="1:12" ht="90" x14ac:dyDescent="0.2">
      <c r="A63" s="695">
        <v>55</v>
      </c>
      <c r="B63" s="696">
        <v>4357</v>
      </c>
      <c r="C63" s="696">
        <v>6351</v>
      </c>
      <c r="D63" s="697">
        <v>60002001633</v>
      </c>
      <c r="E63" s="522" t="s">
        <v>230</v>
      </c>
      <c r="F63" s="523" t="s">
        <v>593</v>
      </c>
      <c r="G63" s="514">
        <v>80</v>
      </c>
      <c r="H63" s="515">
        <f t="shared" si="0"/>
        <v>80</v>
      </c>
      <c r="I63" s="516">
        <v>0</v>
      </c>
      <c r="J63" s="515">
        <v>80</v>
      </c>
      <c r="K63" s="516"/>
      <c r="L63" s="429"/>
    </row>
    <row r="64" spans="1:12" ht="72" x14ac:dyDescent="0.2">
      <c r="A64" s="695">
        <v>56</v>
      </c>
      <c r="B64" s="696">
        <v>4357</v>
      </c>
      <c r="C64" s="696">
        <v>6351</v>
      </c>
      <c r="D64" s="697">
        <v>60002001633</v>
      </c>
      <c r="E64" s="522" t="s">
        <v>231</v>
      </c>
      <c r="F64" s="523" t="s">
        <v>594</v>
      </c>
      <c r="G64" s="514">
        <v>220</v>
      </c>
      <c r="H64" s="515">
        <f t="shared" si="0"/>
        <v>220</v>
      </c>
      <c r="I64" s="516">
        <v>0</v>
      </c>
      <c r="J64" s="515">
        <v>220</v>
      </c>
      <c r="K64" s="516"/>
      <c r="L64" s="429"/>
    </row>
    <row r="65" spans="1:12" ht="72" x14ac:dyDescent="0.2">
      <c r="A65" s="695">
        <v>57</v>
      </c>
      <c r="B65" s="696">
        <v>4357</v>
      </c>
      <c r="C65" s="696">
        <v>6351</v>
      </c>
      <c r="D65" s="697">
        <v>60002001633</v>
      </c>
      <c r="E65" s="522" t="s">
        <v>232</v>
      </c>
      <c r="F65" s="523" t="s">
        <v>595</v>
      </c>
      <c r="G65" s="514">
        <v>270</v>
      </c>
      <c r="H65" s="515">
        <f t="shared" si="0"/>
        <v>270</v>
      </c>
      <c r="I65" s="516">
        <v>0</v>
      </c>
      <c r="J65" s="515">
        <v>270</v>
      </c>
      <c r="K65" s="516"/>
      <c r="L65" s="429"/>
    </row>
    <row r="66" spans="1:12" s="377" customFormat="1" ht="18" x14ac:dyDescent="0.2">
      <c r="A66" s="695">
        <v>58</v>
      </c>
      <c r="B66" s="696">
        <v>4357</v>
      </c>
      <c r="C66" s="696">
        <v>6351</v>
      </c>
      <c r="D66" s="697">
        <v>60002001632</v>
      </c>
      <c r="E66" s="522" t="s">
        <v>227</v>
      </c>
      <c r="F66" s="523" t="s">
        <v>420</v>
      </c>
      <c r="G66" s="514">
        <v>250</v>
      </c>
      <c r="H66" s="515">
        <f t="shared" si="0"/>
        <v>250</v>
      </c>
      <c r="I66" s="516">
        <v>0</v>
      </c>
      <c r="J66" s="515">
        <v>250</v>
      </c>
      <c r="K66" s="516"/>
      <c r="L66" s="429"/>
    </row>
    <row r="67" spans="1:12" s="377" customFormat="1" ht="36" x14ac:dyDescent="0.2">
      <c r="A67" s="695">
        <v>59</v>
      </c>
      <c r="B67" s="696">
        <v>4357</v>
      </c>
      <c r="C67" s="696">
        <v>6351</v>
      </c>
      <c r="D67" s="697">
        <v>60002001638</v>
      </c>
      <c r="E67" s="522" t="s">
        <v>240</v>
      </c>
      <c r="F67" s="523" t="s">
        <v>596</v>
      </c>
      <c r="G67" s="514">
        <v>700</v>
      </c>
      <c r="H67" s="515">
        <f t="shared" si="0"/>
        <v>700</v>
      </c>
      <c r="I67" s="516">
        <v>0</v>
      </c>
      <c r="J67" s="515">
        <v>700</v>
      </c>
      <c r="K67" s="516"/>
      <c r="L67" s="429"/>
    </row>
    <row r="68" spans="1:12" s="377" customFormat="1" ht="36" x14ac:dyDescent="0.2">
      <c r="A68" s="695">
        <v>60</v>
      </c>
      <c r="B68" s="696">
        <v>4351</v>
      </c>
      <c r="C68" s="696">
        <v>6351</v>
      </c>
      <c r="D68" s="697">
        <v>60002001639</v>
      </c>
      <c r="E68" s="522" t="s">
        <v>246</v>
      </c>
      <c r="F68" s="523" t="s">
        <v>597</v>
      </c>
      <c r="G68" s="514">
        <v>1520</v>
      </c>
      <c r="H68" s="515">
        <f t="shared" si="0"/>
        <v>1520</v>
      </c>
      <c r="I68" s="516">
        <v>0</v>
      </c>
      <c r="J68" s="515">
        <v>1520</v>
      </c>
      <c r="K68" s="516"/>
      <c r="L68" s="429"/>
    </row>
    <row r="69" spans="1:12" s="377" customFormat="1" ht="36.75" thickBot="1" x14ac:dyDescent="0.25">
      <c r="A69" s="695">
        <v>61</v>
      </c>
      <c r="B69" s="696">
        <v>4357</v>
      </c>
      <c r="C69" s="696">
        <v>6351</v>
      </c>
      <c r="D69" s="697">
        <v>60002001636</v>
      </c>
      <c r="E69" s="522" t="s">
        <v>237</v>
      </c>
      <c r="F69" s="523" t="s">
        <v>598</v>
      </c>
      <c r="G69" s="514">
        <v>250</v>
      </c>
      <c r="H69" s="515">
        <f t="shared" si="0"/>
        <v>250</v>
      </c>
      <c r="I69" s="516">
        <v>0</v>
      </c>
      <c r="J69" s="515">
        <v>250</v>
      </c>
      <c r="K69" s="516"/>
      <c r="L69" s="429"/>
    </row>
    <row r="70" spans="1:12" ht="27" customHeight="1" thickBot="1" x14ac:dyDescent="0.25">
      <c r="A70" s="1134" t="s">
        <v>117</v>
      </c>
      <c r="B70" s="1135"/>
      <c r="C70" s="1135"/>
      <c r="D70" s="1136"/>
      <c r="E70" s="1136"/>
      <c r="F70" s="1136"/>
      <c r="G70" s="517">
        <f>SUM(G9:G69)</f>
        <v>18163</v>
      </c>
      <c r="H70" s="518">
        <f>SUM(H9:H69)</f>
        <v>18163</v>
      </c>
      <c r="I70" s="518">
        <f t="shared" ref="I70:L70" si="1">SUM(I9:I69)</f>
        <v>810</v>
      </c>
      <c r="J70" s="518">
        <f t="shared" si="1"/>
        <v>17353</v>
      </c>
      <c r="K70" s="518">
        <f t="shared" si="1"/>
        <v>0</v>
      </c>
      <c r="L70" s="364">
        <f t="shared" si="1"/>
        <v>0</v>
      </c>
    </row>
    <row r="71" spans="1:12" ht="24.75" customHeight="1" x14ac:dyDescent="0.2">
      <c r="E71" s="51"/>
      <c r="G71" s="159"/>
      <c r="H71" s="159"/>
      <c r="I71" s="159"/>
      <c r="J71" s="159"/>
      <c r="K71" s="159"/>
      <c r="L71" s="159"/>
    </row>
    <row r="72" spans="1:12" ht="24.75" customHeight="1" x14ac:dyDescent="0.2">
      <c r="H72" s="159"/>
    </row>
    <row r="73" spans="1:12" ht="23.25" customHeight="1" x14ac:dyDescent="0.2">
      <c r="H73" s="159"/>
    </row>
    <row r="74" spans="1:12" ht="15.75" x14ac:dyDescent="0.2">
      <c r="H74" s="27"/>
    </row>
  </sheetData>
  <mergeCells count="9">
    <mergeCell ref="G7:G8"/>
    <mergeCell ref="H7:L7"/>
    <mergeCell ref="A70:F70"/>
    <mergeCell ref="F7:F8"/>
    <mergeCell ref="A7:A8"/>
    <mergeCell ref="D7:D8"/>
    <mergeCell ref="E7:E8"/>
    <mergeCell ref="B7:B8"/>
    <mergeCell ref="C7:C8"/>
  </mergeCells>
  <phoneticPr fontId="0" type="noConversion"/>
  <pageMargins left="0.78740157480314965" right="0.78740157480314965" top="0.6692913385826772" bottom="0.86614173228346458" header="0.27559055118110237" footer="0.39370078740157483"/>
  <pageSetup paperSize="9" scale="37" firstPageNumber="135" fitToHeight="2" orientation="landscape" useFirstPageNumber="1" r:id="rId1"/>
  <headerFooter alignWithMargins="0">
    <oddFooter>&amp;L&amp;"Arial,Kurzíva"&amp;16Zastupitelstvo Olomouckého kraje 16-12-2011
6. - Rozpočet Olomouckého kraje 2012 - návrh rozpočtu
Příloha č. 4b): Návrh nových investičních akcí v roce 2012&amp;R&amp;"Arial,Kurzíva"&amp;16Strana &amp;P (celkem 167)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19"/>
  <sheetViews>
    <sheetView topLeftCell="E1" zoomScale="70" zoomScaleNormal="70" workbookViewId="0">
      <selection activeCell="G20" sqref="G20"/>
    </sheetView>
  </sheetViews>
  <sheetFormatPr defaultColWidth="29.7109375" defaultRowHeight="12.75" x14ac:dyDescent="0.2"/>
  <cols>
    <col min="1" max="1" width="5.140625" customWidth="1"/>
    <col min="2" max="2" width="4.7109375" customWidth="1"/>
    <col min="3" max="3" width="17.28515625" customWidth="1"/>
    <col min="4" max="5" width="6.42578125" bestFit="1" customWidth="1"/>
    <col min="6" max="6" width="47.5703125" customWidth="1"/>
    <col min="7" max="7" width="49" customWidth="1"/>
    <col min="8" max="8" width="9" customWidth="1"/>
    <col min="9" max="9" width="12.5703125" customWidth="1"/>
    <col min="10" max="10" width="18.140625" customWidth="1"/>
    <col min="11" max="11" width="13.7109375" customWidth="1"/>
    <col min="12" max="12" width="12.42578125" customWidth="1"/>
    <col min="13" max="13" width="13.28515625" customWidth="1"/>
    <col min="14" max="14" width="13.85546875" customWidth="1"/>
    <col min="15" max="15" width="12.28515625" customWidth="1"/>
    <col min="16" max="16" width="10.42578125" customWidth="1"/>
    <col min="17" max="17" width="13.28515625" customWidth="1"/>
    <col min="18" max="18" width="15.140625" customWidth="1"/>
    <col min="19" max="30" width="29.7109375" customWidth="1"/>
  </cols>
  <sheetData>
    <row r="1" spans="1:31" s="374" customFormat="1" ht="18" x14ac:dyDescent="0.25">
      <c r="A1" s="195" t="s">
        <v>92</v>
      </c>
      <c r="B1" s="230"/>
      <c r="C1" s="230"/>
      <c r="D1" s="230"/>
      <c r="E1" s="230"/>
      <c r="F1" s="231"/>
      <c r="G1" s="230"/>
      <c r="H1" s="233"/>
      <c r="I1" s="232"/>
      <c r="J1" s="233"/>
      <c r="K1" s="234"/>
      <c r="L1" s="230"/>
      <c r="M1" s="230"/>
      <c r="N1" s="230"/>
      <c r="O1" s="230"/>
      <c r="P1" s="230"/>
      <c r="Q1" s="230"/>
      <c r="R1" s="230"/>
    </row>
    <row r="2" spans="1:31" s="634" customFormat="1" ht="15.75" x14ac:dyDescent="0.25">
      <c r="A2" s="622" t="s">
        <v>12</v>
      </c>
      <c r="B2" s="622"/>
      <c r="C2" s="622"/>
      <c r="D2" s="622"/>
      <c r="E2" s="622"/>
      <c r="F2" s="622" t="s">
        <v>13</v>
      </c>
      <c r="G2" s="228" t="s">
        <v>14</v>
      </c>
      <c r="H2" s="622"/>
      <c r="I2" s="632"/>
      <c r="J2" s="622"/>
      <c r="K2" s="633"/>
      <c r="L2" s="622"/>
      <c r="M2" s="622"/>
      <c r="N2" s="622"/>
      <c r="O2" s="622"/>
      <c r="P2" s="622"/>
      <c r="Q2" s="622"/>
      <c r="R2" s="622"/>
    </row>
    <row r="3" spans="1:31" s="634" customFormat="1" ht="10.5" customHeight="1" x14ac:dyDescent="0.2">
      <c r="A3" s="622"/>
      <c r="B3" s="622"/>
      <c r="C3" s="622"/>
      <c r="D3" s="622"/>
      <c r="E3" s="622"/>
      <c r="F3" s="622" t="s">
        <v>15</v>
      </c>
      <c r="G3" s="622"/>
      <c r="H3" s="622"/>
      <c r="I3" s="632"/>
      <c r="J3" s="622"/>
      <c r="K3" s="633"/>
      <c r="L3" s="622"/>
      <c r="M3" s="622"/>
      <c r="N3" s="622"/>
      <c r="O3" s="622"/>
      <c r="P3" s="622"/>
      <c r="Q3" s="622"/>
      <c r="R3" s="622"/>
    </row>
    <row r="4" spans="1:31" s="13" customFormat="1" ht="19.5" customHeight="1" thickBot="1" x14ac:dyDescent="0.25">
      <c r="A4" s="23"/>
      <c r="B4" s="24"/>
      <c r="C4" s="24"/>
      <c r="D4" s="24"/>
      <c r="E4" s="24"/>
      <c r="F4" s="25"/>
      <c r="G4" s="24"/>
      <c r="H4" s="24"/>
      <c r="I4" s="24"/>
      <c r="J4" s="24"/>
      <c r="K4" s="24"/>
      <c r="L4" s="24"/>
      <c r="M4" s="24"/>
      <c r="N4" s="24"/>
      <c r="O4" s="24"/>
      <c r="P4" s="24"/>
      <c r="Q4" s="24"/>
      <c r="R4" s="305" t="s">
        <v>16</v>
      </c>
    </row>
    <row r="5" spans="1:31" s="13" customFormat="1" ht="28.9" customHeight="1" thickBot="1" x14ac:dyDescent="0.25">
      <c r="A5" s="1032" t="s">
        <v>68</v>
      </c>
      <c r="B5" s="1096"/>
      <c r="C5" s="1096"/>
      <c r="D5" s="1096"/>
      <c r="E5" s="1096"/>
      <c r="F5" s="1096"/>
      <c r="G5" s="1096"/>
      <c r="H5" s="1096"/>
      <c r="I5" s="1096"/>
      <c r="J5" s="1096"/>
      <c r="K5" s="1096"/>
      <c r="L5" s="1096"/>
      <c r="M5" s="1096"/>
      <c r="N5" s="1096"/>
      <c r="O5" s="1096"/>
      <c r="P5" s="1096"/>
      <c r="Q5" s="1096"/>
      <c r="R5" s="1097"/>
      <c r="S5" s="306"/>
      <c r="T5" s="306"/>
      <c r="U5" s="306"/>
      <c r="V5" s="306"/>
      <c r="W5" s="306"/>
      <c r="X5" s="306"/>
      <c r="Y5" s="306"/>
      <c r="Z5" s="306"/>
      <c r="AA5" s="306"/>
      <c r="AB5" s="306"/>
      <c r="AC5" s="306"/>
      <c r="AD5" s="306"/>
      <c r="AE5" s="306"/>
    </row>
    <row r="6" spans="1:31" s="13" customFormat="1" ht="19.899999999999999" customHeight="1" thickBot="1" x14ac:dyDescent="0.25">
      <c r="A6" s="1032" t="s">
        <v>144</v>
      </c>
      <c r="B6" s="1096"/>
      <c r="C6" s="1096"/>
      <c r="D6" s="1096"/>
      <c r="E6" s="1096"/>
      <c r="F6" s="1096"/>
      <c r="G6" s="1096"/>
      <c r="H6" s="1096"/>
      <c r="I6" s="1096"/>
      <c r="J6" s="1096"/>
      <c r="K6" s="1096"/>
      <c r="L6" s="1096"/>
      <c r="M6" s="1096"/>
      <c r="N6" s="1096"/>
      <c r="O6" s="1096"/>
      <c r="P6" s="1096"/>
      <c r="Q6" s="1096"/>
      <c r="R6" s="1097"/>
      <c r="S6" s="84"/>
      <c r="T6" s="84"/>
      <c r="U6" s="84"/>
      <c r="V6" s="84"/>
      <c r="W6" s="84"/>
      <c r="X6" s="84"/>
      <c r="Y6" s="84"/>
      <c r="Z6" s="84"/>
      <c r="AA6" s="84"/>
      <c r="AB6" s="84"/>
      <c r="AC6" s="84"/>
      <c r="AD6" s="84"/>
      <c r="AE6" s="84"/>
    </row>
    <row r="7" spans="1:31" s="619" customFormat="1" ht="27" customHeight="1" thickBot="1" x14ac:dyDescent="0.25">
      <c r="A7" s="1047" t="s">
        <v>30</v>
      </c>
      <c r="B7" s="1047" t="s">
        <v>18</v>
      </c>
      <c r="C7" s="1109" t="s">
        <v>7</v>
      </c>
      <c r="D7" s="1109" t="s">
        <v>5</v>
      </c>
      <c r="E7" s="1109" t="s">
        <v>8</v>
      </c>
      <c r="F7" s="1138" t="s">
        <v>19</v>
      </c>
      <c r="G7" s="1051" t="s">
        <v>93</v>
      </c>
      <c r="H7" s="1119" t="s">
        <v>21</v>
      </c>
      <c r="I7" s="1051" t="s">
        <v>22</v>
      </c>
      <c r="J7" s="1057" t="s">
        <v>23</v>
      </c>
      <c r="K7" s="1057" t="s">
        <v>24</v>
      </c>
      <c r="L7" s="1146" t="s">
        <v>139</v>
      </c>
      <c r="M7" s="1141" t="s">
        <v>140</v>
      </c>
      <c r="N7" s="1142"/>
      <c r="O7" s="1143"/>
      <c r="P7" s="1143"/>
      <c r="Q7" s="1144"/>
      <c r="R7" s="1053" t="s">
        <v>141</v>
      </c>
    </row>
    <row r="8" spans="1:31" s="619" customFormat="1" ht="62.25" customHeight="1" thickBot="1" x14ac:dyDescent="0.25">
      <c r="A8" s="1048"/>
      <c r="B8" s="1048"/>
      <c r="C8" s="1137"/>
      <c r="D8" s="1137"/>
      <c r="E8" s="1137"/>
      <c r="F8" s="1139"/>
      <c r="G8" s="1140"/>
      <c r="H8" s="1128"/>
      <c r="I8" s="1052"/>
      <c r="J8" s="1145"/>
      <c r="K8" s="1058"/>
      <c r="L8" s="1147"/>
      <c r="M8" s="621" t="s">
        <v>25</v>
      </c>
      <c r="N8" s="693" t="s">
        <v>1</v>
      </c>
      <c r="O8" s="709" t="s">
        <v>434</v>
      </c>
      <c r="P8" s="693" t="s">
        <v>435</v>
      </c>
      <c r="Q8" s="709" t="s">
        <v>2</v>
      </c>
      <c r="R8" s="1109"/>
    </row>
    <row r="9" spans="1:31" s="13" customFormat="1" ht="54" x14ac:dyDescent="0.2">
      <c r="A9" s="81">
        <v>1</v>
      </c>
      <c r="B9" s="394" t="s">
        <v>192</v>
      </c>
      <c r="C9" s="3">
        <v>60002100761</v>
      </c>
      <c r="D9" s="394" t="s">
        <v>460</v>
      </c>
      <c r="E9" s="394" t="s">
        <v>453</v>
      </c>
      <c r="F9" s="698" t="s">
        <v>428</v>
      </c>
      <c r="G9" s="700" t="s">
        <v>429</v>
      </c>
      <c r="H9" s="79"/>
      <c r="I9" s="79"/>
      <c r="J9" s="702">
        <v>700</v>
      </c>
      <c r="K9" s="703">
        <v>2012</v>
      </c>
      <c r="L9" s="704">
        <v>0</v>
      </c>
      <c r="M9" s="645">
        <f>N9+Q9+O9+P9</f>
        <v>700</v>
      </c>
      <c r="N9" s="590">
        <v>0</v>
      </c>
      <c r="O9" s="645">
        <v>700</v>
      </c>
      <c r="P9" s="590"/>
      <c r="Q9" s="705"/>
      <c r="R9" s="588">
        <f>J9-L9-M9</f>
        <v>0</v>
      </c>
    </row>
    <row r="10" spans="1:31" s="13" customFormat="1" ht="62.25" customHeight="1" x14ac:dyDescent="0.2">
      <c r="A10" s="82">
        <v>2</v>
      </c>
      <c r="B10" s="392" t="s">
        <v>192</v>
      </c>
      <c r="C10" s="3">
        <v>60002100762</v>
      </c>
      <c r="D10" s="392" t="s">
        <v>460</v>
      </c>
      <c r="E10" s="392" t="s">
        <v>453</v>
      </c>
      <c r="F10" s="699" t="s">
        <v>221</v>
      </c>
      <c r="G10" s="701" t="s">
        <v>196</v>
      </c>
      <c r="H10" s="142"/>
      <c r="I10" s="142"/>
      <c r="J10" s="706">
        <v>1200</v>
      </c>
      <c r="K10" s="555">
        <v>2012</v>
      </c>
      <c r="L10" s="707">
        <v>0</v>
      </c>
      <c r="M10" s="595">
        <f t="shared" ref="M10:M14" si="0">N10+Q10+O10+P10</f>
        <v>1200</v>
      </c>
      <c r="N10" s="598">
        <v>0</v>
      </c>
      <c r="O10" s="595">
        <v>1200</v>
      </c>
      <c r="P10" s="598"/>
      <c r="Q10" s="597"/>
      <c r="R10" s="556">
        <f t="shared" ref="R10:R14" si="1">J10-L10-M10</f>
        <v>0</v>
      </c>
    </row>
    <row r="11" spans="1:31" s="13" customFormat="1" ht="87.75" customHeight="1" x14ac:dyDescent="0.2">
      <c r="A11" s="82">
        <v>3</v>
      </c>
      <c r="B11" s="392" t="s">
        <v>192</v>
      </c>
      <c r="C11" s="3">
        <v>60002100763</v>
      </c>
      <c r="D11" s="392" t="s">
        <v>460</v>
      </c>
      <c r="E11" s="392" t="s">
        <v>453</v>
      </c>
      <c r="F11" s="699" t="s">
        <v>222</v>
      </c>
      <c r="G11" s="701" t="s">
        <v>645</v>
      </c>
      <c r="H11" s="142"/>
      <c r="I11" s="142"/>
      <c r="J11" s="706">
        <v>200</v>
      </c>
      <c r="K11" s="555">
        <v>2012</v>
      </c>
      <c r="L11" s="707">
        <v>0</v>
      </c>
      <c r="M11" s="595">
        <f t="shared" si="0"/>
        <v>200</v>
      </c>
      <c r="N11" s="598">
        <v>0</v>
      </c>
      <c r="O11" s="595">
        <v>200</v>
      </c>
      <c r="P11" s="598"/>
      <c r="Q11" s="597"/>
      <c r="R11" s="556">
        <f t="shared" si="1"/>
        <v>0</v>
      </c>
    </row>
    <row r="12" spans="1:31" s="13" customFormat="1" ht="48" customHeight="1" x14ac:dyDescent="0.2">
      <c r="A12" s="82">
        <v>4</v>
      </c>
      <c r="B12" s="392" t="s">
        <v>91</v>
      </c>
      <c r="C12" s="3">
        <v>60002100764</v>
      </c>
      <c r="D12" s="392" t="s">
        <v>460</v>
      </c>
      <c r="E12" s="392" t="s">
        <v>453</v>
      </c>
      <c r="F12" s="699" t="s">
        <v>223</v>
      </c>
      <c r="G12" s="701" t="s">
        <v>599</v>
      </c>
      <c r="H12" s="142"/>
      <c r="I12" s="142"/>
      <c r="J12" s="706">
        <v>500</v>
      </c>
      <c r="K12" s="555">
        <v>2012</v>
      </c>
      <c r="L12" s="707">
        <v>0</v>
      </c>
      <c r="M12" s="595">
        <f t="shared" si="0"/>
        <v>500</v>
      </c>
      <c r="N12" s="598">
        <v>0</v>
      </c>
      <c r="O12" s="595">
        <v>500</v>
      </c>
      <c r="P12" s="598"/>
      <c r="Q12" s="597"/>
      <c r="R12" s="556">
        <f t="shared" si="1"/>
        <v>0</v>
      </c>
    </row>
    <row r="13" spans="1:31" s="13" customFormat="1" ht="41.25" customHeight="1" x14ac:dyDescent="0.2">
      <c r="A13" s="82">
        <v>5</v>
      </c>
      <c r="B13" s="392" t="s">
        <v>190</v>
      </c>
      <c r="C13" s="3">
        <v>60002100765</v>
      </c>
      <c r="D13" s="392" t="s">
        <v>462</v>
      </c>
      <c r="E13" s="392" t="s">
        <v>453</v>
      </c>
      <c r="F13" s="699" t="s">
        <v>224</v>
      </c>
      <c r="G13" s="701" t="s">
        <v>600</v>
      </c>
      <c r="H13" s="142"/>
      <c r="I13" s="69"/>
      <c r="J13" s="706">
        <v>550</v>
      </c>
      <c r="K13" s="555">
        <v>2012</v>
      </c>
      <c r="L13" s="707">
        <v>0</v>
      </c>
      <c r="M13" s="595">
        <f t="shared" si="0"/>
        <v>550</v>
      </c>
      <c r="N13" s="598">
        <v>0</v>
      </c>
      <c r="O13" s="595">
        <v>550</v>
      </c>
      <c r="P13" s="598"/>
      <c r="Q13" s="597"/>
      <c r="R13" s="556">
        <f t="shared" si="1"/>
        <v>0</v>
      </c>
    </row>
    <row r="14" spans="1:31" s="13" customFormat="1" ht="111" customHeight="1" thickBot="1" x14ac:dyDescent="0.25">
      <c r="A14" s="82">
        <v>6</v>
      </c>
      <c r="B14" s="392" t="s">
        <v>193</v>
      </c>
      <c r="C14" s="3">
        <v>60002100766</v>
      </c>
      <c r="D14" s="392" t="s">
        <v>460</v>
      </c>
      <c r="E14" s="392" t="s">
        <v>453</v>
      </c>
      <c r="F14" s="699" t="s">
        <v>426</v>
      </c>
      <c r="G14" s="701" t="s">
        <v>427</v>
      </c>
      <c r="H14" s="142"/>
      <c r="I14" s="142"/>
      <c r="J14" s="706">
        <v>4370</v>
      </c>
      <c r="K14" s="555">
        <v>2012</v>
      </c>
      <c r="L14" s="707">
        <v>0</v>
      </c>
      <c r="M14" s="595">
        <f t="shared" si="0"/>
        <v>4370</v>
      </c>
      <c r="N14" s="598">
        <v>0</v>
      </c>
      <c r="O14" s="604">
        <v>4370</v>
      </c>
      <c r="P14" s="598"/>
      <c r="Q14" s="597"/>
      <c r="R14" s="556">
        <f t="shared" si="1"/>
        <v>0</v>
      </c>
    </row>
    <row r="15" spans="1:31" s="63" customFormat="1" ht="18.75" thickBot="1" x14ac:dyDescent="0.25">
      <c r="A15" s="1068" t="s">
        <v>195</v>
      </c>
      <c r="B15" s="1069"/>
      <c r="C15" s="1069"/>
      <c r="D15" s="1069"/>
      <c r="E15" s="1069"/>
      <c r="F15" s="1069"/>
      <c r="G15" s="1070"/>
      <c r="H15" s="708"/>
      <c r="I15" s="708"/>
      <c r="J15" s="387">
        <f>SUM(J9:J14)</f>
        <v>7520</v>
      </c>
      <c r="K15" s="387"/>
      <c r="L15" s="628">
        <f>SUM(L9:L14)</f>
        <v>0</v>
      </c>
      <c r="M15" s="569">
        <f>SUM(M9:M14)</f>
        <v>7520</v>
      </c>
      <c r="N15" s="569">
        <f t="shared" ref="N15:R15" si="2">SUM(N9:N14)</f>
        <v>0</v>
      </c>
      <c r="O15" s="569">
        <f t="shared" si="2"/>
        <v>7520</v>
      </c>
      <c r="P15" s="569">
        <f t="shared" si="2"/>
        <v>0</v>
      </c>
      <c r="Q15" s="569">
        <f t="shared" si="2"/>
        <v>0</v>
      </c>
      <c r="R15" s="569">
        <f t="shared" si="2"/>
        <v>0</v>
      </c>
    </row>
    <row r="19" spans="14:16" x14ac:dyDescent="0.2">
      <c r="N19" s="338"/>
      <c r="O19" s="338"/>
      <c r="P19" s="338"/>
    </row>
  </sheetData>
  <mergeCells count="17">
    <mergeCell ref="A15:G15"/>
    <mergeCell ref="I7:I8"/>
    <mergeCell ref="J7:J8"/>
    <mergeCell ref="K7:K8"/>
    <mergeCell ref="L7:L8"/>
    <mergeCell ref="A5:R5"/>
    <mergeCell ref="A6:R6"/>
    <mergeCell ref="A7:A8"/>
    <mergeCell ref="B7:B8"/>
    <mergeCell ref="C7:C8"/>
    <mergeCell ref="D7:D8"/>
    <mergeCell ref="E7:E8"/>
    <mergeCell ref="F7:F8"/>
    <mergeCell ref="G7:G8"/>
    <mergeCell ref="H7:H8"/>
    <mergeCell ref="M7:Q7"/>
    <mergeCell ref="R7:R8"/>
  </mergeCells>
  <pageMargins left="0.78740157480314965" right="0.78740157480314965" top="0.6692913385826772" bottom="0.86614173228346458" header="0.27559055118110237" footer="0.39370078740157483"/>
  <pageSetup paperSize="9" scale="46" firstPageNumber="137" orientation="landscape" useFirstPageNumber="1" r:id="rId1"/>
  <headerFooter alignWithMargins="0">
    <oddFooter>&amp;L&amp;"Arial,Kurzíva"&amp;14Zastupitelstvo Olomouckého kraje 16-12-2011
6. - Rozpočet Olomouckého kraje 2012 - návrh rozpočtu
Příloha č. 4b): Návrh nových investičních akcí v roce 2012&amp;R&amp;"Arial,Kurzíva"&amp;14Strana &amp;P (celkem 167)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33</vt:i4>
      </vt:variant>
    </vt:vector>
  </HeadingPairs>
  <TitlesOfParts>
    <vt:vector size="55" baseType="lpstr">
      <vt:lpstr>Souhrn (2)</vt:lpstr>
      <vt:lpstr>Souhrn</vt:lpstr>
      <vt:lpstr>Š-PD</vt:lpstr>
      <vt:lpstr>Š-INV</vt:lpstr>
      <vt:lpstr>Š-opr.</vt:lpstr>
      <vt:lpstr>Sociální-PD</vt:lpstr>
      <vt:lpstr>Sociální-Stavební</vt:lpstr>
      <vt:lpstr>Sociální-nestavební</vt:lpstr>
      <vt:lpstr>Sociální-opravy</vt:lpstr>
      <vt:lpstr>Kultura-PD</vt:lpstr>
      <vt:lpstr>Kultura-stavební</vt:lpstr>
      <vt:lpstr>Kultura nestavební</vt:lpstr>
      <vt:lpstr>Doprava-PD</vt:lpstr>
      <vt:lpstr>Doprava</vt:lpstr>
      <vt:lpstr>Doprava SSOK</vt:lpstr>
      <vt:lpstr>ZDR.-PD</vt:lpstr>
      <vt:lpstr>Zdr.-INV</vt:lpstr>
      <vt:lpstr>Zdr.-nákup</vt:lpstr>
      <vt:lpstr>Zdrav.-nájem</vt:lpstr>
      <vt:lpstr>KH</vt:lpstr>
      <vt:lpstr>OIT</vt:lpstr>
      <vt:lpstr>KŘ</vt:lpstr>
      <vt:lpstr>'Kultura nestavební'!Názvy_tisku</vt:lpstr>
      <vt:lpstr>'Kultura-PD'!Názvy_tisku</vt:lpstr>
      <vt:lpstr>'Kultura-stavební'!Názvy_tisku</vt:lpstr>
      <vt:lpstr>'Sociální-nestavební'!Názvy_tisku</vt:lpstr>
      <vt:lpstr>'Sociální-PD'!Názvy_tisku</vt:lpstr>
      <vt:lpstr>'Sociální-Stavební'!Názvy_tisku</vt:lpstr>
      <vt:lpstr>'Š-INV'!Názvy_tisku</vt:lpstr>
      <vt:lpstr>'Š-opr.'!Názvy_tisku</vt:lpstr>
      <vt:lpstr>'Š-PD'!Názvy_tisku</vt:lpstr>
      <vt:lpstr>'Zdr.-INV'!Názvy_tisku</vt:lpstr>
      <vt:lpstr>'Zdr.-nákup'!Názvy_tisku</vt:lpstr>
      <vt:lpstr>'ZDR.-PD'!Názvy_tisku</vt:lpstr>
      <vt:lpstr>Doprava!Oblast_tisku</vt:lpstr>
      <vt:lpstr>'Doprava SSOK'!Oblast_tisku</vt:lpstr>
      <vt:lpstr>'Doprava-PD'!Oblast_tisku</vt:lpstr>
      <vt:lpstr>KH!Oblast_tisku</vt:lpstr>
      <vt:lpstr>KŘ!Oblast_tisku</vt:lpstr>
      <vt:lpstr>'Kultura nestavební'!Oblast_tisku</vt:lpstr>
      <vt:lpstr>'Kultura-PD'!Oblast_tisku</vt:lpstr>
      <vt:lpstr>'Kultura-stavební'!Oblast_tisku</vt:lpstr>
      <vt:lpstr>OIT!Oblast_tisku</vt:lpstr>
      <vt:lpstr>'Sociální-nestavební'!Oblast_tisku</vt:lpstr>
      <vt:lpstr>'Sociální-PD'!Oblast_tisku</vt:lpstr>
      <vt:lpstr>'Sociální-Stavební'!Oblast_tisku</vt:lpstr>
      <vt:lpstr>Souhrn!Oblast_tisku</vt:lpstr>
      <vt:lpstr>'Souhrn (2)'!Oblast_tisku</vt:lpstr>
      <vt:lpstr>'Š-INV'!Oblast_tisku</vt:lpstr>
      <vt:lpstr>'Š-opr.'!Oblast_tisku</vt:lpstr>
      <vt:lpstr>'Š-PD'!Oblast_tisku</vt:lpstr>
      <vt:lpstr>'Zdr.-INV'!Oblast_tisku</vt:lpstr>
      <vt:lpstr>'Zdr.-nákup'!Oblast_tisku</vt:lpstr>
      <vt:lpstr>'ZDR.-PD'!Oblast_tisku</vt:lpstr>
      <vt:lpstr>'Zdrav.-nájem'!Oblast_tisku</vt:lpstr>
    </vt:vector>
  </TitlesOfParts>
  <Company>SSOK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Foltynek</dc:creator>
  <cp:lastModifiedBy>Kypusová Marta</cp:lastModifiedBy>
  <cp:lastPrinted>2011-11-30T12:07:43Z</cp:lastPrinted>
  <dcterms:created xsi:type="dcterms:W3CDTF">2009-04-24T12:50:08Z</dcterms:created>
  <dcterms:modified xsi:type="dcterms:W3CDTF">2012-09-05T09:48:12Z</dcterms:modified>
</cp:coreProperties>
</file>