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460" windowHeight="8520" activeTab="0"/>
  </bookViews>
  <sheets>
    <sheet name="4. Financování " sheetId="1" r:id="rId1"/>
  </sheets>
  <definedNames>
    <definedName name="_xlnm.Print_Area" localSheetId="0">'4. Financování '!$A$1:$H$129</definedName>
  </definedNames>
  <calcPr fullCalcOnLoad="1"/>
</workbook>
</file>

<file path=xl/sharedStrings.xml><?xml version="1.0" encoding="utf-8"?>
<sst xmlns="http://schemas.openxmlformats.org/spreadsheetml/2006/main" count="170" uniqueCount="48">
  <si>
    <t>§</t>
  </si>
  <si>
    <t>schválený rozpočet</t>
  </si>
  <si>
    <t>upravený rozpočet</t>
  </si>
  <si>
    <t>Změna stavu krátkodobých prostředků na bankovních účtech</t>
  </si>
  <si>
    <t>Celkem</t>
  </si>
  <si>
    <t>v Kč</t>
  </si>
  <si>
    <t>skutečnost</t>
  </si>
  <si>
    <t>%</t>
  </si>
  <si>
    <t>název</t>
  </si>
  <si>
    <t xml:space="preserve">pol. </t>
  </si>
  <si>
    <t xml:space="preserve">ORJ </t>
  </si>
  <si>
    <t>Dlouhodobé přijaté půjčené prostředky</t>
  </si>
  <si>
    <t xml:space="preserve">Změna stavu krátkodobých prostředků na bankovních účtech </t>
  </si>
  <si>
    <t>b) Zapojení úvěru z Evropské investiční banky</t>
  </si>
  <si>
    <t>Uhrazené splátky dlouhodobých přijatých půjčených prostředků</t>
  </si>
  <si>
    <t>Financování  celkem - PŘÍJMY</t>
  </si>
  <si>
    <t>Financování  celkem - VÝDAJE</t>
  </si>
  <si>
    <t>8=7/6</t>
  </si>
  <si>
    <t xml:space="preserve">4. Financování </t>
  </si>
  <si>
    <t>( zapojení úvěru z EIB)</t>
  </si>
  <si>
    <t>(zapojení finančních prostředků určených pro finančních vypořádání se státním rozpočtem )</t>
  </si>
  <si>
    <t>b) Splátky úvěrů z Evropské investiční banky</t>
  </si>
  <si>
    <r>
      <t xml:space="preserve"> </t>
    </r>
    <r>
      <rPr>
        <b/>
        <i/>
        <sz val="9"/>
        <color indexed="19"/>
        <rFont val="Arial"/>
        <family val="2"/>
      </rPr>
      <t xml:space="preserve"> - jedná se o zapojení finančních prostředků na základě uzavřené smlouvy o púvěrovém rámci s Komerční bankou, a.s.. Finanční prostředky jsou určeny na financování investičních akcí Olomouckého kraje.</t>
    </r>
  </si>
  <si>
    <t>( zapojení úvěru z KB)</t>
  </si>
  <si>
    <t>Nerealizované kurzové rozdíly</t>
  </si>
  <si>
    <t xml:space="preserve"> - kurzové rozdíly u bankovních účtů vedených v EUR </t>
  </si>
  <si>
    <t>a) Zapojení zůstatku bankovních účtů za rok 2011</t>
  </si>
  <si>
    <t>(zapojení zůstatku k 31.12.2011 na zvláštním bankovním účtu určeném na financování projektů z úvěrového rámce  EIB)</t>
  </si>
  <si>
    <t>(zapojení zůstatku k 31.12.2011 - nevyčerpané prostředky z úvěrového rámce KB)</t>
  </si>
  <si>
    <t>(zapojení zůstateku bankovních účtů Olomouckého kraje za rok 2011)</t>
  </si>
  <si>
    <t>(zapojení zůstatku k 31.12.2011 na zvláštním bankovním účtu)</t>
  </si>
  <si>
    <t>(zapojení zůstatku k 31.12.2011 na zvláštním bankovním účtu určeném pro financování z dotací MŠMT)</t>
  </si>
  <si>
    <t>(zapojení zůstatku k 31.12.2011 na fondu na podporu výstavby a obnovy vodohospodářské infrastruktury na území Olomouckého kraje)</t>
  </si>
  <si>
    <t>(zapojení zůstatku - nevyčerpaná rezerva z nájemného Středomoravské nemocniční, a.s. za rok 2011)</t>
  </si>
  <si>
    <t xml:space="preserve">( zapojení zůstatku  k 31.12.2011 na fondu sociálních potřeb) </t>
  </si>
  <si>
    <r>
      <t xml:space="preserve"> </t>
    </r>
    <r>
      <rPr>
        <b/>
        <i/>
        <sz val="9"/>
        <color indexed="19"/>
        <rFont val="Arial"/>
        <family val="2"/>
      </rPr>
      <t xml:space="preserve"> - jedná se o zapojení finančních prostředků na základě uzavřené smlouvy o úvěru s Evropskou investiční bankou - VI. tranše pro rok 2012.   Finanční prostředky jsou určeny na financování  projektů Olomouckého kraje a příspěvkových organizací zřizovaných Olomouckým krajem.  </t>
    </r>
  </si>
  <si>
    <t>c) Zapojení úvěrového rámce z Komerční banky a.s.</t>
  </si>
  <si>
    <t>a) Splátky úvěrů z Evropské investiční banky</t>
  </si>
  <si>
    <r>
      <t xml:space="preserve"> </t>
    </r>
    <r>
      <rPr>
        <b/>
        <i/>
        <sz val="9"/>
        <color indexed="19"/>
        <rFont val="Arial"/>
        <family val="2"/>
      </rPr>
      <t xml:space="preserve"> - přehled splátek dle smlouvy úvěrovém rámci s Evropskou investiční bankou na projekt "Modernizace silniční sítě v majetku Olomouckého kraje"</t>
    </r>
  </si>
  <si>
    <r>
      <t xml:space="preserve"> </t>
    </r>
    <r>
      <rPr>
        <b/>
        <i/>
        <sz val="9"/>
        <color indexed="19"/>
        <rFont val="Arial"/>
        <family val="2"/>
      </rPr>
      <t xml:space="preserve"> - přehled splátek dle smlouvy úvěrovém rámci s Evropskou investiční bankou </t>
    </r>
  </si>
  <si>
    <t>c) Splátky půjčky ze Státního fondu dopravní infrastruktury</t>
  </si>
  <si>
    <r>
      <t xml:space="preserve"> </t>
    </r>
    <r>
      <rPr>
        <b/>
        <i/>
        <sz val="9"/>
        <color indexed="19"/>
        <rFont val="Arial"/>
        <family val="2"/>
      </rPr>
      <t xml:space="preserve"> - jedná se o přehled splátek dne smlouvy o půjčce ze Státního fondu dopravní infrastruktury</t>
    </r>
  </si>
  <si>
    <t>c) Zůstatek DPH v režimu přenesení daňové povinnosti</t>
  </si>
  <si>
    <r>
      <t xml:space="preserve"> </t>
    </r>
    <r>
      <rPr>
        <b/>
        <i/>
        <sz val="9"/>
        <color indexed="19"/>
        <rFont val="Arial"/>
        <family val="2"/>
      </rPr>
      <t xml:space="preserve"> - jedná se o zůstatek ke dni 31.12.2012 daně z přidané hodnoty  v režimu přenesení daňové povinnosti</t>
    </r>
  </si>
  <si>
    <t>Operace z peněžních účtů organizace nemající charakter příjmů a výdajů vládního sektoru</t>
  </si>
  <si>
    <t>d) příjmy odborů</t>
  </si>
  <si>
    <t>FINANCOVÁNÍ - PŘÍJMY</t>
  </si>
  <si>
    <t>FINANCOVÁNÍ - VÝDAJE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</si>
</sst>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"/>
  </numFmts>
  <fonts count="4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9"/>
      <color indexed="19"/>
      <name val="Arial"/>
      <family val="2"/>
    </font>
    <font>
      <i/>
      <sz val="9"/>
      <color indexed="19"/>
      <name val="Arial"/>
      <family val="2"/>
    </font>
    <font>
      <b/>
      <u val="single"/>
      <sz val="13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0" borderId="13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4" fontId="0" fillId="0" borderId="14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4" fontId="0" fillId="0" borderId="18" xfId="0" applyNumberForma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4" fontId="0" fillId="0" borderId="21" xfId="0" applyNumberFormat="1" applyFill="1" applyBorder="1" applyAlignment="1">
      <alignment vertical="center"/>
    </xf>
    <xf numFmtId="4" fontId="0" fillId="0" borderId="19" xfId="0" applyNumberFormat="1" applyFill="1" applyBorder="1" applyAlignment="1">
      <alignment vertical="center"/>
    </xf>
    <xf numFmtId="4" fontId="2" fillId="0" borderId="16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7" xfId="0" applyNumberFormat="1" applyFill="1" applyBorder="1" applyAlignment="1">
      <alignment vertic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7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6" fillId="0" borderId="0" xfId="0" applyFont="1" applyFill="1" applyAlignment="1">
      <alignment horizontal="justify" wrapText="1"/>
    </xf>
    <xf numFmtId="0" fontId="10" fillId="0" borderId="0" xfId="0" applyFont="1" applyFill="1" applyAlignment="1">
      <alignment horizontal="justify" wrapText="1"/>
    </xf>
    <xf numFmtId="0" fontId="0" fillId="0" borderId="0" xfId="0" applyFill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showGridLines="0" tabSelected="1" view="pageBreakPreview" zoomScaleSheetLayoutView="100" zoomScalePageLayoutView="0" workbookViewId="0" topLeftCell="A1">
      <selection activeCell="J21" sqref="J21"/>
    </sheetView>
  </sheetViews>
  <sheetFormatPr defaultColWidth="9.140625" defaultRowHeight="12.75"/>
  <cols>
    <col min="1" max="1" width="4.57421875" style="7" customWidth="1"/>
    <col min="2" max="2" width="4.00390625" style="7" customWidth="1"/>
    <col min="3" max="3" width="6.140625" style="7" customWidth="1"/>
    <col min="4" max="4" width="46.421875" style="7" customWidth="1"/>
    <col min="5" max="5" width="15.140625" style="7" customWidth="1"/>
    <col min="6" max="6" width="17.421875" style="7" customWidth="1"/>
    <col min="7" max="7" width="16.8515625" style="7" customWidth="1"/>
    <col min="8" max="8" width="7.140625" style="7" customWidth="1"/>
    <col min="9" max="9" width="9.140625" style="7" customWidth="1"/>
    <col min="10" max="10" width="15.421875" style="7" bestFit="1" customWidth="1"/>
    <col min="11" max="16384" width="9.140625" style="7" customWidth="1"/>
  </cols>
  <sheetData>
    <row r="1" ht="18">
      <c r="A1" s="16" t="s">
        <v>18</v>
      </c>
    </row>
    <row r="3" ht="15.75" customHeight="1">
      <c r="A3" s="17" t="s">
        <v>46</v>
      </c>
    </row>
    <row r="4" ht="15">
      <c r="A4" s="3" t="s">
        <v>26</v>
      </c>
    </row>
    <row r="5" ht="13.5" thickBot="1">
      <c r="H5" s="18" t="s">
        <v>5</v>
      </c>
    </row>
    <row r="6" spans="1:8" s="15" customFormat="1" ht="25.5" thickBot="1" thickTop="1">
      <c r="A6" s="19" t="s">
        <v>10</v>
      </c>
      <c r="B6" s="20" t="s">
        <v>0</v>
      </c>
      <c r="C6" s="20" t="s">
        <v>9</v>
      </c>
      <c r="D6" s="20" t="s">
        <v>8</v>
      </c>
      <c r="E6" s="21" t="s">
        <v>1</v>
      </c>
      <c r="F6" s="21" t="s">
        <v>2</v>
      </c>
      <c r="G6" s="21" t="s">
        <v>6</v>
      </c>
      <c r="H6" s="22" t="s">
        <v>7</v>
      </c>
    </row>
    <row r="7" spans="1:9" s="28" customFormat="1" ht="13.5" thickBot="1" thickTop="1">
      <c r="A7" s="23">
        <v>1</v>
      </c>
      <c r="B7" s="24">
        <v>2</v>
      </c>
      <c r="C7" s="24">
        <v>3</v>
      </c>
      <c r="D7" s="24">
        <v>4</v>
      </c>
      <c r="E7" s="24">
        <v>5</v>
      </c>
      <c r="F7" s="25">
        <v>6</v>
      </c>
      <c r="G7" s="25">
        <v>7</v>
      </c>
      <c r="H7" s="26" t="s">
        <v>17</v>
      </c>
      <c r="I7" s="27"/>
    </row>
    <row r="8" spans="1:8" s="15" customFormat="1" ht="26.25" thickTop="1">
      <c r="A8" s="5">
        <v>7</v>
      </c>
      <c r="B8" s="29"/>
      <c r="C8" s="30">
        <v>8115</v>
      </c>
      <c r="D8" s="31" t="s">
        <v>3</v>
      </c>
      <c r="E8" s="9">
        <v>23237000</v>
      </c>
      <c r="F8" s="9">
        <f>23237000+139046.97+8028426+8511507.66+168935624.75</f>
        <v>208851605.38</v>
      </c>
      <c r="G8" s="9">
        <f>23237000+139046.97+8028426+8511507.66+168935624.75</f>
        <v>208851605.38</v>
      </c>
      <c r="H8" s="32">
        <f>G8/F8*100</f>
        <v>100</v>
      </c>
    </row>
    <row r="9" spans="1:8" s="15" customFormat="1" ht="24">
      <c r="A9" s="6"/>
      <c r="B9" s="10"/>
      <c r="C9" s="11"/>
      <c r="D9" s="33" t="s">
        <v>29</v>
      </c>
      <c r="E9" s="8"/>
      <c r="F9" s="8"/>
      <c r="G9" s="8"/>
      <c r="H9" s="13"/>
    </row>
    <row r="10" spans="1:8" s="15" customFormat="1" ht="25.5">
      <c r="A10" s="6">
        <v>199</v>
      </c>
      <c r="B10" s="10"/>
      <c r="C10" s="11">
        <v>8115</v>
      </c>
      <c r="D10" s="12" t="s">
        <v>3</v>
      </c>
      <c r="E10" s="8"/>
      <c r="F10" s="8">
        <v>771707.14</v>
      </c>
      <c r="G10" s="8">
        <v>771707.14</v>
      </c>
      <c r="H10" s="13">
        <f>G10/F10*100</f>
        <v>100</v>
      </c>
    </row>
    <row r="11" spans="1:8" s="15" customFormat="1" ht="24">
      <c r="A11" s="6"/>
      <c r="B11" s="10"/>
      <c r="C11" s="11"/>
      <c r="D11" s="33" t="s">
        <v>34</v>
      </c>
      <c r="E11" s="8"/>
      <c r="F11" s="8"/>
      <c r="G11" s="8"/>
      <c r="H11" s="13"/>
    </row>
    <row r="12" spans="1:8" s="15" customFormat="1" ht="25.5">
      <c r="A12" s="6">
        <v>99</v>
      </c>
      <c r="B12" s="10"/>
      <c r="C12" s="11">
        <v>8115</v>
      </c>
      <c r="D12" s="12" t="s">
        <v>3</v>
      </c>
      <c r="E12" s="8"/>
      <c r="F12" s="8">
        <v>25196737.46</v>
      </c>
      <c r="G12" s="8">
        <v>25196737.46</v>
      </c>
      <c r="H12" s="13">
        <f>G12/F12*100</f>
        <v>100</v>
      </c>
    </row>
    <row r="13" spans="1:8" s="15" customFormat="1" ht="36">
      <c r="A13" s="6"/>
      <c r="B13" s="10"/>
      <c r="C13" s="11"/>
      <c r="D13" s="33" t="s">
        <v>32</v>
      </c>
      <c r="E13" s="8"/>
      <c r="F13" s="8"/>
      <c r="G13" s="8"/>
      <c r="H13" s="13"/>
    </row>
    <row r="14" spans="1:8" s="15" customFormat="1" ht="25.5">
      <c r="A14" s="6">
        <v>7</v>
      </c>
      <c r="B14" s="10"/>
      <c r="C14" s="11">
        <v>8115</v>
      </c>
      <c r="D14" s="12" t="s">
        <v>3</v>
      </c>
      <c r="E14" s="8">
        <v>41142000</v>
      </c>
      <c r="F14" s="8">
        <f>41142000+24976497.02</f>
        <v>66118497.019999996</v>
      </c>
      <c r="G14" s="8">
        <f>41142000+24976497.02</f>
        <v>66118497.019999996</v>
      </c>
      <c r="H14" s="13">
        <f>G14/F14*100</f>
        <v>100</v>
      </c>
    </row>
    <row r="15" spans="1:8" s="15" customFormat="1" ht="24">
      <c r="A15" s="6"/>
      <c r="B15" s="10"/>
      <c r="C15" s="11"/>
      <c r="D15" s="33" t="s">
        <v>28</v>
      </c>
      <c r="E15" s="8"/>
      <c r="F15" s="8"/>
      <c r="G15" s="8"/>
      <c r="H15" s="13"/>
    </row>
    <row r="16" spans="1:8" s="15" customFormat="1" ht="25.5">
      <c r="A16" s="6">
        <v>7</v>
      </c>
      <c r="B16" s="10"/>
      <c r="C16" s="11">
        <v>8115</v>
      </c>
      <c r="D16" s="12" t="s">
        <v>3</v>
      </c>
      <c r="E16" s="8">
        <v>97035000</v>
      </c>
      <c r="F16" s="8">
        <f>97035000+223975684.03</f>
        <v>321010684.03</v>
      </c>
      <c r="G16" s="8">
        <f>97035000+223975684.03</f>
        <v>321010684.03</v>
      </c>
      <c r="H16" s="13">
        <f>G16/F16*100</f>
        <v>100</v>
      </c>
    </row>
    <row r="17" spans="1:8" s="15" customFormat="1" ht="36">
      <c r="A17" s="6"/>
      <c r="B17" s="10"/>
      <c r="C17" s="11"/>
      <c r="D17" s="33" t="s">
        <v>27</v>
      </c>
      <c r="E17" s="8"/>
      <c r="F17" s="8"/>
      <c r="G17" s="8"/>
      <c r="H17" s="13"/>
    </row>
    <row r="18" spans="1:8" s="15" customFormat="1" ht="25.5">
      <c r="A18" s="6">
        <v>7</v>
      </c>
      <c r="B18" s="10"/>
      <c r="C18" s="11">
        <v>8115</v>
      </c>
      <c r="D18" s="12" t="s">
        <v>3</v>
      </c>
      <c r="E18" s="8"/>
      <c r="F18" s="8">
        <v>19089.3</v>
      </c>
      <c r="G18" s="8">
        <v>19089.3</v>
      </c>
      <c r="H18" s="13">
        <f>G18/F18*100</f>
        <v>100</v>
      </c>
    </row>
    <row r="19" spans="1:8" s="15" customFormat="1" ht="27" customHeight="1">
      <c r="A19" s="6"/>
      <c r="B19" s="10"/>
      <c r="C19" s="11"/>
      <c r="D19" s="33" t="s">
        <v>33</v>
      </c>
      <c r="E19" s="8"/>
      <c r="F19" s="8"/>
      <c r="G19" s="8"/>
      <c r="H19" s="13"/>
    </row>
    <row r="20" spans="1:8" s="15" customFormat="1" ht="25.5">
      <c r="A20" s="6">
        <v>7</v>
      </c>
      <c r="B20" s="10"/>
      <c r="C20" s="11">
        <v>8115</v>
      </c>
      <c r="D20" s="12" t="s">
        <v>3</v>
      </c>
      <c r="E20" s="8"/>
      <c r="F20" s="8">
        <f>174168.18+62860+1716423.13</f>
        <v>1953451.3099999998</v>
      </c>
      <c r="G20" s="8">
        <f>174168.18+62860+1716423.13</f>
        <v>1953451.3099999998</v>
      </c>
      <c r="H20" s="13">
        <f>G20/F20*100</f>
        <v>100</v>
      </c>
    </row>
    <row r="21" spans="1:8" s="15" customFormat="1" ht="24">
      <c r="A21" s="6"/>
      <c r="B21" s="10"/>
      <c r="C21" s="11"/>
      <c r="D21" s="33" t="s">
        <v>20</v>
      </c>
      <c r="E21" s="8"/>
      <c r="F21" s="8"/>
      <c r="G21" s="8"/>
      <c r="H21" s="13"/>
    </row>
    <row r="22" spans="1:8" s="14" customFormat="1" ht="25.5">
      <c r="A22" s="6">
        <v>53</v>
      </c>
      <c r="B22" s="10"/>
      <c r="C22" s="11">
        <v>8115</v>
      </c>
      <c r="D22" s="12" t="s">
        <v>12</v>
      </c>
      <c r="E22" s="8"/>
      <c r="F22" s="8">
        <v>2849258.72</v>
      </c>
      <c r="G22" s="8">
        <v>2849258.72</v>
      </c>
      <c r="H22" s="13">
        <f>G22/F22*100</f>
        <v>100</v>
      </c>
    </row>
    <row r="23" spans="1:8" s="14" customFormat="1" ht="24">
      <c r="A23" s="6"/>
      <c r="B23" s="10"/>
      <c r="C23" s="11"/>
      <c r="D23" s="33" t="s">
        <v>30</v>
      </c>
      <c r="E23" s="8"/>
      <c r="F23" s="8"/>
      <c r="G23" s="8"/>
      <c r="H23" s="13"/>
    </row>
    <row r="24" spans="1:8" s="14" customFormat="1" ht="25.5">
      <c r="A24" s="6">
        <v>54</v>
      </c>
      <c r="B24" s="10"/>
      <c r="C24" s="11">
        <v>8115</v>
      </c>
      <c r="D24" s="12" t="s">
        <v>12</v>
      </c>
      <c r="E24" s="8"/>
      <c r="F24" s="8">
        <v>171141.26</v>
      </c>
      <c r="G24" s="8">
        <v>171141.26</v>
      </c>
      <c r="H24" s="13">
        <f>G24/F24*100</f>
        <v>100</v>
      </c>
    </row>
    <row r="25" spans="1:8" s="14" customFormat="1" ht="24">
      <c r="A25" s="6"/>
      <c r="B25" s="10"/>
      <c r="C25" s="11"/>
      <c r="D25" s="33" t="s">
        <v>30</v>
      </c>
      <c r="E25" s="8"/>
      <c r="F25" s="8"/>
      <c r="G25" s="8"/>
      <c r="H25" s="13"/>
    </row>
    <row r="26" spans="1:8" s="14" customFormat="1" ht="25.5">
      <c r="A26" s="6">
        <v>55</v>
      </c>
      <c r="B26" s="10"/>
      <c r="C26" s="11">
        <v>8115</v>
      </c>
      <c r="D26" s="12" t="s">
        <v>12</v>
      </c>
      <c r="E26" s="8"/>
      <c r="F26" s="8">
        <v>85448.15</v>
      </c>
      <c r="G26" s="8">
        <v>85448.15</v>
      </c>
      <c r="H26" s="13">
        <f>G26/F26*100</f>
        <v>100</v>
      </c>
    </row>
    <row r="27" spans="1:8" s="14" customFormat="1" ht="24">
      <c r="A27" s="6"/>
      <c r="B27" s="10"/>
      <c r="C27" s="11"/>
      <c r="D27" s="33" t="s">
        <v>30</v>
      </c>
      <c r="E27" s="8"/>
      <c r="F27" s="8"/>
      <c r="G27" s="8"/>
      <c r="H27" s="13"/>
    </row>
    <row r="28" spans="1:8" s="14" customFormat="1" ht="25.5">
      <c r="A28" s="6">
        <v>56</v>
      </c>
      <c r="B28" s="10"/>
      <c r="C28" s="11">
        <v>8115</v>
      </c>
      <c r="D28" s="50" t="s">
        <v>12</v>
      </c>
      <c r="E28" s="8"/>
      <c r="F28" s="8">
        <v>46667546.78</v>
      </c>
      <c r="G28" s="8">
        <v>46667546.78</v>
      </c>
      <c r="H28" s="13">
        <f>G28/F28*100</f>
        <v>100</v>
      </c>
    </row>
    <row r="29" spans="1:8" s="14" customFormat="1" ht="24">
      <c r="A29" s="6"/>
      <c r="B29" s="10"/>
      <c r="C29" s="11"/>
      <c r="D29" s="33" t="s">
        <v>30</v>
      </c>
      <c r="E29" s="8"/>
      <c r="F29" s="8"/>
      <c r="G29" s="8"/>
      <c r="H29" s="13"/>
    </row>
    <row r="30" spans="1:8" s="14" customFormat="1" ht="25.5">
      <c r="A30" s="6">
        <v>57</v>
      </c>
      <c r="B30" s="10"/>
      <c r="C30" s="11">
        <v>8115</v>
      </c>
      <c r="D30" s="12" t="s">
        <v>12</v>
      </c>
      <c r="E30" s="8"/>
      <c r="F30" s="8">
        <v>14942427.93</v>
      </c>
      <c r="G30" s="8">
        <v>14942427.93</v>
      </c>
      <c r="H30" s="13">
        <f>G30/F30*100</f>
        <v>100</v>
      </c>
    </row>
    <row r="31" spans="1:8" s="14" customFormat="1" ht="24">
      <c r="A31" s="6"/>
      <c r="B31" s="10"/>
      <c r="C31" s="11"/>
      <c r="D31" s="33" t="s">
        <v>30</v>
      </c>
      <c r="E31" s="8"/>
      <c r="F31" s="8"/>
      <c r="G31" s="8"/>
      <c r="H31" s="13"/>
    </row>
    <row r="32" spans="1:8" s="14" customFormat="1" ht="25.5">
      <c r="A32" s="6">
        <v>58</v>
      </c>
      <c r="B32" s="10"/>
      <c r="C32" s="11">
        <v>8115</v>
      </c>
      <c r="D32" s="12" t="s">
        <v>12</v>
      </c>
      <c r="E32" s="8"/>
      <c r="F32" s="8">
        <v>22919266.14</v>
      </c>
      <c r="G32" s="8">
        <v>22919266.14</v>
      </c>
      <c r="H32" s="13">
        <f>G32/F32*100</f>
        <v>100</v>
      </c>
    </row>
    <row r="33" spans="1:8" s="14" customFormat="1" ht="24">
      <c r="A33" s="6"/>
      <c r="B33" s="10"/>
      <c r="C33" s="11"/>
      <c r="D33" s="33" t="s">
        <v>30</v>
      </c>
      <c r="E33" s="8"/>
      <c r="F33" s="8"/>
      <c r="G33" s="8"/>
      <c r="H33" s="13"/>
    </row>
    <row r="34" spans="1:8" s="14" customFormat="1" ht="25.5">
      <c r="A34" s="6">
        <v>60</v>
      </c>
      <c r="B34" s="10"/>
      <c r="C34" s="11">
        <v>8115</v>
      </c>
      <c r="D34" s="12" t="s">
        <v>12</v>
      </c>
      <c r="E34" s="8"/>
      <c r="F34" s="8">
        <v>48299146.79</v>
      </c>
      <c r="G34" s="8">
        <v>48299146.79</v>
      </c>
      <c r="H34" s="13">
        <f>G34/F34*100</f>
        <v>100</v>
      </c>
    </row>
    <row r="35" spans="1:8" s="14" customFormat="1" ht="24">
      <c r="A35" s="6"/>
      <c r="B35" s="10"/>
      <c r="C35" s="11"/>
      <c r="D35" s="33" t="s">
        <v>30</v>
      </c>
      <c r="E35" s="8"/>
      <c r="F35" s="8"/>
      <c r="G35" s="8"/>
      <c r="H35" s="13"/>
    </row>
    <row r="36" spans="1:8" s="14" customFormat="1" ht="25.5">
      <c r="A36" s="6">
        <v>63</v>
      </c>
      <c r="B36" s="10"/>
      <c r="C36" s="11">
        <v>8115</v>
      </c>
      <c r="D36" s="12" t="s">
        <v>12</v>
      </c>
      <c r="E36" s="8"/>
      <c r="F36" s="8">
        <v>28596708.79</v>
      </c>
      <c r="G36" s="8">
        <v>28596708.79</v>
      </c>
      <c r="H36" s="13">
        <f>G36/F36*100</f>
        <v>100</v>
      </c>
    </row>
    <row r="37" spans="1:8" s="14" customFormat="1" ht="24">
      <c r="A37" s="6"/>
      <c r="B37" s="10"/>
      <c r="C37" s="11"/>
      <c r="D37" s="33" t="s">
        <v>30</v>
      </c>
      <c r="E37" s="8"/>
      <c r="F37" s="8"/>
      <c r="G37" s="8"/>
      <c r="H37" s="13"/>
    </row>
    <row r="38" spans="1:8" s="14" customFormat="1" ht="25.5">
      <c r="A38" s="6">
        <v>64</v>
      </c>
      <c r="B38" s="10"/>
      <c r="C38" s="11">
        <v>8115</v>
      </c>
      <c r="D38" s="12" t="s">
        <v>12</v>
      </c>
      <c r="E38" s="8"/>
      <c r="F38" s="8">
        <f>170000+31424.83+1793591.61+1433086.82</f>
        <v>3428103.2600000002</v>
      </c>
      <c r="G38" s="8">
        <f>170000+31424.83+1793591.61+1433086.82</f>
        <v>3428103.2600000002</v>
      </c>
      <c r="H38" s="13">
        <f>G38/F38*100</f>
        <v>100</v>
      </c>
    </row>
    <row r="39" spans="1:8" s="14" customFormat="1" ht="24">
      <c r="A39" s="6"/>
      <c r="B39" s="10"/>
      <c r="C39" s="11"/>
      <c r="D39" s="33" t="s">
        <v>30</v>
      </c>
      <c r="E39" s="8"/>
      <c r="F39" s="8"/>
      <c r="G39" s="8"/>
      <c r="H39" s="13"/>
    </row>
    <row r="40" spans="1:8" s="14" customFormat="1" ht="25.5">
      <c r="A40" s="6">
        <v>66</v>
      </c>
      <c r="B40" s="10"/>
      <c r="C40" s="11">
        <v>8115</v>
      </c>
      <c r="D40" s="12" t="s">
        <v>12</v>
      </c>
      <c r="E40" s="8"/>
      <c r="F40" s="8">
        <v>42362429.25</v>
      </c>
      <c r="G40" s="8">
        <v>42362429.25</v>
      </c>
      <c r="H40" s="13">
        <f>G40/F40*100</f>
        <v>100</v>
      </c>
    </row>
    <row r="41" spans="1:8" s="14" customFormat="1" ht="24.75" thickBot="1">
      <c r="A41" s="36"/>
      <c r="B41" s="37"/>
      <c r="C41" s="38"/>
      <c r="D41" s="39" t="s">
        <v>30</v>
      </c>
      <c r="E41" s="40"/>
      <c r="F41" s="40"/>
      <c r="G41" s="40"/>
      <c r="H41" s="41"/>
    </row>
    <row r="42" ht="13.5" thickTop="1">
      <c r="H42" s="18"/>
    </row>
    <row r="43" ht="13.5" thickBot="1">
      <c r="H43" s="18" t="s">
        <v>5</v>
      </c>
    </row>
    <row r="44" spans="1:8" s="15" customFormat="1" ht="25.5" thickBot="1" thickTop="1">
      <c r="A44" s="19" t="s">
        <v>10</v>
      </c>
      <c r="B44" s="20" t="s">
        <v>0</v>
      </c>
      <c r="C44" s="20" t="s">
        <v>9</v>
      </c>
      <c r="D44" s="20" t="s">
        <v>8</v>
      </c>
      <c r="E44" s="21" t="s">
        <v>1</v>
      </c>
      <c r="F44" s="21" t="s">
        <v>2</v>
      </c>
      <c r="G44" s="21" t="s">
        <v>6</v>
      </c>
      <c r="H44" s="22" t="s">
        <v>7</v>
      </c>
    </row>
    <row r="45" spans="1:9" s="28" customFormat="1" ht="13.5" thickBot="1" thickTop="1">
      <c r="A45" s="23">
        <v>1</v>
      </c>
      <c r="B45" s="24">
        <v>2</v>
      </c>
      <c r="C45" s="24">
        <v>3</v>
      </c>
      <c r="D45" s="24">
        <v>4</v>
      </c>
      <c r="E45" s="24">
        <v>5</v>
      </c>
      <c r="F45" s="25">
        <v>6</v>
      </c>
      <c r="G45" s="25">
        <v>7</v>
      </c>
      <c r="H45" s="26" t="s">
        <v>17</v>
      </c>
      <c r="I45" s="27"/>
    </row>
    <row r="46" spans="1:8" s="14" customFormat="1" ht="26.25" thickTop="1">
      <c r="A46" s="6">
        <v>67</v>
      </c>
      <c r="B46" s="10"/>
      <c r="C46" s="11">
        <v>8115</v>
      </c>
      <c r="D46" s="12" t="s">
        <v>12</v>
      </c>
      <c r="E46" s="8"/>
      <c r="F46" s="8">
        <v>15396049.71</v>
      </c>
      <c r="G46" s="8">
        <v>15396049.71</v>
      </c>
      <c r="H46" s="13">
        <f>G46/F46*100</f>
        <v>100</v>
      </c>
    </row>
    <row r="47" spans="1:8" s="14" customFormat="1" ht="24">
      <c r="A47" s="6"/>
      <c r="B47" s="10"/>
      <c r="C47" s="11"/>
      <c r="D47" s="33" t="s">
        <v>30</v>
      </c>
      <c r="E47" s="8"/>
      <c r="F47" s="8"/>
      <c r="G47" s="8"/>
      <c r="H47" s="13"/>
    </row>
    <row r="48" spans="1:8" s="14" customFormat="1" ht="25.5">
      <c r="A48" s="6">
        <v>68</v>
      </c>
      <c r="B48" s="10"/>
      <c r="C48" s="11">
        <v>8115</v>
      </c>
      <c r="D48" s="12" t="s">
        <v>12</v>
      </c>
      <c r="E48" s="8"/>
      <c r="F48" s="8">
        <v>19248386.4</v>
      </c>
      <c r="G48" s="8">
        <v>19248386.4</v>
      </c>
      <c r="H48" s="13">
        <f>G48/F48*100</f>
        <v>100</v>
      </c>
    </row>
    <row r="49" spans="1:8" s="14" customFormat="1" ht="24">
      <c r="A49" s="6"/>
      <c r="B49" s="10"/>
      <c r="C49" s="11"/>
      <c r="D49" s="33" t="s">
        <v>30</v>
      </c>
      <c r="E49" s="8"/>
      <c r="F49" s="8"/>
      <c r="G49" s="8"/>
      <c r="H49" s="13"/>
    </row>
    <row r="50" spans="1:8" s="14" customFormat="1" ht="25.5">
      <c r="A50" s="6">
        <v>71</v>
      </c>
      <c r="B50" s="10"/>
      <c r="C50" s="11">
        <v>8115</v>
      </c>
      <c r="D50" s="12" t="s">
        <v>12</v>
      </c>
      <c r="E50" s="8"/>
      <c r="F50" s="8">
        <v>11000</v>
      </c>
      <c r="G50" s="8">
        <v>11000</v>
      </c>
      <c r="H50" s="13">
        <f>G50/F50*100</f>
        <v>100</v>
      </c>
    </row>
    <row r="51" spans="1:8" s="14" customFormat="1" ht="24">
      <c r="A51" s="6"/>
      <c r="B51" s="10"/>
      <c r="C51" s="11"/>
      <c r="D51" s="33" t="s">
        <v>30</v>
      </c>
      <c r="E51" s="8"/>
      <c r="F51" s="8"/>
      <c r="G51" s="8"/>
      <c r="H51" s="13"/>
    </row>
    <row r="52" spans="1:8" s="14" customFormat="1" ht="25.5">
      <c r="A52" s="6">
        <v>10</v>
      </c>
      <c r="B52" s="10"/>
      <c r="C52" s="11">
        <v>8115</v>
      </c>
      <c r="D52" s="12" t="s">
        <v>12</v>
      </c>
      <c r="E52" s="8"/>
      <c r="F52" s="8">
        <f>11618+14430.49</f>
        <v>26048.489999999998</v>
      </c>
      <c r="G52" s="8">
        <f>11618+14430.49</f>
        <v>26048.489999999998</v>
      </c>
      <c r="H52" s="13">
        <f>G52/F52*100</f>
        <v>100</v>
      </c>
    </row>
    <row r="53" spans="1:8" s="14" customFormat="1" ht="35.25" customHeight="1" thickBot="1">
      <c r="A53" s="6"/>
      <c r="B53" s="10"/>
      <c r="C53" s="11"/>
      <c r="D53" s="33" t="s">
        <v>31</v>
      </c>
      <c r="E53" s="8"/>
      <c r="F53" s="8"/>
      <c r="G53" s="8"/>
      <c r="H53" s="13"/>
    </row>
    <row r="54" spans="1:8" s="3" customFormat="1" ht="18" customHeight="1" thickBot="1" thickTop="1">
      <c r="A54" s="53" t="s">
        <v>4</v>
      </c>
      <c r="B54" s="54"/>
      <c r="C54" s="54"/>
      <c r="D54" s="55"/>
      <c r="E54" s="42">
        <f>SUM(E8:E37)</f>
        <v>161414000</v>
      </c>
      <c r="F54" s="42">
        <f>SUM(F38:F53,F9:F37,F9,F8)</f>
        <v>868924739.3099998</v>
      </c>
      <c r="G54" s="42">
        <f>SUM(G46:G53,G8:G40)</f>
        <v>868924733.3099996</v>
      </c>
      <c r="H54" s="43">
        <f>G54/F54*100</f>
        <v>99.99999930949139</v>
      </c>
    </row>
    <row r="55" spans="5:8" ht="13.5" thickTop="1">
      <c r="E55" s="35"/>
      <c r="F55" s="35"/>
      <c r="G55" s="35"/>
      <c r="H55" s="35"/>
    </row>
    <row r="56" spans="5:8" ht="7.5" customHeight="1">
      <c r="E56" s="35"/>
      <c r="F56" s="35"/>
      <c r="G56" s="35"/>
      <c r="H56" s="35"/>
    </row>
    <row r="57" ht="15">
      <c r="A57" s="3" t="s">
        <v>13</v>
      </c>
    </row>
    <row r="58" spans="1:8" ht="25.5" customHeight="1">
      <c r="A58" s="56" t="s">
        <v>35</v>
      </c>
      <c r="B58" s="57"/>
      <c r="C58" s="57"/>
      <c r="D58" s="57"/>
      <c r="E58" s="57"/>
      <c r="F58" s="57"/>
      <c r="G58" s="57"/>
      <c r="H58" s="57"/>
    </row>
    <row r="59" ht="13.5" thickBot="1">
      <c r="H59" s="18" t="s">
        <v>5</v>
      </c>
    </row>
    <row r="60" spans="1:8" s="15" customFormat="1" ht="25.5" thickBot="1" thickTop="1">
      <c r="A60" s="19" t="s">
        <v>10</v>
      </c>
      <c r="B60" s="20" t="s">
        <v>0</v>
      </c>
      <c r="C60" s="20" t="s">
        <v>9</v>
      </c>
      <c r="D60" s="20" t="s">
        <v>8</v>
      </c>
      <c r="E60" s="21" t="s">
        <v>1</v>
      </c>
      <c r="F60" s="21" t="s">
        <v>2</v>
      </c>
      <c r="G60" s="21" t="s">
        <v>6</v>
      </c>
      <c r="H60" s="22" t="s">
        <v>7</v>
      </c>
    </row>
    <row r="61" spans="1:9" s="28" customFormat="1" ht="13.5" thickBot="1" thickTop="1">
      <c r="A61" s="23">
        <v>1</v>
      </c>
      <c r="B61" s="24">
        <v>2</v>
      </c>
      <c r="C61" s="24">
        <v>3</v>
      </c>
      <c r="D61" s="24">
        <v>4</v>
      </c>
      <c r="E61" s="24">
        <v>5</v>
      </c>
      <c r="F61" s="25">
        <v>6</v>
      </c>
      <c r="G61" s="25">
        <v>7</v>
      </c>
      <c r="H61" s="26" t="s">
        <v>17</v>
      </c>
      <c r="I61" s="27"/>
    </row>
    <row r="62" spans="1:8" s="15" customFormat="1" ht="13.5" thickTop="1">
      <c r="A62" s="5">
        <v>7</v>
      </c>
      <c r="B62" s="29"/>
      <c r="C62" s="30">
        <v>8223</v>
      </c>
      <c r="D62" s="31" t="s">
        <v>11</v>
      </c>
      <c r="E62" s="9">
        <v>398373000</v>
      </c>
      <c r="F62" s="9">
        <v>500000000</v>
      </c>
      <c r="G62" s="9">
        <v>500000000</v>
      </c>
      <c r="H62" s="32">
        <f>G62/F62*100</f>
        <v>100</v>
      </c>
    </row>
    <row r="63" spans="1:8" s="15" customFormat="1" ht="13.5" thickBot="1">
      <c r="A63" s="36"/>
      <c r="B63" s="37"/>
      <c r="C63" s="38"/>
      <c r="D63" s="39" t="s">
        <v>19</v>
      </c>
      <c r="E63" s="40"/>
      <c r="F63" s="40"/>
      <c r="G63" s="40"/>
      <c r="H63" s="41"/>
    </row>
    <row r="64" spans="1:8" s="3" customFormat="1" ht="18" customHeight="1" thickBot="1" thickTop="1">
      <c r="A64" s="53" t="s">
        <v>4</v>
      </c>
      <c r="B64" s="54"/>
      <c r="C64" s="54"/>
      <c r="D64" s="55"/>
      <c r="E64" s="42">
        <f>SUM(E62:E62)</f>
        <v>398373000</v>
      </c>
      <c r="F64" s="42">
        <f>SUM(F62:F62)</f>
        <v>500000000</v>
      </c>
      <c r="G64" s="42">
        <f>SUM(G62:G62)</f>
        <v>500000000</v>
      </c>
      <c r="H64" s="34">
        <f>G64/F64*100</f>
        <v>100</v>
      </c>
    </row>
    <row r="65" ht="13.5" thickTop="1"/>
    <row r="66" ht="5.25" customHeight="1"/>
    <row r="67" ht="15">
      <c r="A67" s="3" t="s">
        <v>36</v>
      </c>
    </row>
    <row r="68" spans="1:8" ht="27" customHeight="1">
      <c r="A68" s="56" t="s">
        <v>22</v>
      </c>
      <c r="B68" s="57"/>
      <c r="C68" s="57"/>
      <c r="D68" s="57"/>
      <c r="E68" s="57"/>
      <c r="F68" s="57"/>
      <c r="G68" s="57"/>
      <c r="H68" s="57"/>
    </row>
    <row r="69" ht="13.5" thickBot="1">
      <c r="H69" s="18" t="s">
        <v>5</v>
      </c>
    </row>
    <row r="70" spans="1:8" s="15" customFormat="1" ht="25.5" thickBot="1" thickTop="1">
      <c r="A70" s="19" t="s">
        <v>10</v>
      </c>
      <c r="B70" s="20" t="s">
        <v>0</v>
      </c>
      <c r="C70" s="20" t="s">
        <v>9</v>
      </c>
      <c r="D70" s="20" t="s">
        <v>8</v>
      </c>
      <c r="E70" s="21" t="s">
        <v>1</v>
      </c>
      <c r="F70" s="21" t="s">
        <v>2</v>
      </c>
      <c r="G70" s="21" t="s">
        <v>6</v>
      </c>
      <c r="H70" s="22" t="s">
        <v>7</v>
      </c>
    </row>
    <row r="71" spans="1:9" s="28" customFormat="1" ht="13.5" thickBot="1" thickTop="1">
      <c r="A71" s="23">
        <v>1</v>
      </c>
      <c r="B71" s="24">
        <v>2</v>
      </c>
      <c r="C71" s="24">
        <v>3</v>
      </c>
      <c r="D71" s="24">
        <v>4</v>
      </c>
      <c r="E71" s="24">
        <v>5</v>
      </c>
      <c r="F71" s="25">
        <v>6</v>
      </c>
      <c r="G71" s="25">
        <v>7</v>
      </c>
      <c r="H71" s="26" t="s">
        <v>17</v>
      </c>
      <c r="I71" s="27"/>
    </row>
    <row r="72" spans="1:8" s="15" customFormat="1" ht="13.5" thickTop="1">
      <c r="A72" s="5">
        <v>7</v>
      </c>
      <c r="B72" s="29"/>
      <c r="C72" s="30">
        <v>8123</v>
      </c>
      <c r="D72" s="31" t="s">
        <v>11</v>
      </c>
      <c r="E72" s="9">
        <v>238381000</v>
      </c>
      <c r="F72" s="9">
        <v>238381000</v>
      </c>
      <c r="G72" s="9">
        <v>238381000</v>
      </c>
      <c r="H72" s="32">
        <f>G72/F72*100</f>
        <v>100</v>
      </c>
    </row>
    <row r="73" spans="1:8" s="15" customFormat="1" ht="13.5" thickBot="1">
      <c r="A73" s="6"/>
      <c r="B73" s="10"/>
      <c r="C73" s="11"/>
      <c r="D73" s="33" t="s">
        <v>23</v>
      </c>
      <c r="E73" s="8"/>
      <c r="F73" s="8"/>
      <c r="G73" s="8"/>
      <c r="H73" s="41"/>
    </row>
    <row r="74" spans="1:8" s="3" customFormat="1" ht="18" customHeight="1" thickBot="1" thickTop="1">
      <c r="A74" s="53" t="s">
        <v>4</v>
      </c>
      <c r="B74" s="54"/>
      <c r="C74" s="54"/>
      <c r="D74" s="55"/>
      <c r="E74" s="42">
        <f>SUM(E72:E73)</f>
        <v>238381000</v>
      </c>
      <c r="F74" s="42">
        <f>SUM(F72:F73)</f>
        <v>238381000</v>
      </c>
      <c r="G74" s="42">
        <f>SUM(G72:G73)</f>
        <v>238381000</v>
      </c>
      <c r="H74" s="34">
        <f>G74/F74*100</f>
        <v>100</v>
      </c>
    </row>
    <row r="75" spans="1:8" s="3" customFormat="1" ht="15.75" thickTop="1">
      <c r="A75" s="1"/>
      <c r="B75" s="1"/>
      <c r="C75" s="1"/>
      <c r="D75" s="1"/>
      <c r="E75" s="2"/>
      <c r="F75" s="2"/>
      <c r="G75" s="2"/>
      <c r="H75" s="2"/>
    </row>
    <row r="76" spans="1:8" s="3" customFormat="1" ht="8.25" customHeight="1">
      <c r="A76" s="1"/>
      <c r="B76" s="1"/>
      <c r="C76" s="1"/>
      <c r="D76" s="1"/>
      <c r="E76" s="2"/>
      <c r="F76" s="2"/>
      <c r="G76" s="2"/>
      <c r="H76" s="2"/>
    </row>
    <row r="77" ht="15">
      <c r="A77" s="3" t="s">
        <v>42</v>
      </c>
    </row>
    <row r="78" spans="1:8" ht="15" customHeight="1">
      <c r="A78" s="56" t="s">
        <v>43</v>
      </c>
      <c r="B78" s="57"/>
      <c r="C78" s="57"/>
      <c r="D78" s="57"/>
      <c r="E78" s="57"/>
      <c r="F78" s="57"/>
      <c r="G78" s="57"/>
      <c r="H78" s="57"/>
    </row>
    <row r="79" ht="13.5" thickBot="1">
      <c r="H79" s="18" t="s">
        <v>5</v>
      </c>
    </row>
    <row r="80" spans="1:8" s="15" customFormat="1" ht="25.5" thickBot="1" thickTop="1">
      <c r="A80" s="19" t="s">
        <v>10</v>
      </c>
      <c r="B80" s="20" t="s">
        <v>0</v>
      </c>
      <c r="C80" s="20" t="s">
        <v>9</v>
      </c>
      <c r="D80" s="20" t="s">
        <v>8</v>
      </c>
      <c r="E80" s="21" t="s">
        <v>1</v>
      </c>
      <c r="F80" s="21" t="s">
        <v>2</v>
      </c>
      <c r="G80" s="21" t="s">
        <v>6</v>
      </c>
      <c r="H80" s="22" t="s">
        <v>7</v>
      </c>
    </row>
    <row r="81" spans="1:9" s="28" customFormat="1" ht="13.5" thickBot="1" thickTop="1">
      <c r="A81" s="23">
        <v>1</v>
      </c>
      <c r="B81" s="24">
        <v>2</v>
      </c>
      <c r="C81" s="24">
        <v>3</v>
      </c>
      <c r="D81" s="24">
        <v>4</v>
      </c>
      <c r="E81" s="24">
        <v>5</v>
      </c>
      <c r="F81" s="25">
        <v>6</v>
      </c>
      <c r="G81" s="25">
        <v>7</v>
      </c>
      <c r="H81" s="26" t="s">
        <v>17</v>
      </c>
      <c r="I81" s="27"/>
    </row>
    <row r="82" spans="1:8" s="15" customFormat="1" ht="27" thickBot="1" thickTop="1">
      <c r="A82" s="5">
        <v>7</v>
      </c>
      <c r="B82" s="29"/>
      <c r="C82" s="30">
        <v>8901</v>
      </c>
      <c r="D82" s="51" t="s">
        <v>44</v>
      </c>
      <c r="E82" s="9"/>
      <c r="F82" s="9"/>
      <c r="G82" s="9">
        <v>1702489.9</v>
      </c>
      <c r="H82" s="52"/>
    </row>
    <row r="83" spans="1:8" s="3" customFormat="1" ht="18" customHeight="1" thickBot="1" thickTop="1">
      <c r="A83" s="53" t="s">
        <v>4</v>
      </c>
      <c r="B83" s="54"/>
      <c r="C83" s="54"/>
      <c r="D83" s="55"/>
      <c r="E83" s="42">
        <f>SUM(E82:E82)</f>
        <v>0</v>
      </c>
      <c r="F83" s="42">
        <f>SUM(F82:F82)</f>
        <v>0</v>
      </c>
      <c r="G83" s="42">
        <f>SUM(G82:G82)</f>
        <v>1702489.9</v>
      </c>
      <c r="H83" s="34"/>
    </row>
    <row r="84" spans="1:8" s="3" customFormat="1" ht="15.75" thickTop="1">
      <c r="A84" s="1"/>
      <c r="B84" s="1"/>
      <c r="C84" s="1"/>
      <c r="D84" s="1"/>
      <c r="E84" s="2"/>
      <c r="F84" s="2"/>
      <c r="G84" s="2"/>
      <c r="H84" s="2"/>
    </row>
    <row r="85" spans="1:8" s="3" customFormat="1" ht="8.25" customHeight="1">
      <c r="A85" s="1"/>
      <c r="B85" s="1"/>
      <c r="C85" s="1"/>
      <c r="D85" s="1"/>
      <c r="E85" s="2"/>
      <c r="F85" s="2"/>
      <c r="G85" s="2"/>
      <c r="H85" s="2"/>
    </row>
    <row r="86" ht="15">
      <c r="A86" s="3" t="s">
        <v>45</v>
      </c>
    </row>
    <row r="87" spans="1:8" ht="12.75">
      <c r="A87" s="60" t="s">
        <v>25</v>
      </c>
      <c r="B87" s="61"/>
      <c r="C87" s="61"/>
      <c r="D87" s="61"/>
      <c r="E87" s="61"/>
      <c r="F87" s="61"/>
      <c r="G87" s="61"/>
      <c r="H87" s="61"/>
    </row>
    <row r="88" ht="13.5" thickBot="1">
      <c r="H88" s="18" t="s">
        <v>5</v>
      </c>
    </row>
    <row r="89" spans="1:8" ht="25.5" thickBot="1" thickTop="1">
      <c r="A89" s="46" t="s">
        <v>10</v>
      </c>
      <c r="B89" s="47" t="s">
        <v>0</v>
      </c>
      <c r="C89" s="47" t="s">
        <v>9</v>
      </c>
      <c r="D89" s="47" t="s">
        <v>8</v>
      </c>
      <c r="E89" s="21" t="s">
        <v>1</v>
      </c>
      <c r="F89" s="21" t="s">
        <v>2</v>
      </c>
      <c r="G89" s="21" t="s">
        <v>6</v>
      </c>
      <c r="H89" s="22" t="s">
        <v>7</v>
      </c>
    </row>
    <row r="90" spans="1:9" s="28" customFormat="1" ht="13.5" thickBot="1" thickTop="1">
      <c r="A90" s="23">
        <v>1</v>
      </c>
      <c r="B90" s="24">
        <v>2</v>
      </c>
      <c r="C90" s="24">
        <v>3</v>
      </c>
      <c r="D90" s="24">
        <v>4</v>
      </c>
      <c r="E90" s="24">
        <v>5</v>
      </c>
      <c r="F90" s="25">
        <v>6</v>
      </c>
      <c r="G90" s="25">
        <v>7</v>
      </c>
      <c r="H90" s="26" t="s">
        <v>17</v>
      </c>
      <c r="I90" s="27"/>
    </row>
    <row r="91" spans="1:8" s="15" customFormat="1" ht="13.5" thickTop="1">
      <c r="A91" s="5">
        <v>61</v>
      </c>
      <c r="B91" s="29"/>
      <c r="C91" s="30">
        <v>8902</v>
      </c>
      <c r="D91" s="4" t="s">
        <v>24</v>
      </c>
      <c r="E91" s="9">
        <v>0</v>
      </c>
      <c r="F91" s="9">
        <v>0</v>
      </c>
      <c r="G91" s="9">
        <v>120.49</v>
      </c>
      <c r="H91" s="32"/>
    </row>
    <row r="92" spans="1:8" s="15" customFormat="1" ht="13.5" thickBot="1">
      <c r="A92" s="36">
        <v>62</v>
      </c>
      <c r="B92" s="37"/>
      <c r="C92" s="38">
        <v>8902</v>
      </c>
      <c r="D92" s="48" t="s">
        <v>24</v>
      </c>
      <c r="E92" s="8">
        <v>0</v>
      </c>
      <c r="F92" s="40">
        <v>0</v>
      </c>
      <c r="G92" s="40">
        <v>109.09</v>
      </c>
      <c r="H92" s="41"/>
    </row>
    <row r="93" spans="1:8" s="3" customFormat="1" ht="18" customHeight="1" thickBot="1" thickTop="1">
      <c r="A93" s="58" t="s">
        <v>4</v>
      </c>
      <c r="B93" s="59"/>
      <c r="C93" s="59"/>
      <c r="D93" s="59"/>
      <c r="E93" s="42">
        <f>SUM(E91:E92)</f>
        <v>0</v>
      </c>
      <c r="F93" s="42">
        <f>SUM(F91:F92)</f>
        <v>0</v>
      </c>
      <c r="G93" s="42">
        <f>SUM(G91:G92)</f>
        <v>229.57999999999998</v>
      </c>
      <c r="H93" s="43"/>
    </row>
    <row r="94" spans="1:8" s="3" customFormat="1" ht="15.75" thickTop="1">
      <c r="A94" s="1"/>
      <c r="B94" s="1"/>
      <c r="C94" s="1"/>
      <c r="D94" s="1"/>
      <c r="E94" s="2"/>
      <c r="F94" s="2"/>
      <c r="G94" s="2"/>
      <c r="H94" s="2"/>
    </row>
    <row r="95" spans="1:8" s="3" customFormat="1" ht="15">
      <c r="A95" s="1"/>
      <c r="B95" s="1"/>
      <c r="C95" s="1"/>
      <c r="D95" s="1"/>
      <c r="E95" s="2"/>
      <c r="F95" s="2"/>
      <c r="G95" s="2"/>
      <c r="H95" s="2"/>
    </row>
    <row r="96" spans="1:8" ht="22.5" customHeight="1" thickBot="1">
      <c r="A96" s="44" t="s">
        <v>15</v>
      </c>
      <c r="B96" s="44"/>
      <c r="C96" s="44"/>
      <c r="D96" s="44"/>
      <c r="E96" s="45">
        <f>SUM(E54,E64,E74,E83,E93)</f>
        <v>798168000</v>
      </c>
      <c r="F96" s="45">
        <f>SUM(F54,F64,F74,F83,F93)</f>
        <v>1607305739.31</v>
      </c>
      <c r="G96" s="45">
        <f>SUM(G54,G64,G74,G83,G93)</f>
        <v>1609008452.7899995</v>
      </c>
      <c r="H96" s="45">
        <f>G96/F96*100</f>
        <v>100.10593588004797</v>
      </c>
    </row>
    <row r="97" ht="13.5" thickTop="1">
      <c r="G97" s="35"/>
    </row>
    <row r="98" spans="5:7" ht="12.75">
      <c r="E98" s="35"/>
      <c r="F98" s="35"/>
      <c r="G98" s="35"/>
    </row>
    <row r="99" ht="12.75">
      <c r="G99" s="35"/>
    </row>
    <row r="100" ht="16.5">
      <c r="A100" s="17" t="s">
        <v>47</v>
      </c>
    </row>
    <row r="101" ht="15">
      <c r="A101" s="3" t="s">
        <v>37</v>
      </c>
    </row>
    <row r="102" spans="1:8" ht="12.75">
      <c r="A102" s="56" t="s">
        <v>38</v>
      </c>
      <c r="B102" s="57"/>
      <c r="C102" s="57"/>
      <c r="D102" s="57"/>
      <c r="E102" s="57"/>
      <c r="F102" s="57"/>
      <c r="G102" s="57"/>
      <c r="H102" s="57"/>
    </row>
    <row r="103" spans="1:8" ht="12" customHeight="1">
      <c r="A103" s="62"/>
      <c r="B103" s="62"/>
      <c r="C103" s="62"/>
      <c r="D103" s="62"/>
      <c r="E103" s="62"/>
      <c r="F103" s="62"/>
      <c r="G103" s="62"/>
      <c r="H103" s="62"/>
    </row>
    <row r="104" ht="13.5" thickBot="1">
      <c r="H104" s="18" t="s">
        <v>5</v>
      </c>
    </row>
    <row r="105" spans="1:8" ht="25.5" thickBot="1" thickTop="1">
      <c r="A105" s="46" t="s">
        <v>10</v>
      </c>
      <c r="B105" s="47" t="s">
        <v>0</v>
      </c>
      <c r="C105" s="47" t="s">
        <v>9</v>
      </c>
      <c r="D105" s="47" t="s">
        <v>8</v>
      </c>
      <c r="E105" s="21" t="s">
        <v>1</v>
      </c>
      <c r="F105" s="21" t="s">
        <v>2</v>
      </c>
      <c r="G105" s="21" t="s">
        <v>6</v>
      </c>
      <c r="H105" s="22" t="s">
        <v>7</v>
      </c>
    </row>
    <row r="106" spans="1:9" s="28" customFormat="1" ht="13.5" thickBot="1" thickTop="1">
      <c r="A106" s="23">
        <v>1</v>
      </c>
      <c r="B106" s="24">
        <v>2</v>
      </c>
      <c r="C106" s="24">
        <v>3</v>
      </c>
      <c r="D106" s="24">
        <v>4</v>
      </c>
      <c r="E106" s="24">
        <v>5</v>
      </c>
      <c r="F106" s="25">
        <v>6</v>
      </c>
      <c r="G106" s="25">
        <v>7</v>
      </c>
      <c r="H106" s="26" t="s">
        <v>17</v>
      </c>
      <c r="I106" s="27"/>
    </row>
    <row r="107" spans="1:8" s="15" customFormat="1" ht="27" thickBot="1" thickTop="1">
      <c r="A107" s="5">
        <v>7</v>
      </c>
      <c r="B107" s="29"/>
      <c r="C107" s="30">
        <v>8224</v>
      </c>
      <c r="D107" s="4" t="s">
        <v>14</v>
      </c>
      <c r="E107" s="9">
        <v>43634000</v>
      </c>
      <c r="F107" s="9">
        <v>43634000</v>
      </c>
      <c r="G107" s="9">
        <v>43633565.62</v>
      </c>
      <c r="H107" s="32">
        <f>G107/F107*100</f>
        <v>99.99900449190997</v>
      </c>
    </row>
    <row r="108" spans="1:8" s="3" customFormat="1" ht="18" customHeight="1" thickBot="1" thickTop="1">
      <c r="A108" s="58" t="s">
        <v>4</v>
      </c>
      <c r="B108" s="59"/>
      <c r="C108" s="59"/>
      <c r="D108" s="59"/>
      <c r="E108" s="42">
        <f>SUM(E107)</f>
        <v>43634000</v>
      </c>
      <c r="F108" s="42">
        <f>SUM(F107)</f>
        <v>43634000</v>
      </c>
      <c r="G108" s="42">
        <f>SUM(G107)</f>
        <v>43633565.62</v>
      </c>
      <c r="H108" s="43">
        <f>G108/F108*100</f>
        <v>99.99900449190997</v>
      </c>
    </row>
    <row r="109" ht="13.5" thickTop="1"/>
    <row r="111" ht="15">
      <c r="A111" s="3" t="s">
        <v>21</v>
      </c>
    </row>
    <row r="112" spans="1:8" ht="12.75" customHeight="1">
      <c r="A112" s="56" t="s">
        <v>39</v>
      </c>
      <c r="B112" s="57"/>
      <c r="C112" s="57"/>
      <c r="D112" s="57"/>
      <c r="E112" s="57"/>
      <c r="F112" s="57"/>
      <c r="G112" s="57"/>
      <c r="H112" s="57"/>
    </row>
    <row r="113" ht="13.5" thickBot="1">
      <c r="H113" s="18" t="s">
        <v>5</v>
      </c>
    </row>
    <row r="114" spans="1:8" ht="25.5" thickBot="1" thickTop="1">
      <c r="A114" s="46" t="s">
        <v>10</v>
      </c>
      <c r="B114" s="47" t="s">
        <v>0</v>
      </c>
      <c r="C114" s="47" t="s">
        <v>9</v>
      </c>
      <c r="D114" s="47" t="s">
        <v>8</v>
      </c>
      <c r="E114" s="21" t="s">
        <v>1</v>
      </c>
      <c r="F114" s="21" t="s">
        <v>2</v>
      </c>
      <c r="G114" s="21" t="s">
        <v>6</v>
      </c>
      <c r="H114" s="22" t="s">
        <v>7</v>
      </c>
    </row>
    <row r="115" spans="1:9" s="28" customFormat="1" ht="13.5" thickBot="1" thickTop="1">
      <c r="A115" s="23">
        <v>1</v>
      </c>
      <c r="B115" s="24">
        <v>2</v>
      </c>
      <c r="C115" s="24">
        <v>3</v>
      </c>
      <c r="D115" s="24">
        <v>4</v>
      </c>
      <c r="E115" s="24">
        <v>5</v>
      </c>
      <c r="F115" s="25">
        <v>6</v>
      </c>
      <c r="G115" s="25">
        <v>7</v>
      </c>
      <c r="H115" s="26" t="s">
        <v>17</v>
      </c>
      <c r="I115" s="27"/>
    </row>
    <row r="116" spans="1:8" s="15" customFormat="1" ht="27" thickBot="1" thickTop="1">
      <c r="A116" s="5">
        <v>7</v>
      </c>
      <c r="B116" s="29"/>
      <c r="C116" s="30">
        <v>8224</v>
      </c>
      <c r="D116" s="4" t="s">
        <v>14</v>
      </c>
      <c r="E116" s="9">
        <v>21429000</v>
      </c>
      <c r="F116" s="9">
        <v>21429000</v>
      </c>
      <c r="G116" s="9">
        <v>21428571.42</v>
      </c>
      <c r="H116" s="32">
        <f>G116/F116*100</f>
        <v>99.998</v>
      </c>
    </row>
    <row r="117" spans="1:8" s="3" customFormat="1" ht="18" customHeight="1" thickBot="1" thickTop="1">
      <c r="A117" s="58" t="s">
        <v>4</v>
      </c>
      <c r="B117" s="59"/>
      <c r="C117" s="59"/>
      <c r="D117" s="59"/>
      <c r="E117" s="42">
        <f>SUM(E116)</f>
        <v>21429000</v>
      </c>
      <c r="F117" s="42">
        <f>SUM(F116)</f>
        <v>21429000</v>
      </c>
      <c r="G117" s="42">
        <f>SUM(G116)</f>
        <v>21428571.42</v>
      </c>
      <c r="H117" s="43">
        <f>G117/F117*100</f>
        <v>99.998</v>
      </c>
    </row>
    <row r="118" ht="13.5" thickTop="1"/>
    <row r="120" ht="15">
      <c r="A120" s="3" t="s">
        <v>40</v>
      </c>
    </row>
    <row r="121" spans="1:8" ht="12.75" customHeight="1">
      <c r="A121" s="56" t="s">
        <v>41</v>
      </c>
      <c r="B121" s="57"/>
      <c r="C121" s="57"/>
      <c r="D121" s="57"/>
      <c r="E121" s="57"/>
      <c r="F121" s="57"/>
      <c r="G121" s="57"/>
      <c r="H121" s="57"/>
    </row>
    <row r="122" ht="13.5" thickBot="1">
      <c r="H122" s="18" t="s">
        <v>5</v>
      </c>
    </row>
    <row r="123" spans="1:8" s="15" customFormat="1" ht="25.5" thickBot="1" thickTop="1">
      <c r="A123" s="19" t="s">
        <v>10</v>
      </c>
      <c r="B123" s="20" t="s">
        <v>0</v>
      </c>
      <c r="C123" s="20" t="s">
        <v>9</v>
      </c>
      <c r="D123" s="20" t="s">
        <v>8</v>
      </c>
      <c r="E123" s="21" t="s">
        <v>1</v>
      </c>
      <c r="F123" s="21" t="s">
        <v>2</v>
      </c>
      <c r="G123" s="21" t="s">
        <v>6</v>
      </c>
      <c r="H123" s="22" t="s">
        <v>7</v>
      </c>
    </row>
    <row r="124" spans="1:9" s="28" customFormat="1" ht="13.5" thickBot="1" thickTop="1">
      <c r="A124" s="23">
        <v>1</v>
      </c>
      <c r="B124" s="24">
        <v>2</v>
      </c>
      <c r="C124" s="24">
        <v>3</v>
      </c>
      <c r="D124" s="24">
        <v>4</v>
      </c>
      <c r="E124" s="24">
        <v>5</v>
      </c>
      <c r="F124" s="25">
        <v>6</v>
      </c>
      <c r="G124" s="25">
        <v>7</v>
      </c>
      <c r="H124" s="26" t="s">
        <v>17</v>
      </c>
      <c r="I124" s="27"/>
    </row>
    <row r="125" spans="1:8" s="15" customFormat="1" ht="27" thickBot="1" thickTop="1">
      <c r="A125" s="5">
        <v>7</v>
      </c>
      <c r="B125" s="29"/>
      <c r="C125" s="30">
        <v>8124</v>
      </c>
      <c r="D125" s="51" t="s">
        <v>14</v>
      </c>
      <c r="E125" s="9"/>
      <c r="F125" s="9">
        <v>22809821.06</v>
      </c>
      <c r="G125" s="9">
        <v>22809821.06</v>
      </c>
      <c r="H125" s="52">
        <f>G125/F125*100</f>
        <v>100</v>
      </c>
    </row>
    <row r="126" spans="1:8" s="3" customFormat="1" ht="18" customHeight="1" thickBot="1" thickTop="1">
      <c r="A126" s="53" t="s">
        <v>4</v>
      </c>
      <c r="B126" s="54"/>
      <c r="C126" s="54"/>
      <c r="D126" s="55"/>
      <c r="E126" s="42">
        <f>SUM(E125:E125)</f>
        <v>0</v>
      </c>
      <c r="F126" s="42">
        <f>SUM(F125:F125)</f>
        <v>22809821.06</v>
      </c>
      <c r="G126" s="42">
        <f>SUM(G125:G125)</f>
        <v>22809821.06</v>
      </c>
      <c r="H126" s="34">
        <f>G126/F126*100</f>
        <v>100</v>
      </c>
    </row>
    <row r="127" ht="13.5" thickTop="1"/>
    <row r="129" spans="1:8" ht="22.5" customHeight="1" thickBot="1">
      <c r="A129" s="44" t="s">
        <v>16</v>
      </c>
      <c r="B129" s="44"/>
      <c r="C129" s="44"/>
      <c r="D129" s="44"/>
      <c r="E129" s="45">
        <f>SUM(E108,E117,E126,E93)</f>
        <v>65063000</v>
      </c>
      <c r="F129" s="45">
        <f>SUM(F108,F117,F126,F93)</f>
        <v>87872821.06</v>
      </c>
      <c r="G129" s="45">
        <f>SUM(G108,G117,G126)</f>
        <v>87871958.1</v>
      </c>
      <c r="H129" s="45">
        <f>G129/F129*100</f>
        <v>99.99901794435459</v>
      </c>
    </row>
    <row r="130" ht="13.5" thickTop="1"/>
    <row r="135" spans="1:12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</row>
    <row r="136" spans="1:12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</row>
    <row r="137" spans="1:12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</row>
  </sheetData>
  <sheetProtection/>
  <mergeCells count="15">
    <mergeCell ref="A93:D93"/>
    <mergeCell ref="A102:H103"/>
    <mergeCell ref="A108:D108"/>
    <mergeCell ref="A78:H78"/>
    <mergeCell ref="A83:D83"/>
    <mergeCell ref="A54:D54"/>
    <mergeCell ref="A126:D126"/>
    <mergeCell ref="A121:H121"/>
    <mergeCell ref="A58:H58"/>
    <mergeCell ref="A64:D64"/>
    <mergeCell ref="A68:H68"/>
    <mergeCell ref="A112:H112"/>
    <mergeCell ref="A117:D117"/>
    <mergeCell ref="A74:D74"/>
    <mergeCell ref="A87:H87"/>
  </mergeCells>
  <printOptions/>
  <pageMargins left="0.7874015748031497" right="0.7874015748031497" top="0.984251968503937" bottom="0.984251968503937" header="0.5118110236220472" footer="0.5118110236220472"/>
  <pageSetup firstPageNumber="186" useFirstPageNumber="1" horizontalDpi="600" verticalDpi="600" orientation="portrait" paperSize="9" scale="73" r:id="rId1"/>
  <headerFooter alignWithMargins="0">
    <oddFooter>&amp;L&amp;"Arial,Kurzíva"Zastupitelstvo Olomouckého kraje 28.6.2013
6. - Závěrečný účet Olomouckého kraj za rok 2012
Příloha č. 4:  Financování&amp;R&amp;"Arial,Kurzíva"Strana &amp;P (Celkem 484)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vitkova</dc:creator>
  <cp:keywords/>
  <dc:description/>
  <cp:lastModifiedBy>Dresslerová Veronika</cp:lastModifiedBy>
  <cp:lastPrinted>2013-06-06T10:57:58Z</cp:lastPrinted>
  <dcterms:created xsi:type="dcterms:W3CDTF">2006-05-10T10:56:04Z</dcterms:created>
  <dcterms:modified xsi:type="dcterms:W3CDTF">2013-06-10T10:39:27Z</dcterms:modified>
  <cp:category/>
  <cp:version/>
  <cp:contentType/>
  <cp:contentStatus/>
</cp:coreProperties>
</file>