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0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organizace'!$A$4:$L$198</definedName>
    <definedName name="_xlnm._FilterDatabase" localSheetId="1" hidden="1">'PO Olomouckého kraje'!$A$4:$L$63</definedName>
    <definedName name="_xlnm._FilterDatabase" localSheetId="2" hidden="1">'PO zřizované obcemi'!$A$4:$L$34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'Obce'!$A$1:$L$16</definedName>
    <definedName name="_xlnm.Print_Area" localSheetId="1">'PO Olomouckého kraje'!$A$1:$L$63</definedName>
    <definedName name="_xlnm.Print_Area" localSheetId="2">'PO zřizované obcemi'!$A$1:$L$34</definedName>
  </definedNames>
  <calcPr fullCalcOnLoad="1"/>
</workbook>
</file>

<file path=xl/sharedStrings.xml><?xml version="1.0" encoding="utf-8"?>
<sst xmlns="http://schemas.openxmlformats.org/spreadsheetml/2006/main" count="1064" uniqueCount="434">
  <si>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</si>
  <si>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</si>
  <si>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</si>
  <si>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</si>
  <si>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</si>
  <si>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</si>
  <si>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</si>
  <si>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</si>
  <si>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</si>
  <si>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</si>
  <si>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</si>
  <si>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</si>
  <si>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</si>
  <si>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</si>
  <si>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</si>
  <si>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</si>
  <si>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</si>
  <si>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</si>
  <si>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</si>
  <si>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</si>
  <si>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</si>
  <si>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</si>
  <si>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</si>
  <si>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</si>
  <si>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</si>
  <si>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</si>
  <si>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</si>
  <si>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</si>
  <si>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</si>
  <si>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</si>
  <si>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</si>
  <si>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</si>
  <si>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</si>
  <si>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</si>
  <si>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</si>
  <si>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</si>
  <si>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</si>
  <si>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</si>
  <si>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</si>
  <si>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</si>
  <si>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</si>
  <si>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</si>
  <si>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</si>
  <si>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</si>
  <si>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</si>
  <si>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</si>
  <si>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</si>
  <si>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</si>
  <si>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</si>
  <si>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</si>
  <si>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</si>
  <si>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</si>
  <si>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</si>
  <si>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</si>
  <si>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</si>
  <si>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</si>
  <si>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</si>
  <si>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</si>
  <si>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</si>
  <si>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</si>
  <si>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</si>
  <si>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</si>
  <si>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</si>
  <si>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</si>
  <si>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</si>
  <si>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</si>
  <si>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</si>
  <si>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</si>
  <si>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</si>
  <si>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</si>
  <si>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</si>
  <si>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</si>
  <si>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</si>
  <si>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</si>
  <si>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</si>
  <si>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</si>
  <si>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</si>
  <si>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</si>
  <si>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Nocležna pro bezdomovce - muže - ELIM Hranice</t>
  </si>
  <si>
    <t>ECCE HOMO ŠTERNBERK</t>
  </si>
  <si>
    <t>Občanské sdružení sociální pomoci Prostějov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</si>
  <si>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</si>
  <si>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</si>
  <si>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</si>
  <si>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</si>
  <si>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</si>
  <si>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</si>
  <si>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</si>
  <si>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</si>
  <si>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</si>
  <si>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</si>
  <si>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</si>
  <si>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sociální služby poskytované ve zdravotnických zařízeních ústavní péče</t>
  </si>
  <si>
    <t>Domov se zvláštním režimem Libina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</si>
  <si>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</si>
  <si>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</si>
  <si>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</si>
  <si>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</si>
  <si>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</si>
  <si>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</si>
  <si>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sociál.aktiviz.sl.pro seniory a osoby se zdra.postižením</t>
  </si>
  <si>
    <t xml:space="preserve">Komunitní centrum </t>
  </si>
  <si>
    <t>Setkávání seniorů SPOLU</t>
  </si>
  <si>
    <t>Terénní programy - Statutární město Olomouc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</si>
  <si>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</si>
  <si>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</si>
  <si>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</si>
  <si>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</si>
  <si>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</si>
  <si>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tělesně postižených v ČR  - místní organizace Přerov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</si>
  <si>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</si>
  <si>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</si>
  <si>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</si>
  <si>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Aktivním začleněním k aktivnímu životu se sluchovým postižením-Šumperk</t>
  </si>
  <si>
    <t>Tlumočnické služby pro neslyšící občany Olomouckého kraje</t>
  </si>
  <si>
    <t>POMADOL s. r. o.</t>
  </si>
  <si>
    <t>POMADOL s.r.o.</t>
  </si>
  <si>
    <t>Domov pro seniory Tovačov</t>
  </si>
  <si>
    <t>Obec</t>
  </si>
  <si>
    <t>Zábřeh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</si>
  <si>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</si>
  <si>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</si>
  <si>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</si>
  <si>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</si>
  <si>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</si>
  <si>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</si>
  <si>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</si>
  <si>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 xml:space="preserve">Linka důvěry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</si>
  <si>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</si>
  <si>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</si>
  <si>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</si>
  <si>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</si>
  <si>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</si>
  <si>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</si>
  <si>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</si>
  <si>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služby následné péče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</si>
  <si>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</si>
  <si>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</si>
  <si>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</si>
  <si>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</si>
  <si>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</si>
  <si>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</si>
  <si>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</si>
  <si>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</si>
  <si>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</si>
  <si>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</si>
  <si>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</si>
  <si>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</si>
  <si>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</si>
  <si>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</si>
  <si>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</si>
  <si>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</si>
  <si>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</si>
  <si>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</si>
  <si>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</si>
  <si>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</si>
  <si>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</si>
  <si>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</si>
  <si>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</si>
  <si>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</si>
  <si>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</si>
  <si>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</si>
  <si>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</si>
  <si>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</si>
  <si>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</si>
  <si>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</si>
  <si>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</si>
  <si>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</si>
  <si>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</si>
  <si>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</si>
  <si>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</si>
  <si>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</si>
  <si>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Romské komunitní centrum -  Lačo jilo</t>
  </si>
  <si>
    <t>Slezská diakonie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</si>
  <si>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</si>
  <si>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</si>
  <si>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</si>
  <si>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</si>
  <si>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</si>
  <si>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</si>
  <si>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</si>
  <si>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</si>
  <si>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</si>
  <si>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</si>
  <si>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</si>
  <si>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</si>
  <si>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</si>
  <si>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</si>
  <si>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</si>
  <si>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</si>
  <si>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</si>
  <si>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</si>
  <si>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</si>
  <si>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</si>
  <si>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</si>
  <si>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</si>
  <si>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</si>
  <si>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</si>
  <si>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</si>
  <si>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</si>
  <si>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</si>
  <si>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</si>
  <si>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</si>
  <si>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</si>
  <si>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</si>
  <si>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</si>
  <si>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</si>
  <si>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</si>
  <si>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</si>
  <si>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</si>
  <si>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</si>
  <si>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</si>
  <si>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</si>
  <si>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</si>
  <si>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</si>
  <si>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</si>
  <si>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</si>
  <si>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</si>
  <si>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</si>
  <si>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</si>
  <si>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Mana, o.s.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</si>
  <si>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</si>
  <si>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</si>
  <si>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</si>
  <si>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</si>
  <si>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</si>
  <si>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</si>
  <si>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</si>
  <si>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</si>
  <si>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</si>
  <si>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</si>
  <si>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</si>
  <si>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</si>
  <si>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P</t>
  </si>
  <si>
    <t>ID</t>
  </si>
  <si>
    <t>NZDM Miriklo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</si>
  <si>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</si>
  <si>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</si>
  <si>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</si>
  <si>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</si>
  <si>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</si>
  <si>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</si>
  <si>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</si>
  <si>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</si>
  <si>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</si>
  <si>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</si>
  <si>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</si>
  <si>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K-centrum Krédo-kontaktní a poradenské centrum v oblasti drogové problematiky</t>
  </si>
  <si>
    <t>Nízkoprahový klub pro děti a mládež Rachot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</si>
  <si>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</si>
  <si>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</si>
  <si>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</si>
  <si>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</si>
  <si>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</si>
  <si>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</si>
  <si>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</si>
  <si>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</si>
  <si>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</si>
  <si>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</si>
  <si>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</si>
  <si>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</si>
  <si>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</si>
  <si>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</si>
  <si>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Sociálně aktivizační služby pro seniory</t>
  </si>
  <si>
    <t>Nízkoprahové denní centrum SCHOD</t>
  </si>
  <si>
    <t>nízkoprahová denní centra</t>
  </si>
  <si>
    <t>ALFA HANDICAP - sdružení občanů se zdravotním postižením přerovského regionu</t>
  </si>
  <si>
    <t>DC 90 o.s.</t>
  </si>
  <si>
    <t>ADP - SANCO s.r.o.</t>
  </si>
  <si>
    <t xml:space="preserve">Nízkoprahové denní centrum  </t>
  </si>
  <si>
    <t>Centrum sociálních služeb Kojetín, p.o.</t>
  </si>
  <si>
    <t>Rodinný klub Maria</t>
  </si>
  <si>
    <t>Poradenské centrum</t>
  </si>
  <si>
    <t>Nízkoprahové denní centrum - Středisko Samaritán pro lidi bez domova</t>
  </si>
  <si>
    <t>Terénní program - Středisko Samaritán pro lidi bez domova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</si>
  <si>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</si>
  <si>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</si>
  <si>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</si>
  <si>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</si>
  <si>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</si>
  <si>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</si>
  <si>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</si>
  <si>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</si>
  <si>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Terénní programy Šternberska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</si>
  <si>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</si>
  <si>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</si>
  <si>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</si>
  <si>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</si>
  <si>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</si>
  <si>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</si>
  <si>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</si>
  <si>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</si>
  <si>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Domov penzion Zábřeh</t>
  </si>
  <si>
    <t>Domov penzion Hněvkov</t>
  </si>
  <si>
    <t>Občanské sdružení ONŽ - pomoc a poradenství pro ženy a dívky</t>
  </si>
  <si>
    <t>Poradna pro ženy a dívky Olomouc</t>
  </si>
  <si>
    <t>Azylové domy /pro muže a ženy/</t>
  </si>
  <si>
    <t>Nízkoprahové denní centrum</t>
  </si>
  <si>
    <t>Azylové domy /pro osamělé rodiče s dětmi/</t>
  </si>
  <si>
    <t>Romské komunitní centrum - Žížalka</t>
  </si>
  <si>
    <t>Telefonická a sms krizová pomoc pro osoby se sluchovým postižením</t>
  </si>
  <si>
    <t>Odborný léčebný ústav neurologicko-geriatrický Moravský Beroun</t>
  </si>
  <si>
    <t>Sociální hospitalizace v OLÚNG Moravský Beroun</t>
  </si>
  <si>
    <t>Rodinné centrum U Mloka</t>
  </si>
  <si>
    <t>Denní stacionář VOLBA</t>
  </si>
  <si>
    <t>Dům pro rodiče s dětmi v tísni</t>
  </si>
  <si>
    <t>Poradna pro občanství, občanská a lidská práva</t>
  </si>
  <si>
    <t>Sdružení MOST K ŽIVOTU</t>
  </si>
  <si>
    <t>DORKAS Ostrava, tísňová péče</t>
  </si>
  <si>
    <t>Lipenský klub "Pohoda"</t>
  </si>
  <si>
    <t>Společnost pro podporu lidí s mentálním postižením v České republice, o.s.</t>
  </si>
  <si>
    <t>Poradenské centrum SPMP ČR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</si>
  <si>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</si>
  <si>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</si>
  <si>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</si>
  <si>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</si>
  <si>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</si>
  <si>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Intervenční centra pro osoby ohrožené domácím násilím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</si>
  <si>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</si>
  <si>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</si>
  <si>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</si>
  <si>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Sociálně terapeutické dílna ZAHRADA</t>
  </si>
  <si>
    <t>Poradna rané péče MATANA</t>
  </si>
  <si>
    <t>Nízkoprahové denní centrum UZEL</t>
  </si>
  <si>
    <t>Domov se zváštním režimem Tovačov</t>
  </si>
  <si>
    <t>Dům pro seniory Uničov, s.r.o.</t>
  </si>
  <si>
    <t>Úprava dotace k 6.11.2012</t>
  </si>
  <si>
    <t>Chráněné bydlení Pomněnka</t>
  </si>
  <si>
    <t>Úprava dotace k 4.12.2012</t>
  </si>
  <si>
    <t>Výše dotace k 31.12.2012</t>
  </si>
  <si>
    <t>Výše dotace k 4.4.2013</t>
  </si>
  <si>
    <t>Výše dotace na rok 2013</t>
  </si>
  <si>
    <t>PO OK</t>
  </si>
  <si>
    <t>NNO</t>
  </si>
  <si>
    <t>obch.s.</t>
  </si>
  <si>
    <t>Arnáda spásy, Sbor a komunitní centrum</t>
  </si>
  <si>
    <t>Armáda spásy, Centrum sociálních služeb Šumperk</t>
  </si>
  <si>
    <t>Noclehárna pro muže a ženy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</si>
  <si>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</si>
  <si>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</si>
  <si>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</si>
  <si>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</si>
  <si>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</si>
  <si>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</si>
  <si>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</si>
  <si>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</si>
  <si>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</si>
  <si>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</si>
  <si>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</si>
  <si>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</si>
  <si>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</si>
  <si>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</si>
  <si>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</si>
  <si>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</si>
  <si>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pO Ob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</si>
  <si>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</si>
  <si>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</si>
  <si>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</si>
  <si>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</si>
  <si>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</si>
  <si>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</si>
  <si>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</si>
  <si>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Federace rodičů a přátel sluchově postižených o.s.</t>
  </si>
  <si>
    <t>Sociální poradna pro osoby se sluchovým postižením a jejich blízké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</si>
  <si>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</si>
  <si>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</si>
  <si>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</si>
  <si>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</si>
  <si>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</si>
  <si>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</si>
  <si>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</si>
  <si>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</si>
  <si>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</si>
  <si>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</si>
  <si>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</si>
  <si>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</si>
  <si>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</si>
  <si>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</si>
  <si>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</si>
  <si>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</si>
  <si>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</si>
  <si>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</si>
  <si>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</si>
  <si>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</si>
  <si>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</si>
  <si>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Sociálně aktivizační služby pro seniory a osoby zdravotně postižené</t>
  </si>
  <si>
    <t>Návrat do společnosti</t>
  </si>
  <si>
    <t>ROZKOŠ bez RIZIKA</t>
  </si>
  <si>
    <t>Terénní programy - Morava, Slezsko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</si>
  <si>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</si>
  <si>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</si>
  <si>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</si>
  <si>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</si>
  <si>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</si>
  <si>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 xml:space="preserve">Poradenské a vzdělávací středisko pro seniory 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</si>
  <si>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</si>
  <si>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</si>
  <si>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</si>
  <si>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</si>
  <si>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</si>
  <si>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 xml:space="preserve">Společnost pro podporu lidí s mentálním postižením v ČR, o.s. okresní organizace SPMP ČR Šumperk </t>
  </si>
  <si>
    <t>NEKUK? (Nevíš kudy-kam - odborné poradenství a půjčovna kompenzačních pomůcek)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</si>
  <si>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</si>
  <si>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</si>
  <si>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</si>
  <si>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</si>
  <si>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</si>
  <si>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</si>
  <si>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</si>
  <si>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</si>
  <si>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</si>
  <si>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</si>
  <si>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</si>
  <si>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</si>
  <si>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</si>
  <si>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</si>
  <si>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</si>
  <si>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</si>
  <si>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</si>
  <si>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</si>
  <si>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</si>
  <si>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</si>
  <si>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</si>
  <si>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</si>
  <si>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</si>
  <si>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</si>
  <si>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</si>
  <si>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</si>
  <si>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</si>
  <si>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</si>
  <si>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</si>
  <si>
    <t>Sociální rehabilitace Restart</t>
  </si>
  <si>
    <t xml:space="preserve">Úprava dotace k 24.5.2013 </t>
  </si>
  <si>
    <t>Úprava dotace k 18.7.2013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</si>
</sst>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6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0" fillId="34" borderId="15" xfId="0" applyFont="1" applyFill="1" applyBorder="1" applyAlignment="1">
      <alignment horizontal="left" vertical="top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0" xfId="47" applyFont="1" applyFill="1" applyBorder="1" applyAlignment="1">
      <alignment horizontal="center" vertical="top" wrapText="1"/>
      <protection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center" vertical="top"/>
    </xf>
    <xf numFmtId="4" fontId="0" fillId="34" borderId="13" xfId="0" applyNumberFormat="1" applyFont="1" applyFill="1" applyBorder="1" applyAlignment="1">
      <alignment vertical="center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3" xfId="47" applyFont="1" applyFill="1" applyBorder="1" applyAlignment="1">
      <alignment vertical="center" wrapText="1"/>
      <protection/>
    </xf>
    <xf numFmtId="0" fontId="8" fillId="35" borderId="24" xfId="47" applyFont="1" applyFill="1" applyBorder="1" applyAlignment="1">
      <alignment horizontal="center" vertical="center" wrapText="1"/>
      <protection/>
    </xf>
    <xf numFmtId="0" fontId="8" fillId="35" borderId="24" xfId="47" applyFont="1" applyFill="1" applyBorder="1" applyAlignment="1">
      <alignment vertical="center" wrapText="1"/>
      <protection/>
    </xf>
    <xf numFmtId="0" fontId="8" fillId="35" borderId="17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8" fillId="35" borderId="11" xfId="47" applyFont="1" applyFill="1" applyBorder="1" applyAlignment="1">
      <alignment vertical="center" wrapText="1"/>
      <protection/>
    </xf>
    <xf numFmtId="0" fontId="7" fillId="35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horizontal="left" vertical="center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34" borderId="15" xfId="4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8" fillId="35" borderId="11" xfId="47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21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20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47" applyFont="1" applyFill="1" applyBorder="1" applyAlignment="1">
      <alignment vertical="center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vertical="top"/>
    </xf>
    <xf numFmtId="0" fontId="2" fillId="34" borderId="2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4" fontId="0" fillId="34" borderId="12" xfId="0" applyNumberFormat="1" applyFont="1" applyFill="1" applyBorder="1" applyAlignment="1">
      <alignment vertical="center"/>
    </xf>
    <xf numFmtId="4" fontId="2" fillId="34" borderId="10" xfId="47" applyNumberFormat="1" applyFont="1" applyFill="1" applyBorder="1" applyAlignment="1">
      <alignment vertical="center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0" fillId="34" borderId="12" xfId="0" applyFont="1" applyFill="1" applyBorder="1" applyAlignment="1">
      <alignment vertical="top" wrapText="1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5" width="22.00390625" style="0" customWidth="1"/>
    <col min="6" max="7" width="22.00390625" style="0" hidden="1" customWidth="1"/>
    <col min="8" max="8" width="22.00390625" style="0" customWidth="1"/>
  </cols>
  <sheetData>
    <row r="1" spans="1:12" s="1" customFormat="1" ht="20.25">
      <c r="A1" s="21" t="s">
        <v>83</v>
      </c>
      <c r="B1" s="21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1"/>
      <c r="B2" s="21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5"/>
      <c r="B3" s="25"/>
      <c r="C3" s="26"/>
      <c r="D3" s="3"/>
      <c r="E3" s="3"/>
      <c r="F3" s="3"/>
      <c r="G3" s="3"/>
      <c r="H3" s="26" t="s">
        <v>82</v>
      </c>
      <c r="I3" s="3"/>
      <c r="J3" s="4"/>
      <c r="K3" s="5"/>
      <c r="L3" s="6"/>
    </row>
    <row r="4" spans="1:8" ht="29.25" customHeight="1">
      <c r="A4" s="173" t="s">
        <v>84</v>
      </c>
      <c r="B4" s="171" t="s">
        <v>329</v>
      </c>
      <c r="C4" s="171" t="s">
        <v>330</v>
      </c>
      <c r="D4" s="171" t="s">
        <v>432</v>
      </c>
      <c r="E4" s="171" t="s">
        <v>433</v>
      </c>
      <c r="F4" s="171" t="s">
        <v>326</v>
      </c>
      <c r="G4" s="171" t="s">
        <v>328</v>
      </c>
      <c r="H4" s="171" t="s">
        <v>331</v>
      </c>
    </row>
    <row r="5" spans="1:8" ht="15.75" customHeight="1">
      <c r="A5" s="34" t="s">
        <v>85</v>
      </c>
      <c r="B5" s="35">
        <v>261506000</v>
      </c>
      <c r="C5" s="35">
        <f>'PO Olomouckého kraje'!G63</f>
        <v>232201000</v>
      </c>
      <c r="D5" s="35">
        <f>'PO Olomouckého kraje'!H63</f>
        <v>98400</v>
      </c>
      <c r="E5" s="35">
        <f>'PO Olomouckého kraje'!I63</f>
        <v>25025000</v>
      </c>
      <c r="F5" s="35"/>
      <c r="G5" s="35"/>
      <c r="H5" s="35">
        <f>C5+D5+E5+F5+G5</f>
        <v>257324400</v>
      </c>
    </row>
    <row r="6" spans="1:8" ht="15.75" customHeight="1">
      <c r="A6" s="34" t="s">
        <v>86</v>
      </c>
      <c r="B6" s="35">
        <v>59010000</v>
      </c>
      <c r="C6" s="35">
        <f>'PO zřizované obcemi'!G34</f>
        <v>59798000</v>
      </c>
      <c r="D6" s="35">
        <f>'PO zřizované obcemi'!H34</f>
        <v>1190500</v>
      </c>
      <c r="E6" s="35">
        <f>'PO zřizované obcemi'!I34</f>
        <v>1046000</v>
      </c>
      <c r="F6" s="35"/>
      <c r="G6" s="35"/>
      <c r="H6" s="35">
        <f>C6+D6+E6+F6+G6</f>
        <v>62034500</v>
      </c>
    </row>
    <row r="7" spans="1:8" ht="14.25" customHeight="1">
      <c r="A7" s="34" t="s">
        <v>147</v>
      </c>
      <c r="B7" s="35">
        <v>144548000</v>
      </c>
      <c r="C7" s="35">
        <f>'Neziskové organizace'!G198</f>
        <v>143654000</v>
      </c>
      <c r="D7" s="35">
        <f>'Neziskové organizace'!H198</f>
        <v>6514100</v>
      </c>
      <c r="E7" s="35">
        <f>'Neziskové organizace'!I198</f>
        <v>8759000</v>
      </c>
      <c r="F7" s="35"/>
      <c r="G7" s="35"/>
      <c r="H7" s="35">
        <f>C7+D7+E7+F7+G7</f>
        <v>158927100</v>
      </c>
    </row>
    <row r="8" spans="1:8" ht="14.25" customHeight="1">
      <c r="A8" s="34" t="s">
        <v>90</v>
      </c>
      <c r="B8" s="35">
        <v>4740000</v>
      </c>
      <c r="C8" s="35">
        <f>Obce!G16</f>
        <v>2839000</v>
      </c>
      <c r="D8" s="35">
        <f>Obce!H16</f>
        <v>0</v>
      </c>
      <c r="E8" s="35">
        <f>Obce!I16</f>
        <v>0</v>
      </c>
      <c r="F8" s="35"/>
      <c r="G8" s="35"/>
      <c r="H8" s="35">
        <f>C8+D8+E8+F8+G8</f>
        <v>2839000</v>
      </c>
    </row>
    <row r="9" spans="1:8" ht="14.25" customHeight="1">
      <c r="A9" s="34" t="s">
        <v>91</v>
      </c>
      <c r="B9" s="35">
        <v>4771000</v>
      </c>
      <c r="C9" s="35">
        <f>'Zdravotnická zařízení'!G9</f>
        <v>2965000</v>
      </c>
      <c r="D9" s="35">
        <f>'Zdravotnická zařízení'!H9</f>
        <v>0</v>
      </c>
      <c r="E9" s="35">
        <f>'Zdravotnická zařízení'!I9</f>
        <v>134000</v>
      </c>
      <c r="F9" s="35"/>
      <c r="G9" s="35"/>
      <c r="H9" s="35">
        <f>C9+D9+E9+F9+G9</f>
        <v>3099000</v>
      </c>
    </row>
    <row r="10" spans="1:8" ht="16.5" customHeight="1">
      <c r="A10" s="174" t="s">
        <v>24</v>
      </c>
      <c r="B10" s="172">
        <f aca="true" t="shared" si="0" ref="B10:G10">SUM(B5:B9)</f>
        <v>474575000</v>
      </c>
      <c r="C10" s="172">
        <f t="shared" si="0"/>
        <v>441457000</v>
      </c>
      <c r="D10" s="172">
        <f>SUM(D5:D9)</f>
        <v>7803000</v>
      </c>
      <c r="E10" s="172">
        <f t="shared" si="0"/>
        <v>34964000</v>
      </c>
      <c r="F10" s="172">
        <f t="shared" si="0"/>
        <v>0</v>
      </c>
      <c r="G10" s="172">
        <f t="shared" si="0"/>
        <v>0</v>
      </c>
      <c r="H10" s="172">
        <f>SUM(H5:H9)</f>
        <v>484224000</v>
      </c>
    </row>
    <row r="12" ht="12.75">
      <c r="C12" s="27"/>
    </row>
    <row r="13" ht="12.75">
      <c r="C13" s="27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landscape" paperSize="9" scale="84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28.75390625" style="2" customWidth="1"/>
    <col min="2" max="2" width="8.625" style="62" hidden="1" customWidth="1"/>
    <col min="3" max="3" width="13.375" style="62" hidden="1" customWidth="1"/>
    <col min="4" max="4" width="35.75390625" style="2" customWidth="1"/>
    <col min="5" max="5" width="16.875" style="62" hidden="1" customWidth="1"/>
    <col min="6" max="6" width="19.75390625" style="2" hidden="1" customWidth="1"/>
    <col min="7" max="8" width="16.875" style="2" customWidth="1"/>
    <col min="9" max="9" width="16.875" style="132" customWidth="1"/>
    <col min="10" max="11" width="16.875" style="132" hidden="1" customWidth="1"/>
    <col min="12" max="12" width="16.875" style="8" customWidth="1"/>
    <col min="13" max="13" width="14.875" style="113" hidden="1" customWidth="1"/>
    <col min="14" max="14" width="12.00390625" style="8" customWidth="1"/>
    <col min="15" max="15" width="13.875" style="8" bestFit="1" customWidth="1"/>
    <col min="16" max="16384" width="9.125" style="8" customWidth="1"/>
  </cols>
  <sheetData>
    <row r="1" spans="1:13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132"/>
      <c r="J1" s="132"/>
      <c r="K1" s="132"/>
      <c r="M1" s="123"/>
    </row>
    <row r="2" spans="1:13" s="1" customFormat="1" ht="20.25">
      <c r="A2" s="25" t="s">
        <v>85</v>
      </c>
      <c r="B2" s="61"/>
      <c r="C2" s="61"/>
      <c r="D2" s="2"/>
      <c r="E2" s="62"/>
      <c r="F2" s="2"/>
      <c r="G2" s="2"/>
      <c r="H2" s="2"/>
      <c r="I2" s="132"/>
      <c r="J2" s="132"/>
      <c r="K2" s="132"/>
      <c r="M2" s="123"/>
    </row>
    <row r="3" ht="12.75">
      <c r="L3" s="16" t="s">
        <v>82</v>
      </c>
    </row>
    <row r="4" spans="1:13" s="7" customFormat="1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330</v>
      </c>
      <c r="H4" s="147" t="s">
        <v>432</v>
      </c>
      <c r="I4" s="148" t="s">
        <v>433</v>
      </c>
      <c r="J4" s="148" t="s">
        <v>326</v>
      </c>
      <c r="K4" s="147" t="s">
        <v>328</v>
      </c>
      <c r="L4" s="147" t="s">
        <v>87</v>
      </c>
      <c r="M4" s="114" t="s">
        <v>87</v>
      </c>
    </row>
    <row r="5" spans="1:15" ht="51" customHeight="1">
      <c r="A5" s="52" t="s">
        <v>408</v>
      </c>
      <c r="B5" s="78" t="s">
        <v>332</v>
      </c>
      <c r="C5" s="63">
        <v>47921293</v>
      </c>
      <c r="D5" s="18" t="s">
        <v>81</v>
      </c>
      <c r="E5" s="91">
        <v>8489645</v>
      </c>
      <c r="F5" s="18" t="s">
        <v>3</v>
      </c>
      <c r="G5" s="32">
        <v>4399000</v>
      </c>
      <c r="H5" s="129">
        <v>0</v>
      </c>
      <c r="I5" s="142">
        <v>636000</v>
      </c>
      <c r="J5" s="129"/>
      <c r="K5" s="129"/>
      <c r="L5" s="32">
        <f>G5+H5+I5+J5</f>
        <v>5035000</v>
      </c>
      <c r="M5" s="104">
        <f>SUM(L5:L6)</f>
        <v>13232000</v>
      </c>
      <c r="O5" s="98"/>
    </row>
    <row r="6" spans="1:15" ht="12.75">
      <c r="A6" s="41"/>
      <c r="B6" s="77" t="s">
        <v>332</v>
      </c>
      <c r="C6" s="64">
        <v>47921293</v>
      </c>
      <c r="D6" s="18" t="s">
        <v>81</v>
      </c>
      <c r="E6" s="91">
        <v>2244884</v>
      </c>
      <c r="F6" s="18" t="s">
        <v>4</v>
      </c>
      <c r="G6" s="32">
        <v>8197000</v>
      </c>
      <c r="H6" s="129">
        <v>0</v>
      </c>
      <c r="I6" s="142">
        <v>0</v>
      </c>
      <c r="J6" s="129"/>
      <c r="K6" s="129"/>
      <c r="L6" s="32">
        <f aca="true" t="shared" si="0" ref="L6:L62">G6+H6+I6+J6</f>
        <v>8197000</v>
      </c>
      <c r="M6" s="124"/>
      <c r="O6" s="98"/>
    </row>
    <row r="7" spans="1:15" ht="38.25">
      <c r="A7" s="42" t="s">
        <v>282</v>
      </c>
      <c r="B7" s="78" t="s">
        <v>332</v>
      </c>
      <c r="C7" s="63">
        <v>61985864</v>
      </c>
      <c r="D7" s="42" t="s">
        <v>282</v>
      </c>
      <c r="E7" s="91">
        <v>8921686</v>
      </c>
      <c r="F7" s="18" t="s">
        <v>4</v>
      </c>
      <c r="G7" s="32">
        <v>8852000</v>
      </c>
      <c r="H7" s="129">
        <v>0</v>
      </c>
      <c r="I7" s="142">
        <v>569000</v>
      </c>
      <c r="J7" s="129"/>
      <c r="K7" s="129"/>
      <c r="L7" s="32">
        <f t="shared" si="0"/>
        <v>9421000</v>
      </c>
      <c r="M7" s="103">
        <f>L7</f>
        <v>9421000</v>
      </c>
      <c r="N7" s="9"/>
      <c r="O7" s="98"/>
    </row>
    <row r="8" spans="1:15" ht="12.75">
      <c r="A8" s="256" t="s">
        <v>353</v>
      </c>
      <c r="B8" s="78" t="s">
        <v>332</v>
      </c>
      <c r="C8" s="63">
        <v>61985872</v>
      </c>
      <c r="D8" s="100" t="s">
        <v>324</v>
      </c>
      <c r="E8" s="91">
        <v>4075543</v>
      </c>
      <c r="F8" s="18"/>
      <c r="G8" s="32">
        <v>1893000</v>
      </c>
      <c r="H8" s="129">
        <v>0</v>
      </c>
      <c r="I8" s="142">
        <v>233000</v>
      </c>
      <c r="J8" s="129"/>
      <c r="K8" s="129"/>
      <c r="L8" s="32">
        <f t="shared" si="0"/>
        <v>2126000</v>
      </c>
      <c r="M8" s="258">
        <f>L8+L9</f>
        <v>6719000</v>
      </c>
      <c r="N8" s="9"/>
      <c r="O8" s="98"/>
    </row>
    <row r="9" spans="1:15" ht="12.75">
      <c r="A9" s="257"/>
      <c r="B9" s="77" t="s">
        <v>332</v>
      </c>
      <c r="C9" s="64">
        <v>61985872</v>
      </c>
      <c r="D9" s="180" t="s">
        <v>117</v>
      </c>
      <c r="E9" s="91">
        <v>2172521</v>
      </c>
      <c r="F9" s="18" t="s">
        <v>4</v>
      </c>
      <c r="G9" s="32">
        <v>4013000</v>
      </c>
      <c r="H9" s="129">
        <v>0</v>
      </c>
      <c r="I9" s="142">
        <v>580000</v>
      </c>
      <c r="J9" s="129"/>
      <c r="K9" s="129"/>
      <c r="L9" s="32">
        <f t="shared" si="0"/>
        <v>4593000</v>
      </c>
      <c r="M9" s="259"/>
      <c r="N9" s="9"/>
      <c r="O9" s="98"/>
    </row>
    <row r="10" spans="1:15" ht="24" customHeight="1">
      <c r="A10" s="52" t="s">
        <v>351</v>
      </c>
      <c r="B10" s="79" t="s">
        <v>332</v>
      </c>
      <c r="C10" s="66">
        <v>61985881</v>
      </c>
      <c r="D10" s="10" t="s">
        <v>352</v>
      </c>
      <c r="E10" s="91">
        <v>2773816</v>
      </c>
      <c r="F10" s="18" t="s">
        <v>4</v>
      </c>
      <c r="G10" s="32">
        <v>1378000</v>
      </c>
      <c r="H10" s="129">
        <v>0</v>
      </c>
      <c r="I10" s="142">
        <v>199000</v>
      </c>
      <c r="J10" s="129"/>
      <c r="K10" s="129"/>
      <c r="L10" s="32">
        <f t="shared" si="0"/>
        <v>1577000</v>
      </c>
      <c r="M10" s="104">
        <f>L10+L11</f>
        <v>4093000</v>
      </c>
      <c r="O10" s="98"/>
    </row>
    <row r="11" spans="1:15" ht="25.5">
      <c r="A11" s="41"/>
      <c r="B11" s="77" t="s">
        <v>332</v>
      </c>
      <c r="C11" s="64">
        <v>61985881</v>
      </c>
      <c r="D11" s="10" t="s">
        <v>352</v>
      </c>
      <c r="E11" s="91">
        <v>8409320</v>
      </c>
      <c r="F11" s="18" t="s">
        <v>3</v>
      </c>
      <c r="G11" s="32">
        <v>2437000</v>
      </c>
      <c r="H11" s="129">
        <v>0</v>
      </c>
      <c r="I11" s="142">
        <v>79000</v>
      </c>
      <c r="J11" s="129"/>
      <c r="K11" s="129"/>
      <c r="L11" s="32">
        <f t="shared" si="0"/>
        <v>2516000</v>
      </c>
      <c r="M11" s="124"/>
      <c r="O11" s="98"/>
    </row>
    <row r="12" spans="1:15" ht="25.5">
      <c r="A12" s="56" t="s">
        <v>409</v>
      </c>
      <c r="B12" s="82" t="s">
        <v>332</v>
      </c>
      <c r="C12" s="65">
        <v>61985902</v>
      </c>
      <c r="D12" s="227" t="s">
        <v>409</v>
      </c>
      <c r="E12" s="91">
        <v>5471162</v>
      </c>
      <c r="F12" s="18" t="s">
        <v>5</v>
      </c>
      <c r="G12" s="32">
        <v>5808000</v>
      </c>
      <c r="H12" s="129">
        <v>0</v>
      </c>
      <c r="I12" s="142">
        <v>37000</v>
      </c>
      <c r="J12" s="129"/>
      <c r="K12" s="129"/>
      <c r="L12" s="32">
        <f t="shared" si="0"/>
        <v>5845000</v>
      </c>
      <c r="M12" s="103">
        <f>L12</f>
        <v>5845000</v>
      </c>
      <c r="O12" s="98"/>
    </row>
    <row r="13" spans="1:15" ht="33" customHeight="1">
      <c r="A13" s="52" t="s">
        <v>348</v>
      </c>
      <c r="B13" s="78" t="s">
        <v>332</v>
      </c>
      <c r="C13" s="63">
        <v>61985911</v>
      </c>
      <c r="D13" s="18" t="s">
        <v>141</v>
      </c>
      <c r="E13" s="91">
        <v>8907426</v>
      </c>
      <c r="F13" s="18" t="s">
        <v>4</v>
      </c>
      <c r="G13" s="32">
        <v>294000</v>
      </c>
      <c r="H13" s="32">
        <v>30700</v>
      </c>
      <c r="I13" s="142">
        <v>33000</v>
      </c>
      <c r="J13" s="129"/>
      <c r="K13" s="129"/>
      <c r="L13" s="32">
        <f t="shared" si="0"/>
        <v>357700</v>
      </c>
      <c r="M13" s="104">
        <f>L13+L14</f>
        <v>11676700</v>
      </c>
      <c r="O13" s="98"/>
    </row>
    <row r="14" spans="1:15" s="2" customFormat="1" ht="25.5">
      <c r="A14" s="43"/>
      <c r="B14" s="79" t="s">
        <v>332</v>
      </c>
      <c r="C14" s="66">
        <v>61985911</v>
      </c>
      <c r="D14" s="18" t="s">
        <v>142</v>
      </c>
      <c r="E14" s="91">
        <v>8979469</v>
      </c>
      <c r="F14" s="18" t="s">
        <v>5</v>
      </c>
      <c r="G14" s="32">
        <v>9889000</v>
      </c>
      <c r="H14" s="129">
        <v>0</v>
      </c>
      <c r="I14" s="142">
        <v>1430000</v>
      </c>
      <c r="J14" s="129"/>
      <c r="K14" s="129"/>
      <c r="L14" s="32">
        <f t="shared" si="0"/>
        <v>11319000</v>
      </c>
      <c r="M14" s="122"/>
      <c r="N14" s="8"/>
      <c r="O14" s="98"/>
    </row>
    <row r="15" spans="1:15" ht="25.5">
      <c r="A15" s="52" t="s">
        <v>410</v>
      </c>
      <c r="B15" s="182" t="s">
        <v>332</v>
      </c>
      <c r="C15" s="63">
        <v>61985929</v>
      </c>
      <c r="D15" s="180" t="s">
        <v>224</v>
      </c>
      <c r="E15" s="91">
        <v>8995153</v>
      </c>
      <c r="F15" s="18" t="s">
        <v>5</v>
      </c>
      <c r="G15" s="32">
        <v>3965000</v>
      </c>
      <c r="H15" s="129">
        <v>0</v>
      </c>
      <c r="I15" s="142">
        <v>452000</v>
      </c>
      <c r="J15" s="129"/>
      <c r="K15" s="129"/>
      <c r="L15" s="32">
        <f t="shared" si="0"/>
        <v>4417000</v>
      </c>
      <c r="M15" s="104">
        <f>L15+L16</f>
        <v>5390000</v>
      </c>
      <c r="O15" s="98"/>
    </row>
    <row r="16" spans="1:15" ht="12.75">
      <c r="A16" s="41"/>
      <c r="B16" s="183" t="s">
        <v>332</v>
      </c>
      <c r="C16" s="64">
        <v>61985929</v>
      </c>
      <c r="D16" s="100" t="s">
        <v>10</v>
      </c>
      <c r="E16" s="91">
        <v>5852897</v>
      </c>
      <c r="F16" s="18"/>
      <c r="G16" s="32">
        <v>850000</v>
      </c>
      <c r="H16" s="129">
        <v>0</v>
      </c>
      <c r="I16" s="142">
        <v>123000</v>
      </c>
      <c r="J16" s="129"/>
      <c r="K16" s="129"/>
      <c r="L16" s="32">
        <f t="shared" si="0"/>
        <v>973000</v>
      </c>
      <c r="M16" s="124"/>
      <c r="O16" s="98"/>
    </row>
    <row r="17" spans="1:15" ht="25.5">
      <c r="A17" s="53" t="s">
        <v>411</v>
      </c>
      <c r="B17" s="137" t="s">
        <v>332</v>
      </c>
      <c r="C17" s="66">
        <v>70890595</v>
      </c>
      <c r="D17" s="18" t="s">
        <v>122</v>
      </c>
      <c r="E17" s="91">
        <v>2034728</v>
      </c>
      <c r="F17" s="18" t="s">
        <v>6</v>
      </c>
      <c r="G17" s="32">
        <v>1050000</v>
      </c>
      <c r="H17" s="129">
        <v>0</v>
      </c>
      <c r="I17" s="142">
        <v>85000</v>
      </c>
      <c r="J17" s="142"/>
      <c r="K17" s="129"/>
      <c r="L17" s="32">
        <f t="shared" si="0"/>
        <v>1135000</v>
      </c>
      <c r="M17" s="122">
        <f>L17+L18+L19+L20+L22+L21</f>
        <v>7823000</v>
      </c>
      <c r="O17" s="98"/>
    </row>
    <row r="18" spans="1:15" ht="25.5">
      <c r="A18" s="43"/>
      <c r="B18" s="137" t="s">
        <v>332</v>
      </c>
      <c r="C18" s="66">
        <v>70890595</v>
      </c>
      <c r="D18" s="18" t="s">
        <v>123</v>
      </c>
      <c r="E18" s="91">
        <v>7233713</v>
      </c>
      <c r="F18" s="18" t="s">
        <v>7</v>
      </c>
      <c r="G18" s="32">
        <v>1050000</v>
      </c>
      <c r="H18" s="129">
        <v>0</v>
      </c>
      <c r="I18" s="142">
        <v>152000</v>
      </c>
      <c r="J18" s="129"/>
      <c r="K18" s="129"/>
      <c r="L18" s="32">
        <f t="shared" si="0"/>
        <v>1202000</v>
      </c>
      <c r="M18" s="122"/>
      <c r="O18" s="98"/>
    </row>
    <row r="19" spans="1:15" s="11" customFormat="1" ht="25.5">
      <c r="A19" s="219"/>
      <c r="B19" s="137" t="s">
        <v>332</v>
      </c>
      <c r="C19" s="66">
        <v>70890595</v>
      </c>
      <c r="D19" s="18" t="s">
        <v>124</v>
      </c>
      <c r="E19" s="91">
        <v>6085733</v>
      </c>
      <c r="F19" s="18" t="s">
        <v>7</v>
      </c>
      <c r="G19" s="32">
        <v>1039000</v>
      </c>
      <c r="H19" s="129">
        <v>0</v>
      </c>
      <c r="I19" s="142">
        <v>150000</v>
      </c>
      <c r="J19" s="129"/>
      <c r="K19" s="129"/>
      <c r="L19" s="32">
        <f t="shared" si="0"/>
        <v>1189000</v>
      </c>
      <c r="M19" s="122"/>
      <c r="N19" s="9"/>
      <c r="O19" s="98"/>
    </row>
    <row r="20" spans="1:15" s="11" customFormat="1" ht="25.5">
      <c r="A20" s="43"/>
      <c r="B20" s="137" t="s">
        <v>332</v>
      </c>
      <c r="C20" s="66">
        <v>70890595</v>
      </c>
      <c r="D20" s="18" t="s">
        <v>289</v>
      </c>
      <c r="E20" s="91">
        <v>6008321</v>
      </c>
      <c r="F20" s="18" t="s">
        <v>5</v>
      </c>
      <c r="G20" s="32">
        <v>2618000</v>
      </c>
      <c r="H20" s="129">
        <v>0</v>
      </c>
      <c r="I20" s="142">
        <v>379000</v>
      </c>
      <c r="J20" s="129"/>
      <c r="K20" s="129"/>
      <c r="L20" s="32">
        <f t="shared" si="0"/>
        <v>2997000</v>
      </c>
      <c r="M20" s="122"/>
      <c r="N20" s="9"/>
      <c r="O20" s="98"/>
    </row>
    <row r="21" spans="1:15" s="11" customFormat="1" ht="25.5">
      <c r="A21" s="43"/>
      <c r="B21" s="137" t="s">
        <v>332</v>
      </c>
      <c r="C21" s="66">
        <v>70890595</v>
      </c>
      <c r="D21" s="18" t="s">
        <v>290</v>
      </c>
      <c r="E21" s="91">
        <v>9044010</v>
      </c>
      <c r="F21" s="18"/>
      <c r="G21" s="32">
        <v>149000</v>
      </c>
      <c r="H21" s="129">
        <v>0</v>
      </c>
      <c r="I21" s="142">
        <v>0</v>
      </c>
      <c r="J21" s="142"/>
      <c r="K21" s="129"/>
      <c r="L21" s="32">
        <f t="shared" si="0"/>
        <v>149000</v>
      </c>
      <c r="M21" s="122"/>
      <c r="N21" s="9"/>
      <c r="O21" s="98"/>
    </row>
    <row r="22" spans="1:15" ht="25.5">
      <c r="A22" s="41"/>
      <c r="B22" s="137" t="s">
        <v>332</v>
      </c>
      <c r="C22" s="66">
        <v>70890595</v>
      </c>
      <c r="D22" s="18" t="s">
        <v>125</v>
      </c>
      <c r="E22" s="91">
        <v>6682015</v>
      </c>
      <c r="F22" s="18" t="s">
        <v>8</v>
      </c>
      <c r="G22" s="32">
        <v>1006000</v>
      </c>
      <c r="H22" s="129">
        <v>0</v>
      </c>
      <c r="I22" s="142">
        <v>145000</v>
      </c>
      <c r="J22" s="129"/>
      <c r="K22" s="129"/>
      <c r="L22" s="32">
        <f t="shared" si="0"/>
        <v>1151000</v>
      </c>
      <c r="M22" s="124"/>
      <c r="O22" s="98"/>
    </row>
    <row r="23" spans="1:15" ht="38.25">
      <c r="A23" s="56" t="s">
        <v>375</v>
      </c>
      <c r="B23" s="78" t="s">
        <v>332</v>
      </c>
      <c r="C23" s="242">
        <v>70890871</v>
      </c>
      <c r="D23" s="18" t="s">
        <v>9</v>
      </c>
      <c r="E23" s="91">
        <v>9398030</v>
      </c>
      <c r="F23" s="18" t="s">
        <v>5</v>
      </c>
      <c r="G23" s="32">
        <v>12937000</v>
      </c>
      <c r="H23" s="129">
        <v>0</v>
      </c>
      <c r="I23" s="142">
        <v>456000</v>
      </c>
      <c r="J23" s="129"/>
      <c r="K23" s="129"/>
      <c r="L23" s="32">
        <f t="shared" si="0"/>
        <v>13393000</v>
      </c>
      <c r="M23" s="104">
        <f>L23</f>
        <v>13393000</v>
      </c>
      <c r="O23" s="98"/>
    </row>
    <row r="24" spans="1:15" ht="38.25">
      <c r="A24" s="56" t="s">
        <v>375</v>
      </c>
      <c r="B24" s="77" t="s">
        <v>332</v>
      </c>
      <c r="C24" s="242">
        <v>70890871</v>
      </c>
      <c r="D24" s="22" t="s">
        <v>9</v>
      </c>
      <c r="E24" s="91">
        <v>9965783</v>
      </c>
      <c r="F24" s="18"/>
      <c r="G24" s="32">
        <v>3502000</v>
      </c>
      <c r="H24" s="129">
        <v>0</v>
      </c>
      <c r="I24" s="142">
        <v>195000</v>
      </c>
      <c r="J24" s="129"/>
      <c r="K24" s="129"/>
      <c r="L24" s="32">
        <f t="shared" si="0"/>
        <v>3697000</v>
      </c>
      <c r="M24" s="104">
        <f>L24</f>
        <v>3697000</v>
      </c>
      <c r="O24" s="98"/>
    </row>
    <row r="25" spans="1:15" ht="25.5">
      <c r="A25" s="52" t="s">
        <v>344</v>
      </c>
      <c r="B25" s="77" t="s">
        <v>332</v>
      </c>
      <c r="C25" s="65">
        <v>71197699</v>
      </c>
      <c r="D25" s="52" t="s">
        <v>344</v>
      </c>
      <c r="E25" s="91">
        <v>2742485</v>
      </c>
      <c r="F25" s="18" t="s">
        <v>4</v>
      </c>
      <c r="G25" s="32">
        <v>12251000</v>
      </c>
      <c r="H25" s="129">
        <v>0</v>
      </c>
      <c r="I25" s="142">
        <v>0</v>
      </c>
      <c r="J25" s="129"/>
      <c r="K25" s="129"/>
      <c r="L25" s="32">
        <f t="shared" si="0"/>
        <v>12251000</v>
      </c>
      <c r="M25" s="103">
        <f>L25</f>
        <v>12251000</v>
      </c>
      <c r="O25" s="98"/>
    </row>
    <row r="26" spans="1:15" ht="25.5">
      <c r="A26" s="52" t="s">
        <v>343</v>
      </c>
      <c r="B26" s="136" t="s">
        <v>332</v>
      </c>
      <c r="C26" s="63">
        <v>75003988</v>
      </c>
      <c r="D26" s="18" t="s">
        <v>11</v>
      </c>
      <c r="E26" s="91">
        <v>6151236</v>
      </c>
      <c r="F26" s="18" t="s">
        <v>4</v>
      </c>
      <c r="G26" s="32">
        <v>3226000</v>
      </c>
      <c r="H26" s="129">
        <v>0</v>
      </c>
      <c r="I26" s="142">
        <v>466000</v>
      </c>
      <c r="J26" s="129"/>
      <c r="K26" s="129"/>
      <c r="L26" s="32">
        <f t="shared" si="0"/>
        <v>3692000</v>
      </c>
      <c r="M26" s="104">
        <f>L26+L27</f>
        <v>6160000</v>
      </c>
      <c r="N26" s="9"/>
      <c r="O26" s="98"/>
    </row>
    <row r="27" spans="1:15" ht="25.5">
      <c r="A27" s="41"/>
      <c r="B27" s="138" t="s">
        <v>332</v>
      </c>
      <c r="C27" s="64">
        <v>75003988</v>
      </c>
      <c r="D27" s="18" t="s">
        <v>93</v>
      </c>
      <c r="E27" s="91">
        <v>8348519</v>
      </c>
      <c r="F27" s="18" t="s">
        <v>3</v>
      </c>
      <c r="G27" s="32">
        <v>2156000</v>
      </c>
      <c r="H27" s="129">
        <v>0</v>
      </c>
      <c r="I27" s="142">
        <v>312000</v>
      </c>
      <c r="J27" s="129"/>
      <c r="K27" s="129"/>
      <c r="L27" s="32">
        <f t="shared" si="0"/>
        <v>2468000</v>
      </c>
      <c r="M27" s="124"/>
      <c r="N27" s="9"/>
      <c r="O27" s="98"/>
    </row>
    <row r="28" spans="1:15" ht="25.5" customHeight="1">
      <c r="A28" s="53" t="s">
        <v>345</v>
      </c>
      <c r="B28" s="78" t="s">
        <v>332</v>
      </c>
      <c r="C28" s="63">
        <v>75004003</v>
      </c>
      <c r="D28" s="10" t="s">
        <v>345</v>
      </c>
      <c r="E28" s="91">
        <v>3650190</v>
      </c>
      <c r="F28" s="18" t="s">
        <v>4</v>
      </c>
      <c r="G28" s="32">
        <v>3932000</v>
      </c>
      <c r="H28" s="129">
        <v>0</v>
      </c>
      <c r="I28" s="142">
        <v>569000</v>
      </c>
      <c r="J28" s="129"/>
      <c r="K28" s="129"/>
      <c r="L28" s="32">
        <f t="shared" si="0"/>
        <v>4501000</v>
      </c>
      <c r="M28" s="104">
        <f>L28+L29</f>
        <v>10763000</v>
      </c>
      <c r="N28" s="9"/>
      <c r="O28" s="98"/>
    </row>
    <row r="29" spans="1:15" ht="25.5">
      <c r="A29" s="41"/>
      <c r="B29" s="77" t="s">
        <v>332</v>
      </c>
      <c r="C29" s="64">
        <v>75004003</v>
      </c>
      <c r="D29" s="10" t="s">
        <v>346</v>
      </c>
      <c r="E29" s="91">
        <v>9086937</v>
      </c>
      <c r="F29" s="18" t="s">
        <v>3</v>
      </c>
      <c r="G29" s="32">
        <v>5799000</v>
      </c>
      <c r="H29" s="129">
        <v>0</v>
      </c>
      <c r="I29" s="142">
        <v>463000</v>
      </c>
      <c r="J29" s="129"/>
      <c r="K29" s="129"/>
      <c r="L29" s="32">
        <f t="shared" si="0"/>
        <v>6262000</v>
      </c>
      <c r="M29" s="124"/>
      <c r="O29" s="98"/>
    </row>
    <row r="30" spans="1:15" ht="25.5">
      <c r="A30" s="52" t="s">
        <v>347</v>
      </c>
      <c r="B30" s="78" t="s">
        <v>332</v>
      </c>
      <c r="C30" s="63">
        <v>75004011</v>
      </c>
      <c r="D30" s="10" t="s">
        <v>347</v>
      </c>
      <c r="E30" s="91">
        <v>6669041</v>
      </c>
      <c r="F30" s="18" t="s">
        <v>4</v>
      </c>
      <c r="G30" s="32">
        <v>5771000</v>
      </c>
      <c r="H30" s="129">
        <v>0</v>
      </c>
      <c r="I30" s="142">
        <v>835000</v>
      </c>
      <c r="J30" s="129"/>
      <c r="K30" s="129"/>
      <c r="L30" s="32">
        <f t="shared" si="0"/>
        <v>6606000</v>
      </c>
      <c r="M30" s="104">
        <f>L30+L31</f>
        <v>9654000</v>
      </c>
      <c r="N30" s="9"/>
      <c r="O30" s="98"/>
    </row>
    <row r="31" spans="1:15" ht="25.5">
      <c r="A31" s="41"/>
      <c r="B31" s="77" t="s">
        <v>332</v>
      </c>
      <c r="C31" s="64">
        <v>75004011</v>
      </c>
      <c r="D31" s="10" t="s">
        <v>347</v>
      </c>
      <c r="E31" s="91">
        <v>8587282</v>
      </c>
      <c r="F31" s="18" t="s">
        <v>3</v>
      </c>
      <c r="G31" s="32">
        <v>2683000</v>
      </c>
      <c r="H31" s="129">
        <v>0</v>
      </c>
      <c r="I31" s="142">
        <v>365000</v>
      </c>
      <c r="J31" s="129"/>
      <c r="K31" s="129"/>
      <c r="L31" s="32">
        <f t="shared" si="0"/>
        <v>3048000</v>
      </c>
      <c r="M31" s="124"/>
      <c r="N31" s="9"/>
      <c r="O31" s="98"/>
    </row>
    <row r="32" spans="1:15" ht="25.5">
      <c r="A32" s="56" t="s">
        <v>383</v>
      </c>
      <c r="B32" s="82" t="s">
        <v>332</v>
      </c>
      <c r="C32" s="65">
        <v>75004020</v>
      </c>
      <c r="D32" s="10" t="s">
        <v>383</v>
      </c>
      <c r="E32" s="91">
        <v>4267964</v>
      </c>
      <c r="F32" s="18" t="s">
        <v>6</v>
      </c>
      <c r="G32" s="32">
        <v>936000</v>
      </c>
      <c r="H32" s="129">
        <v>0</v>
      </c>
      <c r="I32" s="142">
        <v>135000</v>
      </c>
      <c r="J32" s="129"/>
      <c r="K32" s="129"/>
      <c r="L32" s="32">
        <f t="shared" si="0"/>
        <v>1071000</v>
      </c>
      <c r="M32" s="103">
        <f>L32</f>
        <v>1071000</v>
      </c>
      <c r="O32" s="98"/>
    </row>
    <row r="33" spans="1:15" ht="25.5">
      <c r="A33" s="56" t="s">
        <v>349</v>
      </c>
      <c r="B33" s="82" t="s">
        <v>332</v>
      </c>
      <c r="C33" s="65">
        <v>75004054</v>
      </c>
      <c r="D33" s="227" t="s">
        <v>349</v>
      </c>
      <c r="E33" s="91">
        <v>6500883</v>
      </c>
      <c r="F33" s="18" t="s">
        <v>5</v>
      </c>
      <c r="G33" s="32">
        <v>4632000</v>
      </c>
      <c r="H33" s="129">
        <v>0</v>
      </c>
      <c r="I33" s="142">
        <v>670000</v>
      </c>
      <c r="J33" s="129"/>
      <c r="K33" s="129"/>
      <c r="L33" s="32">
        <f t="shared" si="0"/>
        <v>5302000</v>
      </c>
      <c r="M33" s="103">
        <f>L33</f>
        <v>5302000</v>
      </c>
      <c r="O33" s="98"/>
    </row>
    <row r="34" spans="1:15" ht="25.5">
      <c r="A34" s="52" t="s">
        <v>412</v>
      </c>
      <c r="B34" s="78" t="s">
        <v>332</v>
      </c>
      <c r="C34" s="63">
        <v>75004038</v>
      </c>
      <c r="D34" s="10" t="s">
        <v>395</v>
      </c>
      <c r="E34" s="91">
        <v>4161602</v>
      </c>
      <c r="F34" s="18" t="s">
        <v>6</v>
      </c>
      <c r="G34" s="32">
        <v>2051000</v>
      </c>
      <c r="H34" s="129">
        <v>0</v>
      </c>
      <c r="I34" s="142">
        <v>190000</v>
      </c>
      <c r="J34" s="129"/>
      <c r="K34" s="129"/>
      <c r="L34" s="32">
        <f t="shared" si="0"/>
        <v>2241000</v>
      </c>
      <c r="M34" s="104">
        <f>L34+L35</f>
        <v>5018000</v>
      </c>
      <c r="O34" s="98"/>
    </row>
    <row r="35" spans="1:15" ht="25.5">
      <c r="A35" s="43"/>
      <c r="B35" s="77" t="s">
        <v>332</v>
      </c>
      <c r="C35" s="64">
        <v>75004038</v>
      </c>
      <c r="D35" s="10" t="s">
        <v>396</v>
      </c>
      <c r="E35" s="91">
        <v>8685692</v>
      </c>
      <c r="F35" s="18" t="s">
        <v>12</v>
      </c>
      <c r="G35" s="32">
        <v>2427000</v>
      </c>
      <c r="H35" s="129">
        <v>0</v>
      </c>
      <c r="I35" s="142">
        <v>350000</v>
      </c>
      <c r="J35" s="129"/>
      <c r="K35" s="129"/>
      <c r="L35" s="32">
        <f t="shared" si="0"/>
        <v>2777000</v>
      </c>
      <c r="M35" s="124"/>
      <c r="O35" s="98"/>
    </row>
    <row r="36" spans="1:15" ht="37.5" customHeight="1">
      <c r="A36" s="52" t="s">
        <v>359</v>
      </c>
      <c r="B36" s="136" t="s">
        <v>332</v>
      </c>
      <c r="C36" s="63">
        <v>75004089</v>
      </c>
      <c r="D36" s="18" t="s">
        <v>231</v>
      </c>
      <c r="E36" s="91">
        <v>4659389</v>
      </c>
      <c r="F36" s="18" t="s">
        <v>7</v>
      </c>
      <c r="G36" s="32">
        <v>1077000</v>
      </c>
      <c r="H36" s="129">
        <v>0</v>
      </c>
      <c r="I36" s="142">
        <v>47000</v>
      </c>
      <c r="J36" s="129"/>
      <c r="K36" s="129"/>
      <c r="L36" s="32">
        <f t="shared" si="0"/>
        <v>1124000</v>
      </c>
      <c r="M36" s="104">
        <f>L36+L37</f>
        <v>2041000</v>
      </c>
      <c r="O36" s="98"/>
    </row>
    <row r="37" spans="1:15" ht="25.5">
      <c r="A37" s="41"/>
      <c r="B37" s="138" t="s">
        <v>332</v>
      </c>
      <c r="C37" s="64">
        <v>75004089</v>
      </c>
      <c r="D37" s="18" t="s">
        <v>231</v>
      </c>
      <c r="E37" s="91">
        <v>5290743</v>
      </c>
      <c r="F37" s="18" t="s">
        <v>8</v>
      </c>
      <c r="G37" s="32">
        <v>866000</v>
      </c>
      <c r="H37" s="129">
        <v>0</v>
      </c>
      <c r="I37" s="142">
        <v>51000</v>
      </c>
      <c r="J37" s="129"/>
      <c r="K37" s="129"/>
      <c r="L37" s="32">
        <f t="shared" si="0"/>
        <v>917000</v>
      </c>
      <c r="M37" s="124"/>
      <c r="O37" s="98"/>
    </row>
    <row r="38" spans="1:15" ht="25.5">
      <c r="A38" s="53" t="s">
        <v>356</v>
      </c>
      <c r="B38" s="78" t="s">
        <v>332</v>
      </c>
      <c r="C38" s="63">
        <v>75004097</v>
      </c>
      <c r="D38" s="18" t="s">
        <v>126</v>
      </c>
      <c r="E38" s="91">
        <v>3721104</v>
      </c>
      <c r="F38" s="18" t="s">
        <v>5</v>
      </c>
      <c r="G38" s="32">
        <v>5435000</v>
      </c>
      <c r="H38" s="129">
        <v>0</v>
      </c>
      <c r="I38" s="142">
        <v>786000</v>
      </c>
      <c r="J38" s="129"/>
      <c r="K38" s="129"/>
      <c r="L38" s="32">
        <f t="shared" si="0"/>
        <v>6221000</v>
      </c>
      <c r="M38" s="104">
        <f>L38+L39</f>
        <v>6389000</v>
      </c>
      <c r="O38" s="98"/>
    </row>
    <row r="39" spans="1:15" ht="12.75">
      <c r="A39" s="41"/>
      <c r="B39" s="77" t="s">
        <v>332</v>
      </c>
      <c r="C39" s="64">
        <v>75004097</v>
      </c>
      <c r="D39" s="18" t="s">
        <v>225</v>
      </c>
      <c r="E39" s="91">
        <v>4607247</v>
      </c>
      <c r="F39" s="18" t="s">
        <v>8</v>
      </c>
      <c r="G39" s="32">
        <v>168000</v>
      </c>
      <c r="H39" s="129">
        <v>0</v>
      </c>
      <c r="I39" s="142">
        <v>0</v>
      </c>
      <c r="J39" s="129"/>
      <c r="K39" s="129"/>
      <c r="L39" s="32">
        <f t="shared" si="0"/>
        <v>168000</v>
      </c>
      <c r="M39" s="124"/>
      <c r="O39" s="98"/>
    </row>
    <row r="40" spans="1:15" ht="38.25">
      <c r="A40" s="56" t="s">
        <v>342</v>
      </c>
      <c r="B40" s="82" t="s">
        <v>332</v>
      </c>
      <c r="C40" s="65">
        <v>75004127</v>
      </c>
      <c r="D40" s="56" t="s">
        <v>342</v>
      </c>
      <c r="E40" s="91">
        <v>8298670</v>
      </c>
      <c r="F40" s="18" t="s">
        <v>4</v>
      </c>
      <c r="G40" s="32">
        <v>6098000</v>
      </c>
      <c r="H40" s="129">
        <v>0</v>
      </c>
      <c r="I40" s="142">
        <v>882000</v>
      </c>
      <c r="J40" s="142"/>
      <c r="K40" s="129"/>
      <c r="L40" s="32">
        <f t="shared" si="0"/>
        <v>6980000</v>
      </c>
      <c r="M40" s="103">
        <f>L40</f>
        <v>6980000</v>
      </c>
      <c r="O40" s="98"/>
    </row>
    <row r="41" spans="1:15" ht="24.75" customHeight="1">
      <c r="A41" s="52" t="s">
        <v>392</v>
      </c>
      <c r="B41" s="78" t="s">
        <v>332</v>
      </c>
      <c r="C41" s="63">
        <v>75004259</v>
      </c>
      <c r="D41" s="18" t="s">
        <v>13</v>
      </c>
      <c r="E41" s="91">
        <v>3342323</v>
      </c>
      <c r="F41" s="18" t="s">
        <v>14</v>
      </c>
      <c r="G41" s="32">
        <v>1772000</v>
      </c>
      <c r="H41" s="129">
        <v>0</v>
      </c>
      <c r="I41" s="142">
        <v>256000</v>
      </c>
      <c r="J41" s="129"/>
      <c r="K41" s="129"/>
      <c r="L41" s="32">
        <f t="shared" si="0"/>
        <v>2028000</v>
      </c>
      <c r="M41" s="104">
        <f>L41+L42+L43</f>
        <v>15189000</v>
      </c>
      <c r="O41" s="98"/>
    </row>
    <row r="42" spans="1:15" ht="12.75">
      <c r="A42" s="43"/>
      <c r="B42" s="79" t="s">
        <v>332</v>
      </c>
      <c r="C42" s="66">
        <v>75004259</v>
      </c>
      <c r="D42" s="18" t="s">
        <v>15</v>
      </c>
      <c r="E42" s="91">
        <v>1144673</v>
      </c>
      <c r="F42" s="18" t="s">
        <v>6</v>
      </c>
      <c r="G42" s="32">
        <v>1320000</v>
      </c>
      <c r="H42" s="129">
        <v>0</v>
      </c>
      <c r="I42" s="142">
        <v>164000</v>
      </c>
      <c r="J42" s="129"/>
      <c r="K42" s="129"/>
      <c r="L42" s="32">
        <f t="shared" si="0"/>
        <v>1484000</v>
      </c>
      <c r="M42" s="122"/>
      <c r="O42" s="98"/>
    </row>
    <row r="43" spans="1:15" ht="12.75">
      <c r="A43" s="41"/>
      <c r="B43" s="77" t="s">
        <v>332</v>
      </c>
      <c r="C43" s="64">
        <v>75004259</v>
      </c>
      <c r="D43" s="18" t="s">
        <v>16</v>
      </c>
      <c r="E43" s="91">
        <v>3734704</v>
      </c>
      <c r="F43" s="18" t="s">
        <v>12</v>
      </c>
      <c r="G43" s="32">
        <v>10203000</v>
      </c>
      <c r="H43" s="129">
        <v>0</v>
      </c>
      <c r="I43" s="142">
        <v>1474000</v>
      </c>
      <c r="J43" s="129"/>
      <c r="K43" s="129"/>
      <c r="L43" s="32">
        <f t="shared" si="0"/>
        <v>11677000</v>
      </c>
      <c r="M43" s="124"/>
      <c r="O43" s="98"/>
    </row>
    <row r="44" spans="1:15" ht="50.25" customHeight="1">
      <c r="A44" s="52" t="s">
        <v>355</v>
      </c>
      <c r="B44" s="78" t="s">
        <v>332</v>
      </c>
      <c r="C44" s="63">
        <v>75004372</v>
      </c>
      <c r="D44" s="18" t="s">
        <v>10</v>
      </c>
      <c r="E44" s="91">
        <v>7237555</v>
      </c>
      <c r="F44" s="18" t="s">
        <v>4</v>
      </c>
      <c r="G44" s="32">
        <v>13108000</v>
      </c>
      <c r="H44" s="129">
        <v>0</v>
      </c>
      <c r="I44" s="142">
        <v>1896000</v>
      </c>
      <c r="J44" s="129"/>
      <c r="K44" s="129"/>
      <c r="L44" s="32">
        <f t="shared" si="0"/>
        <v>15004000</v>
      </c>
      <c r="M44" s="104">
        <f>L44+L45</f>
        <v>17942000</v>
      </c>
      <c r="O44" s="98"/>
    </row>
    <row r="45" spans="1:15" ht="12.75">
      <c r="A45" s="41"/>
      <c r="B45" s="77" t="s">
        <v>332</v>
      </c>
      <c r="C45" s="64">
        <v>75004372</v>
      </c>
      <c r="D45" s="18" t="s">
        <v>15</v>
      </c>
      <c r="E45" s="91">
        <v>2005531</v>
      </c>
      <c r="F45" s="18" t="s">
        <v>6</v>
      </c>
      <c r="G45" s="32">
        <v>2567000</v>
      </c>
      <c r="H45" s="129">
        <v>0</v>
      </c>
      <c r="I45" s="142">
        <v>371000</v>
      </c>
      <c r="J45" s="129"/>
      <c r="K45" s="129"/>
      <c r="L45" s="32">
        <f t="shared" si="0"/>
        <v>2938000</v>
      </c>
      <c r="M45" s="124"/>
      <c r="O45" s="98"/>
    </row>
    <row r="46" spans="1:15" ht="38.25">
      <c r="A46" s="56" t="s">
        <v>360</v>
      </c>
      <c r="B46" s="82" t="s">
        <v>332</v>
      </c>
      <c r="C46" s="65">
        <v>75004381</v>
      </c>
      <c r="D46" s="10" t="s">
        <v>361</v>
      </c>
      <c r="E46" s="91">
        <v>5699652</v>
      </c>
      <c r="F46" s="18" t="s">
        <v>4</v>
      </c>
      <c r="G46" s="32">
        <v>1464000</v>
      </c>
      <c r="H46" s="129">
        <v>0</v>
      </c>
      <c r="I46" s="142">
        <v>166000</v>
      </c>
      <c r="J46" s="129"/>
      <c r="K46" s="129"/>
      <c r="L46" s="32">
        <f t="shared" si="0"/>
        <v>1630000</v>
      </c>
      <c r="M46" s="103">
        <f>L46</f>
        <v>1630000</v>
      </c>
      <c r="O46" s="98"/>
    </row>
    <row r="47" spans="1:15" ht="25.5">
      <c r="A47" s="56" t="s">
        <v>413</v>
      </c>
      <c r="B47" s="82" t="s">
        <v>332</v>
      </c>
      <c r="C47" s="65">
        <v>75004399</v>
      </c>
      <c r="D47" s="18" t="s">
        <v>226</v>
      </c>
      <c r="E47" s="91">
        <v>7663462</v>
      </c>
      <c r="F47" s="18" t="s">
        <v>4</v>
      </c>
      <c r="G47" s="32">
        <v>4550000</v>
      </c>
      <c r="H47" s="129">
        <v>0</v>
      </c>
      <c r="I47" s="142">
        <v>658000</v>
      </c>
      <c r="J47" s="129"/>
      <c r="K47" s="129"/>
      <c r="L47" s="32">
        <f t="shared" si="0"/>
        <v>5208000</v>
      </c>
      <c r="M47" s="103">
        <f>L47</f>
        <v>5208000</v>
      </c>
      <c r="O47" s="98"/>
    </row>
    <row r="48" spans="1:15" ht="25.5">
      <c r="A48" s="10" t="s">
        <v>17</v>
      </c>
      <c r="B48" s="82" t="s">
        <v>332</v>
      </c>
      <c r="C48" s="65">
        <v>75004402</v>
      </c>
      <c r="D48" s="18" t="s">
        <v>17</v>
      </c>
      <c r="E48" s="91">
        <v>5411328</v>
      </c>
      <c r="F48" s="18" t="s">
        <v>4</v>
      </c>
      <c r="G48" s="32">
        <v>10368000</v>
      </c>
      <c r="H48" s="129">
        <v>0</v>
      </c>
      <c r="I48" s="142">
        <v>807000</v>
      </c>
      <c r="J48" s="129"/>
      <c r="K48" s="129"/>
      <c r="L48" s="32">
        <f t="shared" si="0"/>
        <v>11175000</v>
      </c>
      <c r="M48" s="103">
        <f>L48</f>
        <v>11175000</v>
      </c>
      <c r="O48" s="98"/>
    </row>
    <row r="49" spans="1:15" ht="38.25">
      <c r="A49" s="52" t="s">
        <v>414</v>
      </c>
      <c r="B49" s="82" t="s">
        <v>332</v>
      </c>
      <c r="C49" s="65">
        <v>75004429</v>
      </c>
      <c r="D49" s="19" t="s">
        <v>94</v>
      </c>
      <c r="E49" s="91">
        <v>8167770</v>
      </c>
      <c r="F49" s="18" t="s">
        <v>5</v>
      </c>
      <c r="G49" s="32">
        <v>18268000</v>
      </c>
      <c r="H49" s="129">
        <v>0</v>
      </c>
      <c r="I49" s="142">
        <v>2643000</v>
      </c>
      <c r="J49" s="129"/>
      <c r="K49" s="129"/>
      <c r="L49" s="32">
        <f t="shared" si="0"/>
        <v>20911000</v>
      </c>
      <c r="M49" s="103">
        <f>L49</f>
        <v>20911000</v>
      </c>
      <c r="O49" s="98"/>
    </row>
    <row r="50" spans="1:15" ht="27.75" customHeight="1">
      <c r="A50" s="52" t="s">
        <v>405</v>
      </c>
      <c r="B50" s="136" t="s">
        <v>332</v>
      </c>
      <c r="C50" s="63">
        <v>75004437</v>
      </c>
      <c r="D50" s="18" t="s">
        <v>95</v>
      </c>
      <c r="E50" s="91">
        <v>4564739</v>
      </c>
      <c r="F50" s="18" t="s">
        <v>18</v>
      </c>
      <c r="G50" s="32">
        <v>1865000</v>
      </c>
      <c r="H50" s="129">
        <v>0</v>
      </c>
      <c r="I50" s="142">
        <v>242000</v>
      </c>
      <c r="J50" s="129"/>
      <c r="K50" s="129"/>
      <c r="L50" s="32">
        <f t="shared" si="0"/>
        <v>2107000</v>
      </c>
      <c r="M50" s="104">
        <f>L50+L51+L52+L55+L53+L54</f>
        <v>8460000</v>
      </c>
      <c r="O50" s="98"/>
    </row>
    <row r="51" spans="1:15" ht="25.5">
      <c r="A51" s="43"/>
      <c r="B51" s="178" t="s">
        <v>332</v>
      </c>
      <c r="C51" s="66">
        <v>75004437</v>
      </c>
      <c r="D51" s="18" t="s">
        <v>127</v>
      </c>
      <c r="E51" s="91">
        <v>9973277</v>
      </c>
      <c r="F51" s="18" t="s">
        <v>19</v>
      </c>
      <c r="G51" s="32">
        <v>450000</v>
      </c>
      <c r="H51" s="129">
        <v>0</v>
      </c>
      <c r="I51" s="142">
        <v>63000</v>
      </c>
      <c r="J51" s="129"/>
      <c r="K51" s="129"/>
      <c r="L51" s="32">
        <f t="shared" si="0"/>
        <v>513000</v>
      </c>
      <c r="M51" s="122"/>
      <c r="O51" s="98"/>
    </row>
    <row r="52" spans="1:15" ht="25.5">
      <c r="A52" s="43"/>
      <c r="B52" s="178" t="s">
        <v>332</v>
      </c>
      <c r="C52" s="66">
        <v>75004437</v>
      </c>
      <c r="D52" s="18" t="s">
        <v>96</v>
      </c>
      <c r="E52" s="91">
        <v>7887392</v>
      </c>
      <c r="F52" s="18" t="s">
        <v>155</v>
      </c>
      <c r="G52" s="32">
        <v>166000</v>
      </c>
      <c r="H52" s="129">
        <v>0</v>
      </c>
      <c r="I52" s="142">
        <v>24000</v>
      </c>
      <c r="J52" s="129"/>
      <c r="K52" s="129"/>
      <c r="L52" s="32">
        <f t="shared" si="0"/>
        <v>190000</v>
      </c>
      <c r="M52" s="122"/>
      <c r="O52" s="98"/>
    </row>
    <row r="53" spans="1:15" ht="25.5">
      <c r="A53" s="43"/>
      <c r="B53" s="178" t="s">
        <v>332</v>
      </c>
      <c r="C53" s="66">
        <v>75004437</v>
      </c>
      <c r="D53" s="18" t="s">
        <v>316</v>
      </c>
      <c r="E53" s="91">
        <v>4299116</v>
      </c>
      <c r="F53" s="18"/>
      <c r="G53" s="32">
        <v>348000</v>
      </c>
      <c r="H53" s="129">
        <v>0</v>
      </c>
      <c r="I53" s="142">
        <v>50000</v>
      </c>
      <c r="J53" s="129"/>
      <c r="K53" s="129"/>
      <c r="L53" s="32">
        <f t="shared" si="0"/>
        <v>398000</v>
      </c>
      <c r="M53" s="122"/>
      <c r="O53" s="98"/>
    </row>
    <row r="54" spans="1:15" ht="25.5">
      <c r="A54" s="43"/>
      <c r="B54" s="178" t="s">
        <v>332</v>
      </c>
      <c r="C54" s="66">
        <v>75004437</v>
      </c>
      <c r="D54" s="18" t="s">
        <v>317</v>
      </c>
      <c r="E54" s="91">
        <v>3807446</v>
      </c>
      <c r="F54" s="18"/>
      <c r="G54" s="32">
        <v>837000</v>
      </c>
      <c r="H54" s="129">
        <v>0</v>
      </c>
      <c r="I54" s="142">
        <v>0</v>
      </c>
      <c r="J54" s="129"/>
      <c r="K54" s="129"/>
      <c r="L54" s="32">
        <f t="shared" si="0"/>
        <v>837000</v>
      </c>
      <c r="M54" s="122"/>
      <c r="O54" s="98"/>
    </row>
    <row r="55" spans="1:15" ht="25.5">
      <c r="A55" s="41"/>
      <c r="B55" s="178" t="s">
        <v>332</v>
      </c>
      <c r="C55" s="66">
        <v>75004437</v>
      </c>
      <c r="D55" s="10" t="s">
        <v>406</v>
      </c>
      <c r="E55" s="91">
        <v>1016631</v>
      </c>
      <c r="F55" s="18" t="s">
        <v>155</v>
      </c>
      <c r="G55" s="32">
        <v>3857000</v>
      </c>
      <c r="H55" s="129">
        <v>0</v>
      </c>
      <c r="I55" s="142">
        <v>558000</v>
      </c>
      <c r="J55" s="129"/>
      <c r="K55" s="129"/>
      <c r="L55" s="32">
        <f t="shared" si="0"/>
        <v>4415000</v>
      </c>
      <c r="M55" s="122"/>
      <c r="O55" s="98"/>
    </row>
    <row r="56" spans="1:15" ht="25.5" customHeight="1">
      <c r="A56" s="244" t="s">
        <v>393</v>
      </c>
      <c r="B56" s="245" t="s">
        <v>332</v>
      </c>
      <c r="C56" s="67">
        <v>150100</v>
      </c>
      <c r="D56" s="247" t="s">
        <v>393</v>
      </c>
      <c r="E56" s="92">
        <v>4046453</v>
      </c>
      <c r="F56" s="20" t="s">
        <v>7</v>
      </c>
      <c r="G56" s="32">
        <v>684000</v>
      </c>
      <c r="H56" s="129">
        <v>0</v>
      </c>
      <c r="I56" s="142">
        <v>99000</v>
      </c>
      <c r="J56" s="129"/>
      <c r="K56" s="129"/>
      <c r="L56" s="32">
        <f t="shared" si="0"/>
        <v>783000</v>
      </c>
      <c r="M56" s="125">
        <f>L56+L57</f>
        <v>4314000</v>
      </c>
      <c r="O56" s="98"/>
    </row>
    <row r="57" spans="1:15" ht="25.5">
      <c r="A57" s="44"/>
      <c r="B57" s="246" t="s">
        <v>332</v>
      </c>
      <c r="C57" s="68">
        <v>150100</v>
      </c>
      <c r="D57" s="247" t="s">
        <v>393</v>
      </c>
      <c r="E57" s="92">
        <v>4159287</v>
      </c>
      <c r="F57" s="20" t="s">
        <v>12</v>
      </c>
      <c r="G57" s="32">
        <v>3086000</v>
      </c>
      <c r="H57" s="129">
        <v>0</v>
      </c>
      <c r="I57" s="142">
        <v>445000</v>
      </c>
      <c r="J57" s="129"/>
      <c r="K57" s="129"/>
      <c r="L57" s="32">
        <f t="shared" si="0"/>
        <v>3531000</v>
      </c>
      <c r="M57" s="126"/>
      <c r="O57" s="98"/>
    </row>
    <row r="58" spans="1:15" ht="25.5">
      <c r="A58" s="226" t="s">
        <v>350</v>
      </c>
      <c r="B58" s="225" t="s">
        <v>332</v>
      </c>
      <c r="C58" s="69">
        <v>75004101</v>
      </c>
      <c r="D58" s="228" t="s">
        <v>350</v>
      </c>
      <c r="E58" s="92">
        <v>7300941</v>
      </c>
      <c r="F58" s="20" t="s">
        <v>4</v>
      </c>
      <c r="G58" s="32">
        <v>3041000</v>
      </c>
      <c r="H58" s="129">
        <v>0</v>
      </c>
      <c r="I58" s="142">
        <v>440000</v>
      </c>
      <c r="J58" s="129"/>
      <c r="K58" s="129"/>
      <c r="L58" s="32">
        <f t="shared" si="0"/>
        <v>3481000</v>
      </c>
      <c r="M58" s="105">
        <f>L58</f>
        <v>3481000</v>
      </c>
      <c r="O58" s="98"/>
    </row>
    <row r="59" spans="1:15" ht="25.5">
      <c r="A59" s="226" t="s">
        <v>23</v>
      </c>
      <c r="B59" s="225" t="s">
        <v>332</v>
      </c>
      <c r="C59" s="69">
        <v>71197702</v>
      </c>
      <c r="D59" s="20" t="s">
        <v>23</v>
      </c>
      <c r="E59" s="92">
        <v>7369254</v>
      </c>
      <c r="F59" s="20" t="s">
        <v>4</v>
      </c>
      <c r="G59" s="32">
        <v>4045000</v>
      </c>
      <c r="H59" s="129">
        <v>0</v>
      </c>
      <c r="I59" s="142">
        <v>585000</v>
      </c>
      <c r="J59" s="129"/>
      <c r="K59" s="129"/>
      <c r="L59" s="32">
        <f t="shared" si="0"/>
        <v>4630000</v>
      </c>
      <c r="M59" s="105">
        <f>L59</f>
        <v>4630000</v>
      </c>
      <c r="O59" s="98"/>
    </row>
    <row r="60" spans="1:15" ht="25.5">
      <c r="A60" s="226" t="s">
        <v>402</v>
      </c>
      <c r="B60" s="225" t="s">
        <v>332</v>
      </c>
      <c r="C60" s="69">
        <v>75004143</v>
      </c>
      <c r="D60" s="20" t="s">
        <v>16</v>
      </c>
      <c r="E60" s="92">
        <v>6024510</v>
      </c>
      <c r="F60" s="20" t="s">
        <v>12</v>
      </c>
      <c r="G60" s="32">
        <v>1235000</v>
      </c>
      <c r="H60" s="32">
        <v>67700</v>
      </c>
      <c r="I60" s="142">
        <v>158000</v>
      </c>
      <c r="J60" s="129"/>
      <c r="K60" s="129"/>
      <c r="L60" s="32">
        <f t="shared" si="0"/>
        <v>1460700</v>
      </c>
      <c r="M60" s="105">
        <f>L60</f>
        <v>1460700</v>
      </c>
      <c r="N60" s="9"/>
      <c r="O60" s="98"/>
    </row>
    <row r="61" spans="1:15" ht="25.5">
      <c r="A61" s="226" t="s">
        <v>281</v>
      </c>
      <c r="B61" s="225" t="s">
        <v>332</v>
      </c>
      <c r="C61" s="69">
        <v>71197737</v>
      </c>
      <c r="D61" s="20" t="s">
        <v>143</v>
      </c>
      <c r="E61" s="92">
        <v>6214333</v>
      </c>
      <c r="F61" s="18" t="s">
        <v>5</v>
      </c>
      <c r="G61" s="32">
        <v>8274000</v>
      </c>
      <c r="H61" s="129">
        <v>0</v>
      </c>
      <c r="I61" s="142">
        <v>1197000</v>
      </c>
      <c r="J61" s="129"/>
      <c r="K61" s="129"/>
      <c r="L61" s="32">
        <f t="shared" si="0"/>
        <v>9471000</v>
      </c>
      <c r="M61" s="105">
        <f>L61</f>
        <v>9471000</v>
      </c>
      <c r="N61" s="9"/>
      <c r="O61" s="98"/>
    </row>
    <row r="62" spans="1:15" ht="25.5">
      <c r="A62" s="42" t="s">
        <v>144</v>
      </c>
      <c r="B62" s="82" t="s">
        <v>332</v>
      </c>
      <c r="C62" s="65">
        <v>61985899</v>
      </c>
      <c r="D62" s="18" t="s">
        <v>144</v>
      </c>
      <c r="E62" s="91">
        <v>5774720</v>
      </c>
      <c r="F62" s="18" t="s">
        <v>5</v>
      </c>
      <c r="G62" s="32">
        <v>5859000</v>
      </c>
      <c r="H62" s="129">
        <v>0</v>
      </c>
      <c r="I62" s="142">
        <v>675000</v>
      </c>
      <c r="J62" s="129"/>
      <c r="K62" s="129"/>
      <c r="L62" s="32">
        <f t="shared" si="0"/>
        <v>6534000</v>
      </c>
      <c r="M62" s="103">
        <f>L62</f>
        <v>6534000</v>
      </c>
      <c r="N62" s="9"/>
      <c r="O62" s="98"/>
    </row>
    <row r="63" spans="1:15" ht="12.75">
      <c r="A63" s="149" t="s">
        <v>24</v>
      </c>
      <c r="B63" s="150"/>
      <c r="C63" s="150"/>
      <c r="D63" s="151"/>
      <c r="E63" s="150"/>
      <c r="F63" s="152"/>
      <c r="G63" s="153">
        <f>SUM(G5:G62)</f>
        <v>232201000</v>
      </c>
      <c r="H63" s="153">
        <f aca="true" t="shared" si="1" ref="H63:M63">SUM(H5:H62)</f>
        <v>98400</v>
      </c>
      <c r="I63" s="153">
        <f>SUM(I5:I62)</f>
        <v>25025000</v>
      </c>
      <c r="J63" s="153">
        <f t="shared" si="1"/>
        <v>0</v>
      </c>
      <c r="K63" s="153">
        <f t="shared" si="1"/>
        <v>0</v>
      </c>
      <c r="L63" s="153">
        <f t="shared" si="1"/>
        <v>257324400</v>
      </c>
      <c r="M63" s="127">
        <f t="shared" si="1"/>
        <v>257324400</v>
      </c>
      <c r="N63" s="9"/>
      <c r="O63" s="98"/>
    </row>
    <row r="64" spans="1:14" ht="11.25" customHeight="1">
      <c r="A64" s="17"/>
      <c r="B64" s="70"/>
      <c r="C64" s="70"/>
      <c r="D64" s="17"/>
      <c r="E64" s="70"/>
      <c r="F64" s="13"/>
      <c r="G64" s="13"/>
      <c r="H64" s="130"/>
      <c r="I64" s="143"/>
      <c r="J64" s="143"/>
      <c r="K64" s="143"/>
      <c r="N64" s="9"/>
    </row>
  </sheetData>
  <sheetProtection/>
  <autoFilter ref="A4:L63"/>
  <mergeCells count="2">
    <mergeCell ref="A8:A9"/>
    <mergeCell ref="M8:M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horizontalDpi="300" verticalDpi="300" orientation="landscape" paperSize="9" scale="80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H4" sqref="H4:I4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62" hidden="1" customWidth="1"/>
    <col min="4" max="4" width="35.75390625" style="2" customWidth="1"/>
    <col min="5" max="5" width="20.625" style="62" hidden="1" customWidth="1"/>
    <col min="6" max="6" width="17.75390625" style="2" hidden="1" customWidth="1"/>
    <col min="7" max="7" width="16.875" style="2" customWidth="1"/>
    <col min="8" max="8" width="16.875" style="132" customWidth="1"/>
    <col min="9" max="9" width="16.875" style="2" customWidth="1"/>
    <col min="10" max="11" width="16.875" style="2" hidden="1" customWidth="1"/>
    <col min="12" max="12" width="16.875" style="8" customWidth="1"/>
    <col min="13" max="13" width="15.875" style="113" hidden="1" customWidth="1"/>
    <col min="14" max="14" width="12.00390625" style="8" customWidth="1"/>
    <col min="15" max="15" width="12.75390625" style="8" bestFit="1" customWidth="1"/>
    <col min="16" max="16384" width="9.125" style="8" customWidth="1"/>
  </cols>
  <sheetData>
    <row r="1" spans="1:3" ht="18">
      <c r="A1" s="21" t="s">
        <v>83</v>
      </c>
      <c r="B1" s="21"/>
      <c r="C1" s="60"/>
    </row>
    <row r="2" spans="1:3" ht="15">
      <c r="A2" s="25" t="s">
        <v>86</v>
      </c>
      <c r="B2" s="25"/>
      <c r="C2" s="61"/>
    </row>
    <row r="3" spans="1:14" ht="12.75">
      <c r="A3" s="13"/>
      <c r="B3" s="13"/>
      <c r="C3" s="14"/>
      <c r="D3" s="13"/>
      <c r="E3" s="14"/>
      <c r="F3" s="13"/>
      <c r="G3" s="13"/>
      <c r="H3" s="218"/>
      <c r="I3" s="13"/>
      <c r="J3" s="13"/>
      <c r="K3" s="13"/>
      <c r="L3" s="16" t="s">
        <v>82</v>
      </c>
      <c r="N3" s="9"/>
    </row>
    <row r="4" spans="1:14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330</v>
      </c>
      <c r="H4" s="147" t="s">
        <v>432</v>
      </c>
      <c r="I4" s="148" t="s">
        <v>433</v>
      </c>
      <c r="J4" s="148" t="s">
        <v>326</v>
      </c>
      <c r="K4" s="147" t="s">
        <v>328</v>
      </c>
      <c r="L4" s="147" t="s">
        <v>87</v>
      </c>
      <c r="M4" s="114" t="s">
        <v>87</v>
      </c>
      <c r="N4" s="9"/>
    </row>
    <row r="5" spans="1:15" ht="29.25" customHeight="1">
      <c r="A5" s="45" t="s">
        <v>415</v>
      </c>
      <c r="B5" s="72" t="s">
        <v>338</v>
      </c>
      <c r="C5" s="72">
        <v>49558854</v>
      </c>
      <c r="D5" s="10" t="s">
        <v>10</v>
      </c>
      <c r="E5" s="93">
        <v>3742064</v>
      </c>
      <c r="F5" s="10" t="s">
        <v>4</v>
      </c>
      <c r="G5" s="32">
        <v>2080000</v>
      </c>
      <c r="H5" s="134">
        <v>300000</v>
      </c>
      <c r="I5" s="134">
        <v>423000</v>
      </c>
      <c r="J5" s="134"/>
      <c r="K5" s="134"/>
      <c r="L5" s="32">
        <f>G5+H5+I5+J5</f>
        <v>2803000</v>
      </c>
      <c r="M5" s="108">
        <f>L5+L6+L7+L8+L10+L9</f>
        <v>13501000</v>
      </c>
      <c r="N5" s="9"/>
      <c r="O5" s="98"/>
    </row>
    <row r="6" spans="1:15" ht="25.5">
      <c r="A6" s="46"/>
      <c r="B6" s="73" t="s">
        <v>338</v>
      </c>
      <c r="C6" s="73">
        <v>49558854</v>
      </c>
      <c r="D6" s="10" t="s">
        <v>16</v>
      </c>
      <c r="E6" s="93">
        <v>1926202</v>
      </c>
      <c r="F6" s="10" t="s">
        <v>12</v>
      </c>
      <c r="G6" s="32">
        <v>6162000</v>
      </c>
      <c r="H6" s="134">
        <v>0</v>
      </c>
      <c r="I6" s="134">
        <v>0</v>
      </c>
      <c r="J6" s="134"/>
      <c r="K6" s="134"/>
      <c r="L6" s="32">
        <f aca="true" t="shared" si="0" ref="L6:L33">G6+H6+I6+J6</f>
        <v>6162000</v>
      </c>
      <c r="M6" s="109"/>
      <c r="N6" s="9"/>
      <c r="O6" s="98"/>
    </row>
    <row r="7" spans="1:15" ht="12.75">
      <c r="A7" s="46"/>
      <c r="B7" s="73" t="s">
        <v>338</v>
      </c>
      <c r="C7" s="73">
        <v>49558854</v>
      </c>
      <c r="D7" s="10" t="s">
        <v>22</v>
      </c>
      <c r="E7" s="93">
        <v>6433547</v>
      </c>
      <c r="F7" s="10" t="s">
        <v>7</v>
      </c>
      <c r="G7" s="32">
        <v>2267000</v>
      </c>
      <c r="H7" s="134">
        <v>0</v>
      </c>
      <c r="I7" s="134">
        <v>0</v>
      </c>
      <c r="J7" s="134"/>
      <c r="K7" s="134"/>
      <c r="L7" s="32">
        <f t="shared" si="0"/>
        <v>2267000</v>
      </c>
      <c r="M7" s="109"/>
      <c r="N7" s="9"/>
      <c r="O7" s="98"/>
    </row>
    <row r="8" spans="1:15" ht="12.75">
      <c r="A8" s="46"/>
      <c r="B8" s="73" t="s">
        <v>338</v>
      </c>
      <c r="C8" s="73">
        <v>49558854</v>
      </c>
      <c r="D8" s="10" t="s">
        <v>89</v>
      </c>
      <c r="E8" s="93">
        <v>9130254</v>
      </c>
      <c r="F8" s="10" t="s">
        <v>34</v>
      </c>
      <c r="G8" s="32">
        <v>590000</v>
      </c>
      <c r="H8" s="134">
        <v>0</v>
      </c>
      <c r="I8" s="134">
        <v>0</v>
      </c>
      <c r="J8" s="134"/>
      <c r="K8" s="134"/>
      <c r="L8" s="32">
        <f t="shared" si="0"/>
        <v>590000</v>
      </c>
      <c r="M8" s="109"/>
      <c r="N8" s="9"/>
      <c r="O8" s="98"/>
    </row>
    <row r="9" spans="1:15" ht="12.75">
      <c r="A9" s="46"/>
      <c r="B9" s="73" t="s">
        <v>338</v>
      </c>
      <c r="C9" s="73">
        <v>49558854</v>
      </c>
      <c r="D9" s="10" t="s">
        <v>191</v>
      </c>
      <c r="E9" s="93">
        <v>6485623</v>
      </c>
      <c r="F9" s="10"/>
      <c r="G9" s="32">
        <v>38000</v>
      </c>
      <c r="H9" s="134">
        <v>0</v>
      </c>
      <c r="I9" s="134">
        <v>0</v>
      </c>
      <c r="J9" s="134"/>
      <c r="K9" s="134"/>
      <c r="L9" s="32">
        <f t="shared" si="0"/>
        <v>38000</v>
      </c>
      <c r="M9" s="109"/>
      <c r="N9" s="9"/>
      <c r="O9" s="98"/>
    </row>
    <row r="10" spans="1:15" ht="25.5">
      <c r="A10" s="47"/>
      <c r="B10" s="73" t="s">
        <v>338</v>
      </c>
      <c r="C10" s="73">
        <v>49558854</v>
      </c>
      <c r="D10" s="10" t="s">
        <v>10</v>
      </c>
      <c r="E10" s="93">
        <v>9841921</v>
      </c>
      <c r="F10" s="10" t="s">
        <v>3</v>
      </c>
      <c r="G10" s="32">
        <v>1141000</v>
      </c>
      <c r="H10" s="134">
        <v>500000</v>
      </c>
      <c r="I10" s="134">
        <v>0</v>
      </c>
      <c r="J10" s="134"/>
      <c r="K10" s="134"/>
      <c r="L10" s="32">
        <f t="shared" si="0"/>
        <v>1641000</v>
      </c>
      <c r="M10" s="107"/>
      <c r="N10" s="9"/>
      <c r="O10" s="98"/>
    </row>
    <row r="11" spans="1:15" ht="29.25" customHeight="1">
      <c r="A11" s="205" t="s">
        <v>416</v>
      </c>
      <c r="B11" s="72" t="s">
        <v>338</v>
      </c>
      <c r="C11" s="72">
        <v>49559044</v>
      </c>
      <c r="D11" s="100" t="s">
        <v>309</v>
      </c>
      <c r="E11" s="93">
        <v>4337782</v>
      </c>
      <c r="F11" s="10"/>
      <c r="G11" s="32">
        <v>144000</v>
      </c>
      <c r="H11" s="134">
        <v>0</v>
      </c>
      <c r="I11" s="134">
        <v>0</v>
      </c>
      <c r="J11" s="134"/>
      <c r="K11" s="134"/>
      <c r="L11" s="32">
        <f t="shared" si="0"/>
        <v>144000</v>
      </c>
      <c r="M11" s="261">
        <f>L11+L12</f>
        <v>1405000</v>
      </c>
      <c r="N11" s="9"/>
      <c r="O11" s="98"/>
    </row>
    <row r="12" spans="1:15" ht="25.5">
      <c r="A12" s="207"/>
      <c r="B12" s="74" t="s">
        <v>338</v>
      </c>
      <c r="C12" s="74">
        <v>49559044</v>
      </c>
      <c r="D12" s="100" t="s">
        <v>416</v>
      </c>
      <c r="E12" s="93">
        <v>1623387</v>
      </c>
      <c r="F12" s="10" t="s">
        <v>12</v>
      </c>
      <c r="G12" s="32">
        <v>1261000</v>
      </c>
      <c r="H12" s="134">
        <v>0</v>
      </c>
      <c r="I12" s="134">
        <v>0</v>
      </c>
      <c r="J12" s="134"/>
      <c r="K12" s="134"/>
      <c r="L12" s="32">
        <f t="shared" si="0"/>
        <v>1261000</v>
      </c>
      <c r="M12" s="262"/>
      <c r="O12" s="98"/>
    </row>
    <row r="13" spans="1:15" ht="12.75">
      <c r="A13" s="45" t="s">
        <v>25</v>
      </c>
      <c r="B13" s="73" t="s">
        <v>338</v>
      </c>
      <c r="C13" s="73">
        <v>64095771</v>
      </c>
      <c r="D13" s="10" t="s">
        <v>145</v>
      </c>
      <c r="E13" s="93">
        <v>4184171</v>
      </c>
      <c r="F13" s="10" t="s">
        <v>4</v>
      </c>
      <c r="G13" s="32">
        <v>1749000</v>
      </c>
      <c r="H13" s="134">
        <v>0</v>
      </c>
      <c r="I13" s="134">
        <v>126000</v>
      </c>
      <c r="J13" s="134"/>
      <c r="K13" s="134"/>
      <c r="L13" s="32">
        <f t="shared" si="0"/>
        <v>1875000</v>
      </c>
      <c r="M13" s="108">
        <f>L13+L14</f>
        <v>2098000</v>
      </c>
      <c r="O13" s="98"/>
    </row>
    <row r="14" spans="1:15" ht="25.5">
      <c r="A14" s="47"/>
      <c r="B14" s="74" t="s">
        <v>338</v>
      </c>
      <c r="C14" s="74">
        <v>64095771</v>
      </c>
      <c r="D14" s="10" t="s">
        <v>16</v>
      </c>
      <c r="E14" s="93">
        <v>8700573</v>
      </c>
      <c r="F14" s="10" t="s">
        <v>12</v>
      </c>
      <c r="G14" s="32">
        <v>195000</v>
      </c>
      <c r="H14" s="134">
        <v>0</v>
      </c>
      <c r="I14" s="134">
        <v>28000</v>
      </c>
      <c r="J14" s="134"/>
      <c r="K14" s="134"/>
      <c r="L14" s="32">
        <f t="shared" si="0"/>
        <v>223000</v>
      </c>
      <c r="M14" s="107"/>
      <c r="O14" s="98"/>
    </row>
    <row r="15" spans="1:15" ht="25.5">
      <c r="A15" s="48" t="s">
        <v>146</v>
      </c>
      <c r="B15" s="75" t="s">
        <v>338</v>
      </c>
      <c r="C15" s="75">
        <v>70008922</v>
      </c>
      <c r="D15" s="10" t="s">
        <v>146</v>
      </c>
      <c r="E15" s="93">
        <v>4339830</v>
      </c>
      <c r="F15" s="10" t="s">
        <v>4</v>
      </c>
      <c r="G15" s="32">
        <v>2000000</v>
      </c>
      <c r="H15" s="134">
        <v>0</v>
      </c>
      <c r="I15" s="134">
        <v>0</v>
      </c>
      <c r="J15" s="134"/>
      <c r="K15" s="134"/>
      <c r="L15" s="32">
        <f t="shared" si="0"/>
        <v>2000000</v>
      </c>
      <c r="M15" s="106">
        <f>L15</f>
        <v>2000000</v>
      </c>
      <c r="O15" s="98"/>
    </row>
    <row r="16" spans="1:15" ht="12.75">
      <c r="A16" s="48" t="s">
        <v>97</v>
      </c>
      <c r="B16" s="75" t="s">
        <v>338</v>
      </c>
      <c r="C16" s="75">
        <v>70286001</v>
      </c>
      <c r="D16" s="10" t="s">
        <v>97</v>
      </c>
      <c r="E16" s="93">
        <v>6531355</v>
      </c>
      <c r="F16" s="10" t="s">
        <v>4</v>
      </c>
      <c r="G16" s="32">
        <v>1370000</v>
      </c>
      <c r="H16" s="134">
        <v>190500</v>
      </c>
      <c r="I16" s="134">
        <v>0</v>
      </c>
      <c r="J16" s="134"/>
      <c r="K16" s="134"/>
      <c r="L16" s="32">
        <f t="shared" si="0"/>
        <v>1560500</v>
      </c>
      <c r="M16" s="106">
        <f>L16</f>
        <v>1560500</v>
      </c>
      <c r="O16" s="98"/>
    </row>
    <row r="17" spans="1:15" ht="27" customHeight="1">
      <c r="A17" s="45" t="s">
        <v>417</v>
      </c>
      <c r="B17" s="72" t="s">
        <v>338</v>
      </c>
      <c r="C17" s="72">
        <v>70876541</v>
      </c>
      <c r="D17" s="10" t="s">
        <v>98</v>
      </c>
      <c r="E17" s="93">
        <v>8656029</v>
      </c>
      <c r="F17" s="10" t="s">
        <v>4</v>
      </c>
      <c r="G17" s="32">
        <v>6318000</v>
      </c>
      <c r="H17" s="134">
        <v>0</v>
      </c>
      <c r="I17" s="134">
        <v>0</v>
      </c>
      <c r="J17" s="134"/>
      <c r="K17" s="134"/>
      <c r="L17" s="32">
        <f t="shared" si="0"/>
        <v>6318000</v>
      </c>
      <c r="M17" s="108">
        <f>L17+L18+L19</f>
        <v>8428000</v>
      </c>
      <c r="O17" s="98"/>
    </row>
    <row r="18" spans="1:15" ht="25.5">
      <c r="A18" s="46"/>
      <c r="B18" s="73" t="s">
        <v>338</v>
      </c>
      <c r="C18" s="73">
        <v>70876541</v>
      </c>
      <c r="D18" s="10" t="s">
        <v>98</v>
      </c>
      <c r="E18" s="93">
        <v>7071582</v>
      </c>
      <c r="F18" s="10" t="s">
        <v>12</v>
      </c>
      <c r="G18" s="32">
        <v>1852000</v>
      </c>
      <c r="H18" s="134">
        <v>0</v>
      </c>
      <c r="I18" s="134">
        <v>0</v>
      </c>
      <c r="J18" s="134"/>
      <c r="K18" s="134"/>
      <c r="L18" s="32">
        <f t="shared" si="0"/>
        <v>1852000</v>
      </c>
      <c r="M18" s="109"/>
      <c r="O18" s="98"/>
    </row>
    <row r="19" spans="1:15" ht="25.5" customHeight="1">
      <c r="A19" s="47"/>
      <c r="B19" s="74" t="s">
        <v>354</v>
      </c>
      <c r="C19" s="74">
        <v>70876541</v>
      </c>
      <c r="D19" s="10" t="s">
        <v>98</v>
      </c>
      <c r="E19" s="93">
        <v>5114627</v>
      </c>
      <c r="F19" s="10" t="s">
        <v>3</v>
      </c>
      <c r="G19" s="32">
        <v>258000</v>
      </c>
      <c r="H19" s="134">
        <v>0</v>
      </c>
      <c r="I19" s="134">
        <v>0</v>
      </c>
      <c r="J19" s="134"/>
      <c r="K19" s="134"/>
      <c r="L19" s="32">
        <f t="shared" si="0"/>
        <v>258000</v>
      </c>
      <c r="M19" s="107"/>
      <c r="O19" s="98"/>
    </row>
    <row r="20" spans="1:15" ht="39.75" customHeight="1">
      <c r="A20" s="45" t="s">
        <v>418</v>
      </c>
      <c r="B20" s="72" t="s">
        <v>338</v>
      </c>
      <c r="C20" s="72">
        <v>70885541</v>
      </c>
      <c r="D20" s="10" t="s">
        <v>99</v>
      </c>
      <c r="E20" s="93">
        <v>2788489</v>
      </c>
      <c r="F20" s="10" t="s">
        <v>4</v>
      </c>
      <c r="G20" s="32">
        <v>1092000</v>
      </c>
      <c r="H20" s="134">
        <v>0</v>
      </c>
      <c r="I20" s="134">
        <v>167000</v>
      </c>
      <c r="J20" s="134"/>
      <c r="K20" s="134"/>
      <c r="L20" s="32">
        <f t="shared" si="0"/>
        <v>1259000</v>
      </c>
      <c r="M20" s="108">
        <f>L20+L21</f>
        <v>1849000</v>
      </c>
      <c r="O20" s="98"/>
    </row>
    <row r="21" spans="1:15" ht="26.25" customHeight="1">
      <c r="A21" s="47"/>
      <c r="B21" s="74" t="s">
        <v>338</v>
      </c>
      <c r="C21" s="74">
        <v>70885541</v>
      </c>
      <c r="D21" s="10" t="s">
        <v>99</v>
      </c>
      <c r="E21" s="93">
        <v>9397004</v>
      </c>
      <c r="F21" s="10" t="s">
        <v>12</v>
      </c>
      <c r="G21" s="32">
        <v>590000</v>
      </c>
      <c r="H21" s="134">
        <v>0</v>
      </c>
      <c r="I21" s="134">
        <v>0</v>
      </c>
      <c r="J21" s="134"/>
      <c r="K21" s="134"/>
      <c r="L21" s="32">
        <f t="shared" si="0"/>
        <v>590000</v>
      </c>
      <c r="M21" s="107"/>
      <c r="O21" s="98"/>
    </row>
    <row r="22" spans="1:15" ht="27" customHeight="1">
      <c r="A22" s="45" t="s">
        <v>419</v>
      </c>
      <c r="B22" s="75" t="s">
        <v>338</v>
      </c>
      <c r="C22" s="75">
        <v>70939284</v>
      </c>
      <c r="D22" s="10" t="s">
        <v>419</v>
      </c>
      <c r="E22" s="93">
        <v>4753474</v>
      </c>
      <c r="F22" s="10" t="s">
        <v>4</v>
      </c>
      <c r="G22" s="32">
        <v>1904000</v>
      </c>
      <c r="H22" s="134">
        <v>0</v>
      </c>
      <c r="I22" s="134">
        <v>0</v>
      </c>
      <c r="J22" s="134"/>
      <c r="K22" s="134"/>
      <c r="L22" s="32">
        <f t="shared" si="0"/>
        <v>1904000</v>
      </c>
      <c r="M22" s="106">
        <f>L22</f>
        <v>1904000</v>
      </c>
      <c r="O22" s="98"/>
    </row>
    <row r="23" spans="1:15" ht="25.5" customHeight="1">
      <c r="A23" s="45" t="s">
        <v>420</v>
      </c>
      <c r="B23" s="220" t="s">
        <v>338</v>
      </c>
      <c r="C23" s="72">
        <v>70939730</v>
      </c>
      <c r="D23" s="10" t="s">
        <v>26</v>
      </c>
      <c r="E23" s="93">
        <v>6758499</v>
      </c>
      <c r="F23" s="10" t="s">
        <v>4</v>
      </c>
      <c r="G23" s="32">
        <v>884000</v>
      </c>
      <c r="H23" s="134">
        <v>0</v>
      </c>
      <c r="I23" s="134">
        <v>0</v>
      </c>
      <c r="J23" s="134"/>
      <c r="K23" s="134"/>
      <c r="L23" s="32">
        <f t="shared" si="0"/>
        <v>884000</v>
      </c>
      <c r="M23" s="108">
        <f>L23+L24+L25</f>
        <v>4760000</v>
      </c>
      <c r="O23" s="98"/>
    </row>
    <row r="24" spans="1:15" ht="25.5">
      <c r="A24" s="46"/>
      <c r="B24" s="221" t="s">
        <v>338</v>
      </c>
      <c r="C24" s="73">
        <v>70939730</v>
      </c>
      <c r="D24" s="10" t="s">
        <v>16</v>
      </c>
      <c r="E24" s="93">
        <v>6488503</v>
      </c>
      <c r="F24" s="10" t="s">
        <v>12</v>
      </c>
      <c r="G24" s="32">
        <v>3449000</v>
      </c>
      <c r="H24" s="134">
        <v>0</v>
      </c>
      <c r="I24" s="134">
        <v>0</v>
      </c>
      <c r="J24" s="134"/>
      <c r="K24" s="134"/>
      <c r="L24" s="32">
        <f t="shared" si="0"/>
        <v>3449000</v>
      </c>
      <c r="M24" s="109"/>
      <c r="O24" s="98"/>
    </row>
    <row r="25" spans="1:15" ht="38.25">
      <c r="A25" s="47"/>
      <c r="B25" s="222" t="s">
        <v>338</v>
      </c>
      <c r="C25" s="74">
        <v>70939730</v>
      </c>
      <c r="D25" s="10" t="s">
        <v>394</v>
      </c>
      <c r="E25" s="93">
        <v>4192936</v>
      </c>
      <c r="F25" s="10" t="s">
        <v>100</v>
      </c>
      <c r="G25" s="32">
        <v>427000</v>
      </c>
      <c r="H25" s="134">
        <v>0</v>
      </c>
      <c r="I25" s="134">
        <v>0</v>
      </c>
      <c r="J25" s="134"/>
      <c r="K25" s="134"/>
      <c r="L25" s="32">
        <f t="shared" si="0"/>
        <v>427000</v>
      </c>
      <c r="M25" s="107"/>
      <c r="O25" s="98"/>
    </row>
    <row r="26" spans="1:15" ht="25.5">
      <c r="A26" s="48" t="s">
        <v>421</v>
      </c>
      <c r="B26" s="75" t="s">
        <v>338</v>
      </c>
      <c r="C26" s="75">
        <v>70943010</v>
      </c>
      <c r="D26" s="10" t="s">
        <v>421</v>
      </c>
      <c r="E26" s="93">
        <v>9850132</v>
      </c>
      <c r="F26" s="10" t="s">
        <v>4</v>
      </c>
      <c r="G26" s="32">
        <v>1397000</v>
      </c>
      <c r="H26" s="134">
        <v>0</v>
      </c>
      <c r="I26" s="134">
        <v>302000</v>
      </c>
      <c r="J26" s="134"/>
      <c r="K26" s="134"/>
      <c r="L26" s="32">
        <f t="shared" si="0"/>
        <v>1699000</v>
      </c>
      <c r="M26" s="106">
        <f>L26</f>
        <v>1699000</v>
      </c>
      <c r="O26" s="98"/>
    </row>
    <row r="27" spans="1:15" ht="38.25">
      <c r="A27" s="45" t="s">
        <v>422</v>
      </c>
      <c r="B27" s="72" t="s">
        <v>338</v>
      </c>
      <c r="C27" s="72">
        <v>71197729</v>
      </c>
      <c r="D27" s="10" t="s">
        <v>422</v>
      </c>
      <c r="E27" s="93">
        <v>3431782</v>
      </c>
      <c r="F27" s="10" t="s">
        <v>5</v>
      </c>
      <c r="G27" s="32">
        <v>15725000</v>
      </c>
      <c r="H27" s="134">
        <v>0</v>
      </c>
      <c r="I27" s="134">
        <v>0</v>
      </c>
      <c r="J27" s="134"/>
      <c r="K27" s="134"/>
      <c r="L27" s="32">
        <f t="shared" si="0"/>
        <v>15725000</v>
      </c>
      <c r="M27" s="108">
        <f>L27+L28</f>
        <v>17745000</v>
      </c>
      <c r="O27" s="98"/>
    </row>
    <row r="28" spans="1:15" ht="25.5">
      <c r="A28" s="47"/>
      <c r="B28" s="74" t="s">
        <v>338</v>
      </c>
      <c r="C28" s="74">
        <v>71197729</v>
      </c>
      <c r="D28" s="10" t="s">
        <v>422</v>
      </c>
      <c r="E28" s="95">
        <v>1742378</v>
      </c>
      <c r="F28" s="22" t="s">
        <v>4</v>
      </c>
      <c r="G28" s="32">
        <v>1820000</v>
      </c>
      <c r="H28" s="134">
        <v>200000</v>
      </c>
      <c r="I28" s="134">
        <v>0</v>
      </c>
      <c r="J28" s="134"/>
      <c r="K28" s="134"/>
      <c r="L28" s="32">
        <f t="shared" si="0"/>
        <v>2020000</v>
      </c>
      <c r="M28" s="107"/>
      <c r="O28" s="98"/>
    </row>
    <row r="29" spans="1:15" ht="12.75">
      <c r="A29" s="48" t="s">
        <v>230</v>
      </c>
      <c r="B29" s="75" t="s">
        <v>338</v>
      </c>
      <c r="C29" s="75">
        <v>852163</v>
      </c>
      <c r="D29" s="48" t="s">
        <v>230</v>
      </c>
      <c r="E29" s="75">
        <v>2374811</v>
      </c>
      <c r="F29" s="10" t="s">
        <v>6</v>
      </c>
      <c r="G29" s="32">
        <v>312000</v>
      </c>
      <c r="H29" s="134">
        <v>0</v>
      </c>
      <c r="I29" s="134">
        <v>0</v>
      </c>
      <c r="J29" s="134"/>
      <c r="K29" s="134"/>
      <c r="L29" s="32">
        <f t="shared" si="0"/>
        <v>312000</v>
      </c>
      <c r="M29" s="106">
        <f>L29</f>
        <v>312000</v>
      </c>
      <c r="O29" s="98"/>
    </row>
    <row r="30" spans="1:15" ht="25.5">
      <c r="A30" s="48" t="s">
        <v>423</v>
      </c>
      <c r="B30" s="75" t="s">
        <v>338</v>
      </c>
      <c r="C30" s="75">
        <v>75123215</v>
      </c>
      <c r="D30" s="10" t="s">
        <v>270</v>
      </c>
      <c r="E30" s="93">
        <v>6971263</v>
      </c>
      <c r="F30" s="10" t="s">
        <v>12</v>
      </c>
      <c r="G30" s="32">
        <v>1376000</v>
      </c>
      <c r="H30" s="134">
        <v>0</v>
      </c>
      <c r="I30" s="134">
        <v>0</v>
      </c>
      <c r="J30" s="134"/>
      <c r="K30" s="134"/>
      <c r="L30" s="32">
        <f t="shared" si="0"/>
        <v>1376000</v>
      </c>
      <c r="M30" s="106">
        <f>L30</f>
        <v>1376000</v>
      </c>
      <c r="O30" s="98"/>
    </row>
    <row r="31" spans="1:15" ht="31.5" customHeight="1">
      <c r="A31" s="45" t="s">
        <v>424</v>
      </c>
      <c r="B31" s="73" t="s">
        <v>338</v>
      </c>
      <c r="C31" s="73">
        <v>75123240</v>
      </c>
      <c r="D31" s="10" t="s">
        <v>154</v>
      </c>
      <c r="E31" s="93">
        <v>4845070</v>
      </c>
      <c r="F31" s="10" t="s">
        <v>39</v>
      </c>
      <c r="G31" s="32">
        <v>126000</v>
      </c>
      <c r="H31" s="134">
        <v>0</v>
      </c>
      <c r="I31" s="134">
        <v>0</v>
      </c>
      <c r="J31" s="134"/>
      <c r="K31" s="134"/>
      <c r="L31" s="32">
        <f t="shared" si="0"/>
        <v>126000</v>
      </c>
      <c r="M31" s="108">
        <f>L31+L32</f>
        <v>2097000</v>
      </c>
      <c r="O31" s="98"/>
    </row>
    <row r="32" spans="1:15" ht="25.5">
      <c r="A32" s="47"/>
      <c r="B32" s="74" t="s">
        <v>338</v>
      </c>
      <c r="C32" s="74">
        <v>75123240</v>
      </c>
      <c r="D32" s="10" t="s">
        <v>16</v>
      </c>
      <c r="E32" s="93">
        <v>3721331</v>
      </c>
      <c r="F32" s="10" t="s">
        <v>12</v>
      </c>
      <c r="G32" s="32">
        <v>1971000</v>
      </c>
      <c r="H32" s="134">
        <v>0</v>
      </c>
      <c r="I32" s="134">
        <v>0</v>
      </c>
      <c r="J32" s="134"/>
      <c r="K32" s="134"/>
      <c r="L32" s="32">
        <f t="shared" si="0"/>
        <v>1971000</v>
      </c>
      <c r="M32" s="107"/>
      <c r="O32" s="98"/>
    </row>
    <row r="33" spans="1:15" ht="12.75">
      <c r="A33" s="48" t="s">
        <v>357</v>
      </c>
      <c r="B33" s="75" t="s">
        <v>338</v>
      </c>
      <c r="C33" s="75">
        <v>70892181</v>
      </c>
      <c r="D33" s="10" t="s">
        <v>358</v>
      </c>
      <c r="E33" s="93">
        <v>2770754</v>
      </c>
      <c r="F33" s="229"/>
      <c r="G33" s="90">
        <v>1300000</v>
      </c>
      <c r="H33" s="133">
        <v>0</v>
      </c>
      <c r="I33" s="133">
        <v>0</v>
      </c>
      <c r="J33" s="133"/>
      <c r="K33" s="133"/>
      <c r="L33" s="90">
        <f t="shared" si="0"/>
        <v>1300000</v>
      </c>
      <c r="M33" s="107">
        <f>L33</f>
        <v>1300000</v>
      </c>
      <c r="O33" s="98"/>
    </row>
    <row r="34" spans="1:15" ht="12.75">
      <c r="A34" s="154" t="s">
        <v>24</v>
      </c>
      <c r="B34" s="155"/>
      <c r="C34" s="156"/>
      <c r="D34" s="155"/>
      <c r="E34" s="156"/>
      <c r="F34" s="157"/>
      <c r="G34" s="158">
        <f>SUM(G5:G33)</f>
        <v>59798000</v>
      </c>
      <c r="H34" s="159">
        <f>SUM(H5:H33)</f>
        <v>1190500</v>
      </c>
      <c r="I34" s="159">
        <f>SUM(I5:I33)</f>
        <v>1046000</v>
      </c>
      <c r="J34" s="159">
        <f>SUM(J5:J32)</f>
        <v>0</v>
      </c>
      <c r="K34" s="159">
        <f>SUM(K5:K32)</f>
        <v>0</v>
      </c>
      <c r="L34" s="158">
        <f>SUM(L5:L33)</f>
        <v>62034500</v>
      </c>
      <c r="M34" s="120">
        <f>SUM(M5:M33)</f>
        <v>62034500</v>
      </c>
      <c r="O34" s="98"/>
    </row>
    <row r="35" spans="3:13" ht="12.75">
      <c r="C35" s="76"/>
      <c r="E35" s="76"/>
      <c r="H35" s="27"/>
      <c r="M35" s="121"/>
    </row>
    <row r="36" spans="1:13" ht="20.25">
      <c r="A36" s="260"/>
      <c r="B36" s="260"/>
      <c r="C36" s="260"/>
      <c r="D36" s="260"/>
      <c r="E36" s="96"/>
      <c r="H36" s="27"/>
      <c r="M36" s="121"/>
    </row>
    <row r="37" spans="1:11" ht="12.75">
      <c r="A37" s="14"/>
      <c r="B37" s="14"/>
      <c r="C37" s="14"/>
      <c r="D37" s="13"/>
      <c r="E37" s="14"/>
      <c r="F37" s="13"/>
      <c r="G37" s="13"/>
      <c r="H37" s="218"/>
      <c r="I37" s="13"/>
      <c r="J37" s="13"/>
      <c r="K37" s="13"/>
    </row>
  </sheetData>
  <sheetProtection/>
  <autoFilter ref="A4:L34"/>
  <mergeCells count="2">
    <mergeCell ref="A36:D36"/>
    <mergeCell ref="M11:M12"/>
  </mergeCells>
  <printOptions/>
  <pageMargins left="0.7086614173228347" right="0.7874015748031497" top="0.8267716535433072" bottom="0.984251968503937" header="0.1968503937007874" footer="0.35433070866141736"/>
  <pageSetup firstPageNumber="6" useFirstPageNumber="1" fitToHeight="0" horizontalDpi="300" verticalDpi="300" orientation="landscape" paperSize="9" scale="80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81">
      <selection activeCell="D189" sqref="D189"/>
    </sheetView>
  </sheetViews>
  <sheetFormatPr defaultColWidth="9.00390625" defaultRowHeight="12.75"/>
  <cols>
    <col min="1" max="1" width="28.75390625" style="2" customWidth="1"/>
    <col min="2" max="2" width="7.00390625" style="62" hidden="1" customWidth="1"/>
    <col min="3" max="3" width="17.00390625" style="62" hidden="1" customWidth="1"/>
    <col min="4" max="4" width="35.75390625" style="2" customWidth="1"/>
    <col min="5" max="5" width="20.375" style="62" hidden="1" customWidth="1"/>
    <col min="6" max="6" width="17.75390625" style="2" hidden="1" customWidth="1"/>
    <col min="7" max="7" width="16.875" style="2" customWidth="1"/>
    <col min="8" max="9" width="16.875" style="132" customWidth="1"/>
    <col min="10" max="11" width="16.875" style="132" hidden="1" customWidth="1"/>
    <col min="12" max="12" width="16.875" style="8" customWidth="1"/>
    <col min="13" max="13" width="15.125" style="113" hidden="1" customWidth="1"/>
    <col min="14" max="14" width="12.00390625" style="8" customWidth="1"/>
    <col min="15" max="15" width="10.00390625" style="8" bestFit="1" customWidth="1"/>
    <col min="16" max="16384" width="9.125" style="8" customWidth="1"/>
  </cols>
  <sheetData>
    <row r="1" spans="1:3" ht="18">
      <c r="A1" s="21" t="s">
        <v>83</v>
      </c>
      <c r="B1" s="60"/>
      <c r="C1" s="60"/>
    </row>
    <row r="2" spans="1:3" ht="15">
      <c r="A2" s="25" t="s">
        <v>147</v>
      </c>
      <c r="B2" s="61"/>
      <c r="C2" s="61"/>
    </row>
    <row r="3" ht="12.75">
      <c r="L3" s="16" t="s">
        <v>82</v>
      </c>
    </row>
    <row r="4" spans="1:13" ht="47.2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330</v>
      </c>
      <c r="H4" s="147" t="s">
        <v>432</v>
      </c>
      <c r="I4" s="148" t="s">
        <v>433</v>
      </c>
      <c r="J4" s="148" t="s">
        <v>326</v>
      </c>
      <c r="K4" s="147" t="s">
        <v>328</v>
      </c>
      <c r="L4" s="147" t="s">
        <v>87</v>
      </c>
      <c r="M4" s="114" t="s">
        <v>87</v>
      </c>
    </row>
    <row r="5" spans="1:13" ht="39.75" customHeight="1">
      <c r="A5" s="51" t="s">
        <v>27</v>
      </c>
      <c r="B5" s="77" t="s">
        <v>339</v>
      </c>
      <c r="C5" s="77">
        <v>406422</v>
      </c>
      <c r="D5" s="23" t="s">
        <v>28</v>
      </c>
      <c r="E5" s="97">
        <v>3803303</v>
      </c>
      <c r="F5" s="23" t="s">
        <v>12</v>
      </c>
      <c r="G5" s="32">
        <v>244000</v>
      </c>
      <c r="H5" s="133">
        <v>0</v>
      </c>
      <c r="I5" s="133">
        <v>0</v>
      </c>
      <c r="J5" s="134"/>
      <c r="K5" s="134"/>
      <c r="L5" s="32">
        <f>G5+H5+I5+J5+K5</f>
        <v>244000</v>
      </c>
      <c r="M5" s="107">
        <f>L5</f>
        <v>244000</v>
      </c>
    </row>
    <row r="6" spans="1:13" ht="25.5">
      <c r="A6" s="52" t="s">
        <v>29</v>
      </c>
      <c r="B6" s="78" t="s">
        <v>339</v>
      </c>
      <c r="C6" s="78">
        <v>42766214</v>
      </c>
      <c r="D6" s="10" t="s">
        <v>30</v>
      </c>
      <c r="E6" s="93">
        <v>4879530</v>
      </c>
      <c r="F6" s="10" t="s">
        <v>4</v>
      </c>
      <c r="G6" s="32">
        <v>5200000</v>
      </c>
      <c r="H6" s="134">
        <v>0</v>
      </c>
      <c r="I6" s="134">
        <v>0</v>
      </c>
      <c r="J6" s="134"/>
      <c r="K6" s="134"/>
      <c r="L6" s="32">
        <f aca="true" t="shared" si="0" ref="L6:L67">G6+H6+I6+J6+K6</f>
        <v>5200000</v>
      </c>
      <c r="M6" s="108">
        <f>SUM(L6:L10)</f>
        <v>9764700</v>
      </c>
    </row>
    <row r="7" spans="1:13" ht="38.25">
      <c r="A7" s="53"/>
      <c r="B7" s="79" t="s">
        <v>339</v>
      </c>
      <c r="C7" s="79">
        <v>42766214</v>
      </c>
      <c r="D7" s="10" t="s">
        <v>425</v>
      </c>
      <c r="E7" s="93">
        <v>6375661</v>
      </c>
      <c r="F7" s="10" t="s">
        <v>3</v>
      </c>
      <c r="G7" s="32">
        <v>2052000</v>
      </c>
      <c r="H7" s="134">
        <v>0</v>
      </c>
      <c r="I7" s="134">
        <v>0</v>
      </c>
      <c r="J7" s="134"/>
      <c r="K7" s="134"/>
      <c r="L7" s="32">
        <f t="shared" si="0"/>
        <v>2052000</v>
      </c>
      <c r="M7" s="109"/>
    </row>
    <row r="8" spans="1:13" ht="25.5">
      <c r="A8" s="53"/>
      <c r="B8" s="79" t="s">
        <v>339</v>
      </c>
      <c r="C8" s="79">
        <v>42766214</v>
      </c>
      <c r="D8" s="10" t="s">
        <v>426</v>
      </c>
      <c r="E8" s="93">
        <v>6704470</v>
      </c>
      <c r="F8" s="10" t="s">
        <v>12</v>
      </c>
      <c r="G8" s="32">
        <v>372000</v>
      </c>
      <c r="H8" s="134">
        <v>63800</v>
      </c>
      <c r="I8" s="134">
        <v>0</v>
      </c>
      <c r="J8" s="134"/>
      <c r="K8" s="134"/>
      <c r="L8" s="32">
        <f t="shared" si="0"/>
        <v>435800</v>
      </c>
      <c r="M8" s="109"/>
    </row>
    <row r="9" spans="1:13" ht="25.5">
      <c r="A9" s="53"/>
      <c r="B9" s="79" t="s">
        <v>339</v>
      </c>
      <c r="C9" s="79">
        <v>42766214</v>
      </c>
      <c r="D9" s="10" t="s">
        <v>280</v>
      </c>
      <c r="E9" s="93">
        <v>2981147</v>
      </c>
      <c r="F9" s="10"/>
      <c r="G9" s="32">
        <v>552000</v>
      </c>
      <c r="H9" s="134">
        <v>292100</v>
      </c>
      <c r="I9" s="134">
        <v>531000</v>
      </c>
      <c r="J9" s="134"/>
      <c r="K9" s="134"/>
      <c r="L9" s="32">
        <f t="shared" si="0"/>
        <v>1375100</v>
      </c>
      <c r="M9" s="109"/>
    </row>
    <row r="10" spans="1:13" ht="38.25">
      <c r="A10" s="51"/>
      <c r="B10" s="77" t="s">
        <v>339</v>
      </c>
      <c r="C10" s="77">
        <v>42766214</v>
      </c>
      <c r="D10" s="10" t="s">
        <v>341</v>
      </c>
      <c r="E10" s="93">
        <v>7690738</v>
      </c>
      <c r="F10" s="10" t="s">
        <v>31</v>
      </c>
      <c r="G10" s="32">
        <v>654000</v>
      </c>
      <c r="H10" s="134">
        <v>47800</v>
      </c>
      <c r="I10" s="134">
        <v>0</v>
      </c>
      <c r="J10" s="134"/>
      <c r="K10" s="134"/>
      <c r="L10" s="32">
        <f t="shared" si="0"/>
        <v>701800</v>
      </c>
      <c r="M10" s="107"/>
    </row>
    <row r="11" spans="1:13" ht="25.5">
      <c r="A11" s="52" t="s">
        <v>32</v>
      </c>
      <c r="B11" s="78" t="s">
        <v>365</v>
      </c>
      <c r="C11" s="78">
        <v>42766796</v>
      </c>
      <c r="D11" s="10" t="s">
        <v>166</v>
      </c>
      <c r="E11" s="93">
        <v>1125474</v>
      </c>
      <c r="F11" s="10" t="s">
        <v>14</v>
      </c>
      <c r="G11" s="32">
        <v>1344000</v>
      </c>
      <c r="H11" s="134">
        <v>0</v>
      </c>
      <c r="I11" s="134">
        <v>0</v>
      </c>
      <c r="J11" s="134"/>
      <c r="K11" s="134"/>
      <c r="L11" s="32">
        <f t="shared" si="0"/>
        <v>1344000</v>
      </c>
      <c r="M11" s="108">
        <f>SUM(L11:L17)</f>
        <v>10327000</v>
      </c>
    </row>
    <row r="12" spans="1:13" ht="12.75">
      <c r="A12" s="53"/>
      <c r="B12" s="79" t="s">
        <v>365</v>
      </c>
      <c r="C12" s="79">
        <v>42766796</v>
      </c>
      <c r="D12" s="10" t="s">
        <v>170</v>
      </c>
      <c r="E12" s="93">
        <v>9508464</v>
      </c>
      <c r="F12" s="10" t="s">
        <v>7</v>
      </c>
      <c r="G12" s="32">
        <v>1872000</v>
      </c>
      <c r="H12" s="134">
        <v>0</v>
      </c>
      <c r="I12" s="134">
        <v>0</v>
      </c>
      <c r="J12" s="134"/>
      <c r="K12" s="134"/>
      <c r="L12" s="32">
        <f t="shared" si="0"/>
        <v>1872000</v>
      </c>
      <c r="M12" s="109"/>
    </row>
    <row r="13" spans="1:13" ht="25.5">
      <c r="A13" s="53"/>
      <c r="B13" s="79" t="s">
        <v>365</v>
      </c>
      <c r="C13" s="79">
        <v>42766796</v>
      </c>
      <c r="D13" s="10" t="s">
        <v>169</v>
      </c>
      <c r="E13" s="93">
        <v>9257937</v>
      </c>
      <c r="F13" s="10" t="s">
        <v>7</v>
      </c>
      <c r="G13" s="32">
        <v>1516000</v>
      </c>
      <c r="H13" s="134">
        <v>0</v>
      </c>
      <c r="I13" s="134">
        <v>0</v>
      </c>
      <c r="J13" s="134"/>
      <c r="K13" s="134"/>
      <c r="L13" s="32">
        <f t="shared" si="0"/>
        <v>1516000</v>
      </c>
      <c r="M13" s="109"/>
    </row>
    <row r="14" spans="1:13" ht="25.5" customHeight="1">
      <c r="A14" s="53"/>
      <c r="B14" s="79" t="s">
        <v>365</v>
      </c>
      <c r="C14" s="79">
        <v>42766796</v>
      </c>
      <c r="D14" s="10" t="s">
        <v>167</v>
      </c>
      <c r="E14" s="93">
        <v>3347641</v>
      </c>
      <c r="F14" s="10" t="s">
        <v>12</v>
      </c>
      <c r="G14" s="32">
        <v>2842000</v>
      </c>
      <c r="H14" s="134">
        <v>0</v>
      </c>
      <c r="I14" s="134">
        <v>0</v>
      </c>
      <c r="J14" s="134"/>
      <c r="K14" s="134"/>
      <c r="L14" s="32">
        <f t="shared" si="0"/>
        <v>2842000</v>
      </c>
      <c r="M14" s="109"/>
    </row>
    <row r="15" spans="1:13" ht="25.5">
      <c r="A15" s="53"/>
      <c r="B15" s="79" t="s">
        <v>365</v>
      </c>
      <c r="C15" s="79">
        <v>42766796</v>
      </c>
      <c r="D15" s="10" t="s">
        <v>227</v>
      </c>
      <c r="E15" s="93">
        <v>8303165</v>
      </c>
      <c r="F15" s="10" t="s">
        <v>155</v>
      </c>
      <c r="G15" s="32">
        <v>501000</v>
      </c>
      <c r="H15" s="134">
        <v>0</v>
      </c>
      <c r="I15" s="134">
        <v>0</v>
      </c>
      <c r="J15" s="134"/>
      <c r="K15" s="134"/>
      <c r="L15" s="32">
        <f t="shared" si="0"/>
        <v>501000</v>
      </c>
      <c r="M15" s="109"/>
    </row>
    <row r="16" spans="1:13" ht="25.5">
      <c r="A16" s="53"/>
      <c r="B16" s="79" t="s">
        <v>365</v>
      </c>
      <c r="C16" s="79">
        <v>42766796</v>
      </c>
      <c r="D16" s="10" t="s">
        <v>168</v>
      </c>
      <c r="E16" s="93">
        <v>3648753</v>
      </c>
      <c r="F16" s="10" t="s">
        <v>31</v>
      </c>
      <c r="G16" s="32">
        <v>1070000</v>
      </c>
      <c r="H16" s="134">
        <v>0</v>
      </c>
      <c r="I16" s="134">
        <v>0</v>
      </c>
      <c r="J16" s="134"/>
      <c r="K16" s="134"/>
      <c r="L16" s="32">
        <f t="shared" si="0"/>
        <v>1070000</v>
      </c>
      <c r="M16" s="109"/>
    </row>
    <row r="17" spans="1:14" ht="25.5">
      <c r="A17" s="51"/>
      <c r="B17" s="79" t="s">
        <v>365</v>
      </c>
      <c r="C17" s="77">
        <v>42766796</v>
      </c>
      <c r="D17" s="10" t="s">
        <v>171</v>
      </c>
      <c r="E17" s="93">
        <v>7457308</v>
      </c>
      <c r="F17" s="10" t="s">
        <v>34</v>
      </c>
      <c r="G17" s="32">
        <v>1182000</v>
      </c>
      <c r="H17" s="134">
        <v>0</v>
      </c>
      <c r="I17" s="134">
        <v>0</v>
      </c>
      <c r="J17" s="134"/>
      <c r="K17" s="134"/>
      <c r="L17" s="32">
        <f t="shared" si="0"/>
        <v>1182000</v>
      </c>
      <c r="M17" s="107"/>
      <c r="N17" s="9"/>
    </row>
    <row r="18" spans="1:13" ht="25.5">
      <c r="A18" s="52" t="s">
        <v>36</v>
      </c>
      <c r="B18" s="78" t="s">
        <v>365</v>
      </c>
      <c r="C18" s="78">
        <v>44159854</v>
      </c>
      <c r="D18" s="10" t="s">
        <v>236</v>
      </c>
      <c r="E18" s="93">
        <v>2562122</v>
      </c>
      <c r="F18" s="10" t="s">
        <v>7</v>
      </c>
      <c r="G18" s="32">
        <v>749000</v>
      </c>
      <c r="H18" s="134">
        <v>0</v>
      </c>
      <c r="I18" s="134">
        <v>0</v>
      </c>
      <c r="J18" s="134"/>
      <c r="K18" s="134"/>
      <c r="L18" s="32">
        <f t="shared" si="0"/>
        <v>749000</v>
      </c>
      <c r="M18" s="108">
        <f>SUM(L18:L20)</f>
        <v>2249000</v>
      </c>
    </row>
    <row r="19" spans="1:13" ht="12.75">
      <c r="A19" s="53"/>
      <c r="B19" s="79" t="s">
        <v>365</v>
      </c>
      <c r="C19" s="79">
        <v>44159854</v>
      </c>
      <c r="D19" s="10" t="s">
        <v>368</v>
      </c>
      <c r="E19" s="93">
        <v>2371313</v>
      </c>
      <c r="F19" s="10"/>
      <c r="G19" s="32">
        <v>545000</v>
      </c>
      <c r="H19" s="134">
        <v>0</v>
      </c>
      <c r="I19" s="134">
        <v>0</v>
      </c>
      <c r="J19" s="134"/>
      <c r="K19" s="134"/>
      <c r="L19" s="32">
        <f t="shared" si="0"/>
        <v>545000</v>
      </c>
      <c r="M19" s="109"/>
    </row>
    <row r="20" spans="1:13" ht="25.5">
      <c r="A20" s="53"/>
      <c r="B20" s="77" t="s">
        <v>365</v>
      </c>
      <c r="C20" s="77">
        <v>44159854</v>
      </c>
      <c r="D20" s="10" t="s">
        <v>163</v>
      </c>
      <c r="E20" s="93">
        <v>9252040</v>
      </c>
      <c r="F20" s="10" t="s">
        <v>12</v>
      </c>
      <c r="G20" s="32">
        <v>955000</v>
      </c>
      <c r="H20" s="134">
        <v>0</v>
      </c>
      <c r="I20" s="134">
        <v>0</v>
      </c>
      <c r="J20" s="134"/>
      <c r="K20" s="134"/>
      <c r="L20" s="32">
        <f t="shared" si="0"/>
        <v>955000</v>
      </c>
      <c r="M20" s="107"/>
    </row>
    <row r="21" spans="1:13" ht="12.75">
      <c r="A21" s="52" t="s">
        <v>37</v>
      </c>
      <c r="B21" s="137" t="s">
        <v>365</v>
      </c>
      <c r="C21" s="78">
        <v>44936427</v>
      </c>
      <c r="D21" s="10" t="s">
        <v>162</v>
      </c>
      <c r="E21" s="93">
        <v>4476630</v>
      </c>
      <c r="F21" s="10" t="s">
        <v>18</v>
      </c>
      <c r="G21" s="32">
        <v>1053000</v>
      </c>
      <c r="H21" s="134">
        <v>76500</v>
      </c>
      <c r="I21" s="134">
        <v>139000</v>
      </c>
      <c r="J21" s="134"/>
      <c r="K21" s="134"/>
      <c r="L21" s="32">
        <f t="shared" si="0"/>
        <v>1268500</v>
      </c>
      <c r="M21" s="108">
        <f>SUM(L21:L32)</f>
        <v>16964100</v>
      </c>
    </row>
    <row r="22" spans="1:13" ht="12.75">
      <c r="A22" s="53"/>
      <c r="B22" s="137" t="s">
        <v>365</v>
      </c>
      <c r="C22" s="79">
        <v>44936427</v>
      </c>
      <c r="D22" s="10" t="s">
        <v>272</v>
      </c>
      <c r="E22" s="93">
        <v>3298211</v>
      </c>
      <c r="F22" s="10"/>
      <c r="G22" s="32">
        <v>653000</v>
      </c>
      <c r="H22" s="134">
        <v>0</v>
      </c>
      <c r="I22" s="134">
        <v>90000</v>
      </c>
      <c r="J22" s="134"/>
      <c r="K22" s="134"/>
      <c r="L22" s="32">
        <f t="shared" si="0"/>
        <v>743000</v>
      </c>
      <c r="M22" s="109"/>
    </row>
    <row r="23" spans="1:13" ht="25.5">
      <c r="A23" s="53"/>
      <c r="B23" s="137" t="s">
        <v>365</v>
      </c>
      <c r="C23" s="79">
        <v>44936427</v>
      </c>
      <c r="D23" s="10" t="s">
        <v>273</v>
      </c>
      <c r="E23" s="93">
        <v>3191053</v>
      </c>
      <c r="F23" s="10"/>
      <c r="G23" s="32">
        <v>1904000</v>
      </c>
      <c r="H23" s="134">
        <v>273400</v>
      </c>
      <c r="I23" s="134">
        <v>497000</v>
      </c>
      <c r="J23" s="134"/>
      <c r="K23" s="134"/>
      <c r="L23" s="32">
        <f t="shared" si="0"/>
        <v>2674400</v>
      </c>
      <c r="M23" s="109"/>
    </row>
    <row r="24" spans="1:13" ht="25.5">
      <c r="A24" s="51"/>
      <c r="B24" s="137" t="s">
        <v>365</v>
      </c>
      <c r="C24" s="79">
        <v>44936427</v>
      </c>
      <c r="D24" s="10" t="s">
        <v>274</v>
      </c>
      <c r="E24" s="93">
        <v>2860097</v>
      </c>
      <c r="F24" s="10"/>
      <c r="G24" s="32">
        <v>735000</v>
      </c>
      <c r="H24" s="134">
        <v>127000</v>
      </c>
      <c r="I24" s="134">
        <v>230000</v>
      </c>
      <c r="J24" s="134"/>
      <c r="K24" s="134"/>
      <c r="L24" s="32">
        <f t="shared" si="0"/>
        <v>1092000</v>
      </c>
      <c r="M24" s="109"/>
    </row>
    <row r="25" spans="1:13" ht="12.75">
      <c r="A25" s="52" t="s">
        <v>37</v>
      </c>
      <c r="B25" s="137" t="s">
        <v>365</v>
      </c>
      <c r="C25" s="79">
        <v>44936427</v>
      </c>
      <c r="D25" s="10" t="s">
        <v>275</v>
      </c>
      <c r="E25" s="93">
        <v>4722894</v>
      </c>
      <c r="F25" s="10"/>
      <c r="G25" s="32">
        <v>813000</v>
      </c>
      <c r="H25" s="134">
        <v>94600</v>
      </c>
      <c r="I25" s="134">
        <v>125000</v>
      </c>
      <c r="J25" s="134"/>
      <c r="K25" s="134"/>
      <c r="L25" s="32">
        <f t="shared" si="0"/>
        <v>1032600</v>
      </c>
      <c r="M25" s="109"/>
    </row>
    <row r="26" spans="1:13" ht="25.5">
      <c r="A26" s="53"/>
      <c r="B26" s="137" t="s">
        <v>365</v>
      </c>
      <c r="C26" s="79">
        <v>44936427</v>
      </c>
      <c r="D26" s="10" t="s">
        <v>276</v>
      </c>
      <c r="E26" s="93">
        <v>5949432</v>
      </c>
      <c r="F26" s="10"/>
      <c r="G26" s="32">
        <v>302000</v>
      </c>
      <c r="H26" s="134">
        <v>169300</v>
      </c>
      <c r="I26" s="134">
        <v>307000</v>
      </c>
      <c r="J26" s="134"/>
      <c r="K26" s="134"/>
      <c r="L26" s="32">
        <f t="shared" si="0"/>
        <v>778300</v>
      </c>
      <c r="M26" s="109"/>
    </row>
    <row r="27" spans="1:13" ht="25.5">
      <c r="A27" s="53"/>
      <c r="B27" s="137" t="s">
        <v>365</v>
      </c>
      <c r="C27" s="79">
        <v>44936427</v>
      </c>
      <c r="D27" s="10" t="s">
        <v>161</v>
      </c>
      <c r="E27" s="93">
        <v>8269308</v>
      </c>
      <c r="F27" s="10" t="s">
        <v>39</v>
      </c>
      <c r="G27" s="32">
        <v>666000</v>
      </c>
      <c r="H27" s="134">
        <v>0</v>
      </c>
      <c r="I27" s="134">
        <v>59000</v>
      </c>
      <c r="J27" s="134"/>
      <c r="K27" s="134"/>
      <c r="L27" s="32">
        <f t="shared" si="0"/>
        <v>725000</v>
      </c>
      <c r="M27" s="109"/>
    </row>
    <row r="28" spans="1:14" ht="38.25">
      <c r="A28" s="53"/>
      <c r="B28" s="137" t="s">
        <v>365</v>
      </c>
      <c r="C28" s="79">
        <v>44936427</v>
      </c>
      <c r="D28" s="10" t="s">
        <v>38</v>
      </c>
      <c r="E28" s="93">
        <v>7437924</v>
      </c>
      <c r="F28" s="10" t="s">
        <v>100</v>
      </c>
      <c r="G28" s="32">
        <v>864000</v>
      </c>
      <c r="H28" s="134">
        <v>0</v>
      </c>
      <c r="I28" s="134">
        <v>110000</v>
      </c>
      <c r="J28" s="134"/>
      <c r="K28" s="134"/>
      <c r="L28" s="32">
        <f t="shared" si="0"/>
        <v>974000</v>
      </c>
      <c r="M28" s="109"/>
      <c r="N28" s="9"/>
    </row>
    <row r="29" spans="1:13" ht="25.5">
      <c r="A29" s="53"/>
      <c r="B29" s="137" t="s">
        <v>365</v>
      </c>
      <c r="C29" s="79">
        <v>44936427</v>
      </c>
      <c r="D29" s="10" t="s">
        <v>237</v>
      </c>
      <c r="E29" s="93">
        <v>9584323</v>
      </c>
      <c r="F29" s="10" t="s">
        <v>12</v>
      </c>
      <c r="G29" s="32">
        <v>5324000</v>
      </c>
      <c r="H29" s="134">
        <v>0</v>
      </c>
      <c r="I29" s="134">
        <v>61000</v>
      </c>
      <c r="J29" s="134"/>
      <c r="K29" s="134"/>
      <c r="L29" s="32">
        <f t="shared" si="0"/>
        <v>5385000</v>
      </c>
      <c r="M29" s="109"/>
    </row>
    <row r="30" spans="1:13" ht="38.25">
      <c r="A30" s="53"/>
      <c r="B30" s="137" t="s">
        <v>365</v>
      </c>
      <c r="C30" s="79">
        <v>44936427</v>
      </c>
      <c r="D30" s="10" t="s">
        <v>101</v>
      </c>
      <c r="E30" s="93">
        <v>8923745</v>
      </c>
      <c r="F30" s="10" t="s">
        <v>21</v>
      </c>
      <c r="G30" s="32">
        <v>846000</v>
      </c>
      <c r="H30" s="134">
        <v>0</v>
      </c>
      <c r="I30" s="134">
        <v>35000</v>
      </c>
      <c r="J30" s="134"/>
      <c r="K30" s="134"/>
      <c r="L30" s="32">
        <f t="shared" si="0"/>
        <v>881000</v>
      </c>
      <c r="M30" s="109"/>
    </row>
    <row r="31" spans="1:13" ht="25.5">
      <c r="A31" s="53"/>
      <c r="B31" s="137" t="s">
        <v>365</v>
      </c>
      <c r="C31" s="79">
        <v>44936427</v>
      </c>
      <c r="D31" s="10" t="s">
        <v>160</v>
      </c>
      <c r="E31" s="93">
        <v>4448004</v>
      </c>
      <c r="F31" s="10" t="s">
        <v>39</v>
      </c>
      <c r="G31" s="32">
        <v>528000</v>
      </c>
      <c r="H31" s="134">
        <v>51300</v>
      </c>
      <c r="I31" s="134">
        <v>93000</v>
      </c>
      <c r="J31" s="134"/>
      <c r="K31" s="134"/>
      <c r="L31" s="32">
        <f t="shared" si="0"/>
        <v>672300</v>
      </c>
      <c r="M31" s="109"/>
    </row>
    <row r="32" spans="1:14" ht="38.25">
      <c r="A32" s="51"/>
      <c r="B32" s="137" t="s">
        <v>365</v>
      </c>
      <c r="C32" s="79">
        <v>44936427</v>
      </c>
      <c r="D32" s="10" t="s">
        <v>277</v>
      </c>
      <c r="E32" s="93">
        <v>9694329</v>
      </c>
      <c r="F32" s="10" t="s">
        <v>20</v>
      </c>
      <c r="G32" s="32">
        <v>425000</v>
      </c>
      <c r="H32" s="134">
        <v>100000</v>
      </c>
      <c r="I32" s="134">
        <v>213000</v>
      </c>
      <c r="J32" s="134"/>
      <c r="K32" s="134"/>
      <c r="L32" s="32">
        <f t="shared" si="0"/>
        <v>738000</v>
      </c>
      <c r="M32" s="107"/>
      <c r="N32" s="9"/>
    </row>
    <row r="33" spans="1:13" ht="38.25">
      <c r="A33" s="53" t="s">
        <v>40</v>
      </c>
      <c r="B33" s="136" t="s">
        <v>365</v>
      </c>
      <c r="C33" s="78">
        <v>45180270</v>
      </c>
      <c r="D33" s="10" t="s">
        <v>102</v>
      </c>
      <c r="E33" s="93">
        <v>5436194</v>
      </c>
      <c r="F33" s="10" t="s">
        <v>33</v>
      </c>
      <c r="G33" s="32">
        <v>170000</v>
      </c>
      <c r="H33" s="134">
        <v>0</v>
      </c>
      <c r="I33" s="134">
        <v>0</v>
      </c>
      <c r="J33" s="134"/>
      <c r="K33" s="134"/>
      <c r="L33" s="32">
        <f t="shared" si="0"/>
        <v>170000</v>
      </c>
      <c r="M33" s="108">
        <f>SUM(L33:L37)</f>
        <v>3790000</v>
      </c>
    </row>
    <row r="34" spans="1:13" ht="25.5">
      <c r="A34" s="53"/>
      <c r="B34" s="137" t="s">
        <v>365</v>
      </c>
      <c r="C34" s="79">
        <v>45180270</v>
      </c>
      <c r="D34" s="10" t="s">
        <v>77</v>
      </c>
      <c r="E34" s="93">
        <v>8311953</v>
      </c>
      <c r="F34" s="10" t="s">
        <v>155</v>
      </c>
      <c r="G34" s="32">
        <v>228000</v>
      </c>
      <c r="H34" s="134">
        <v>0</v>
      </c>
      <c r="I34" s="134">
        <v>82000</v>
      </c>
      <c r="J34" s="134"/>
      <c r="K34" s="134"/>
      <c r="L34" s="32">
        <f t="shared" si="0"/>
        <v>310000</v>
      </c>
      <c r="M34" s="109"/>
    </row>
    <row r="35" spans="1:13" ht="38.25">
      <c r="A35" s="53"/>
      <c r="B35" s="137" t="s">
        <v>365</v>
      </c>
      <c r="C35" s="79">
        <v>45180270</v>
      </c>
      <c r="D35" s="10" t="s">
        <v>172</v>
      </c>
      <c r="E35" s="93">
        <v>8067654</v>
      </c>
      <c r="F35" s="10" t="s">
        <v>21</v>
      </c>
      <c r="G35" s="32">
        <v>552000</v>
      </c>
      <c r="H35" s="134">
        <v>0</v>
      </c>
      <c r="I35" s="134">
        <v>0</v>
      </c>
      <c r="J35" s="134"/>
      <c r="K35" s="134"/>
      <c r="L35" s="32">
        <f t="shared" si="0"/>
        <v>552000</v>
      </c>
      <c r="M35" s="109"/>
    </row>
    <row r="36" spans="1:13" ht="12.75">
      <c r="A36" s="53"/>
      <c r="B36" s="137" t="s">
        <v>365</v>
      </c>
      <c r="C36" s="79">
        <v>45180270</v>
      </c>
      <c r="D36" s="10" t="s">
        <v>299</v>
      </c>
      <c r="E36" s="93">
        <v>6011965</v>
      </c>
      <c r="F36" s="10"/>
      <c r="G36" s="32">
        <v>577000</v>
      </c>
      <c r="H36" s="134">
        <v>0</v>
      </c>
      <c r="I36" s="134">
        <v>120000</v>
      </c>
      <c r="J36" s="134"/>
      <c r="K36" s="134"/>
      <c r="L36" s="32">
        <f t="shared" si="0"/>
        <v>697000</v>
      </c>
      <c r="M36" s="109"/>
    </row>
    <row r="37" spans="1:13" ht="25.5">
      <c r="A37" s="51"/>
      <c r="B37" s="138" t="s">
        <v>365</v>
      </c>
      <c r="C37" s="77">
        <v>45180270</v>
      </c>
      <c r="D37" s="10" t="s">
        <v>45</v>
      </c>
      <c r="E37" s="93">
        <v>7245387</v>
      </c>
      <c r="F37" s="10" t="s">
        <v>12</v>
      </c>
      <c r="G37" s="32">
        <v>2008000</v>
      </c>
      <c r="H37" s="134">
        <v>0</v>
      </c>
      <c r="I37" s="134">
        <v>53000</v>
      </c>
      <c r="J37" s="134"/>
      <c r="K37" s="134"/>
      <c r="L37" s="32">
        <f t="shared" si="0"/>
        <v>2061000</v>
      </c>
      <c r="M37" s="107"/>
    </row>
    <row r="38" spans="1:14" ht="25.5">
      <c r="A38" s="53" t="s">
        <v>41</v>
      </c>
      <c r="B38" s="79" t="s">
        <v>365</v>
      </c>
      <c r="C38" s="79">
        <v>45180326</v>
      </c>
      <c r="D38" s="23" t="s">
        <v>42</v>
      </c>
      <c r="E38" s="97">
        <v>4362944</v>
      </c>
      <c r="F38" s="89" t="s">
        <v>14</v>
      </c>
      <c r="G38" s="90">
        <v>1496000</v>
      </c>
      <c r="H38" s="134">
        <v>0</v>
      </c>
      <c r="I38" s="134">
        <v>0</v>
      </c>
      <c r="J38" s="134"/>
      <c r="K38" s="134"/>
      <c r="L38" s="32">
        <f t="shared" si="0"/>
        <v>1496000</v>
      </c>
      <c r="M38" s="108">
        <f>SUM(L38:L42)</f>
        <v>6882000</v>
      </c>
      <c r="N38" s="9"/>
    </row>
    <row r="39" spans="1:14" ht="25.5">
      <c r="A39" s="53"/>
      <c r="B39" s="79" t="s">
        <v>365</v>
      </c>
      <c r="C39" s="79">
        <v>45180326</v>
      </c>
      <c r="D39" s="10" t="s">
        <v>16</v>
      </c>
      <c r="E39" s="93">
        <v>2964461</v>
      </c>
      <c r="F39" s="12" t="s">
        <v>12</v>
      </c>
      <c r="G39" s="32">
        <v>1032000</v>
      </c>
      <c r="H39" s="134">
        <v>0</v>
      </c>
      <c r="I39" s="134">
        <v>0</v>
      </c>
      <c r="J39" s="134"/>
      <c r="K39" s="134"/>
      <c r="L39" s="32">
        <f t="shared" si="0"/>
        <v>1032000</v>
      </c>
      <c r="M39" s="109"/>
      <c r="N39" s="9"/>
    </row>
    <row r="40" spans="1:13" ht="12.75">
      <c r="A40" s="53"/>
      <c r="B40" s="79" t="s">
        <v>365</v>
      </c>
      <c r="C40" s="79">
        <v>45180326</v>
      </c>
      <c r="D40" s="10" t="s">
        <v>157</v>
      </c>
      <c r="E40" s="93">
        <v>9009912</v>
      </c>
      <c r="F40" s="10" t="s">
        <v>34</v>
      </c>
      <c r="G40" s="32">
        <v>2041000</v>
      </c>
      <c r="H40" s="134">
        <v>0</v>
      </c>
      <c r="I40" s="134">
        <v>0</v>
      </c>
      <c r="J40" s="134"/>
      <c r="K40" s="134"/>
      <c r="L40" s="32">
        <f t="shared" si="0"/>
        <v>2041000</v>
      </c>
      <c r="M40" s="109"/>
    </row>
    <row r="41" spans="1:13" ht="25.5">
      <c r="A41" s="53"/>
      <c r="B41" s="79" t="s">
        <v>365</v>
      </c>
      <c r="C41" s="79">
        <v>45180326</v>
      </c>
      <c r="D41" s="10" t="s">
        <v>366</v>
      </c>
      <c r="E41" s="93">
        <v>7980945</v>
      </c>
      <c r="F41" s="10"/>
      <c r="G41" s="32">
        <v>1090000</v>
      </c>
      <c r="H41" s="134">
        <v>0</v>
      </c>
      <c r="I41" s="134">
        <v>50000</v>
      </c>
      <c r="J41" s="134"/>
      <c r="K41" s="134"/>
      <c r="L41" s="32">
        <f t="shared" si="0"/>
        <v>1140000</v>
      </c>
      <c r="M41" s="109"/>
    </row>
    <row r="42" spans="1:13" ht="25.5">
      <c r="A42" s="51"/>
      <c r="B42" s="79" t="s">
        <v>365</v>
      </c>
      <c r="C42" s="77">
        <v>45180326</v>
      </c>
      <c r="D42" s="10" t="s">
        <v>156</v>
      </c>
      <c r="E42" s="93">
        <v>3235520</v>
      </c>
      <c r="F42" s="10" t="s">
        <v>12</v>
      </c>
      <c r="G42" s="32">
        <v>1173000</v>
      </c>
      <c r="H42" s="134">
        <v>0</v>
      </c>
      <c r="I42" s="134">
        <v>0</v>
      </c>
      <c r="J42" s="134"/>
      <c r="K42" s="134"/>
      <c r="L42" s="32">
        <f t="shared" si="0"/>
        <v>1173000</v>
      </c>
      <c r="M42" s="107"/>
    </row>
    <row r="43" spans="1:13" ht="25.5">
      <c r="A43" s="52" t="s">
        <v>43</v>
      </c>
      <c r="B43" s="136" t="s">
        <v>365</v>
      </c>
      <c r="C43" s="78">
        <v>45238642</v>
      </c>
      <c r="D43" s="10" t="s">
        <v>44</v>
      </c>
      <c r="E43" s="93">
        <v>6046183</v>
      </c>
      <c r="F43" s="10" t="s">
        <v>14</v>
      </c>
      <c r="G43" s="32">
        <v>880000</v>
      </c>
      <c r="H43" s="134">
        <v>0</v>
      </c>
      <c r="I43" s="134">
        <v>0</v>
      </c>
      <c r="J43" s="134"/>
      <c r="K43" s="134"/>
      <c r="L43" s="32">
        <f t="shared" si="0"/>
        <v>880000</v>
      </c>
      <c r="M43" s="108">
        <f>SUM(L43:L49)</f>
        <v>4197500</v>
      </c>
    </row>
    <row r="44" spans="1:13" ht="25.5">
      <c r="A44" s="51"/>
      <c r="B44" s="137" t="s">
        <v>365</v>
      </c>
      <c r="C44" s="79">
        <v>45238642</v>
      </c>
      <c r="D44" s="10" t="s">
        <v>45</v>
      </c>
      <c r="E44" s="93">
        <v>6755445</v>
      </c>
      <c r="F44" s="10" t="s">
        <v>12</v>
      </c>
      <c r="G44" s="32">
        <v>591000</v>
      </c>
      <c r="H44" s="134">
        <v>0</v>
      </c>
      <c r="I44" s="134">
        <v>0</v>
      </c>
      <c r="J44" s="134"/>
      <c r="K44" s="134"/>
      <c r="L44" s="32">
        <f t="shared" si="0"/>
        <v>591000</v>
      </c>
      <c r="M44" s="109"/>
    </row>
    <row r="45" spans="1:13" ht="25.5">
      <c r="A45" s="52" t="s">
        <v>43</v>
      </c>
      <c r="B45" s="137" t="s">
        <v>365</v>
      </c>
      <c r="C45" s="79">
        <v>45238642</v>
      </c>
      <c r="D45" s="10" t="s">
        <v>165</v>
      </c>
      <c r="E45" s="93">
        <v>3472479</v>
      </c>
      <c r="F45" s="10" t="s">
        <v>12</v>
      </c>
      <c r="G45" s="32">
        <v>760000</v>
      </c>
      <c r="H45" s="134">
        <v>0</v>
      </c>
      <c r="I45" s="134">
        <v>0</v>
      </c>
      <c r="J45" s="134"/>
      <c r="K45" s="134"/>
      <c r="L45" s="32">
        <f t="shared" si="0"/>
        <v>760000</v>
      </c>
      <c r="M45" s="109"/>
    </row>
    <row r="46" spans="1:13" ht="25.5">
      <c r="A46" s="53"/>
      <c r="B46" s="137" t="s">
        <v>365</v>
      </c>
      <c r="C46" s="79">
        <v>45238642</v>
      </c>
      <c r="D46" s="10" t="s">
        <v>164</v>
      </c>
      <c r="E46" s="93">
        <v>2953384</v>
      </c>
      <c r="F46" s="10" t="s">
        <v>12</v>
      </c>
      <c r="G46" s="32">
        <v>1010000</v>
      </c>
      <c r="H46" s="134">
        <v>0</v>
      </c>
      <c r="I46" s="134">
        <v>0</v>
      </c>
      <c r="J46" s="134"/>
      <c r="K46" s="134"/>
      <c r="L46" s="32">
        <f t="shared" si="0"/>
        <v>1010000</v>
      </c>
      <c r="M46" s="109"/>
    </row>
    <row r="47" spans="1:13" ht="25.5">
      <c r="A47" s="53"/>
      <c r="B47" s="137" t="s">
        <v>365</v>
      </c>
      <c r="C47" s="79">
        <v>45238642</v>
      </c>
      <c r="D47" s="18" t="s">
        <v>264</v>
      </c>
      <c r="E47" s="93">
        <v>3925133</v>
      </c>
      <c r="F47" s="18" t="s">
        <v>265</v>
      </c>
      <c r="G47" s="32">
        <v>315000</v>
      </c>
      <c r="H47" s="134">
        <v>0</v>
      </c>
      <c r="I47" s="134">
        <v>25000</v>
      </c>
      <c r="J47" s="134"/>
      <c r="K47" s="134"/>
      <c r="L47" s="32">
        <f t="shared" si="0"/>
        <v>340000</v>
      </c>
      <c r="M47" s="109"/>
    </row>
    <row r="48" spans="1:13" ht="25.5">
      <c r="A48" s="53"/>
      <c r="B48" s="137" t="s">
        <v>365</v>
      </c>
      <c r="C48" s="79">
        <v>45238642</v>
      </c>
      <c r="D48" s="10" t="s">
        <v>323</v>
      </c>
      <c r="E48" s="93">
        <v>5370322</v>
      </c>
      <c r="F48" s="10" t="s">
        <v>265</v>
      </c>
      <c r="G48" s="32">
        <v>100000</v>
      </c>
      <c r="H48" s="134">
        <v>32500</v>
      </c>
      <c r="I48" s="134">
        <v>59000</v>
      </c>
      <c r="J48" s="134"/>
      <c r="K48" s="134"/>
      <c r="L48" s="32">
        <f t="shared" si="0"/>
        <v>191500</v>
      </c>
      <c r="M48" s="109"/>
    </row>
    <row r="49" spans="1:13" ht="25.5">
      <c r="A49" s="51"/>
      <c r="B49" s="138" t="s">
        <v>365</v>
      </c>
      <c r="C49" s="77">
        <v>45238642</v>
      </c>
      <c r="D49" s="10" t="s">
        <v>278</v>
      </c>
      <c r="E49" s="93">
        <v>5052307</v>
      </c>
      <c r="F49" s="10" t="s">
        <v>155</v>
      </c>
      <c r="G49" s="32">
        <v>425000</v>
      </c>
      <c r="H49" s="134">
        <v>0</v>
      </c>
      <c r="I49" s="134">
        <v>0</v>
      </c>
      <c r="J49" s="134"/>
      <c r="K49" s="134"/>
      <c r="L49" s="32">
        <f t="shared" si="0"/>
        <v>425000</v>
      </c>
      <c r="M49" s="107"/>
    </row>
    <row r="50" spans="1:13" ht="12.75">
      <c r="A50" s="53" t="s">
        <v>46</v>
      </c>
      <c r="B50" s="78" t="s">
        <v>365</v>
      </c>
      <c r="C50" s="78">
        <v>47921218</v>
      </c>
      <c r="D50" s="10" t="s">
        <v>47</v>
      </c>
      <c r="E50" s="93">
        <v>6168537</v>
      </c>
      <c r="F50" s="10" t="s">
        <v>4</v>
      </c>
      <c r="G50" s="32">
        <v>1873000</v>
      </c>
      <c r="H50" s="134">
        <v>0</v>
      </c>
      <c r="I50" s="134">
        <v>0</v>
      </c>
      <c r="J50" s="134"/>
      <c r="K50" s="134"/>
      <c r="L50" s="32">
        <f t="shared" si="0"/>
        <v>1873000</v>
      </c>
      <c r="M50" s="108">
        <f>SUM(L50:L51)</f>
        <v>3287000</v>
      </c>
    </row>
    <row r="51" spans="1:13" ht="25.5">
      <c r="A51" s="51"/>
      <c r="B51" s="77" t="s">
        <v>365</v>
      </c>
      <c r="C51" s="77">
        <v>47921218</v>
      </c>
      <c r="D51" s="10" t="s">
        <v>48</v>
      </c>
      <c r="E51" s="93">
        <v>6863791</v>
      </c>
      <c r="F51" s="10" t="s">
        <v>12</v>
      </c>
      <c r="G51" s="32">
        <v>1414000</v>
      </c>
      <c r="H51" s="134">
        <v>0</v>
      </c>
      <c r="I51" s="134">
        <v>0</v>
      </c>
      <c r="J51" s="134"/>
      <c r="K51" s="134"/>
      <c r="L51" s="32">
        <f t="shared" si="0"/>
        <v>1414000</v>
      </c>
      <c r="M51" s="107"/>
    </row>
    <row r="52" spans="1:13" ht="12.75">
      <c r="A52" s="52" t="s">
        <v>49</v>
      </c>
      <c r="B52" s="78" t="s">
        <v>365</v>
      </c>
      <c r="C52" s="78">
        <v>48005894</v>
      </c>
      <c r="D52" s="10" t="s">
        <v>89</v>
      </c>
      <c r="E52" s="93">
        <v>8019473</v>
      </c>
      <c r="F52" s="10" t="s">
        <v>34</v>
      </c>
      <c r="G52" s="32">
        <v>1125000</v>
      </c>
      <c r="H52" s="134">
        <v>0</v>
      </c>
      <c r="I52" s="134">
        <v>0</v>
      </c>
      <c r="J52" s="134"/>
      <c r="K52" s="134"/>
      <c r="L52" s="32">
        <f t="shared" si="0"/>
        <v>1125000</v>
      </c>
      <c r="M52" s="108">
        <f>SUM(L52:L53)</f>
        <v>2905000</v>
      </c>
    </row>
    <row r="53" spans="1:13" ht="25.5">
      <c r="A53" s="51"/>
      <c r="B53" s="77" t="s">
        <v>365</v>
      </c>
      <c r="C53" s="77">
        <v>48005894</v>
      </c>
      <c r="D53" s="10" t="s">
        <v>16</v>
      </c>
      <c r="E53" s="93">
        <v>7636721</v>
      </c>
      <c r="F53" s="10" t="s">
        <v>12</v>
      </c>
      <c r="G53" s="32">
        <v>1712000</v>
      </c>
      <c r="H53" s="134">
        <v>0</v>
      </c>
      <c r="I53" s="134">
        <v>68000</v>
      </c>
      <c r="J53" s="134"/>
      <c r="K53" s="134"/>
      <c r="L53" s="32">
        <f t="shared" si="0"/>
        <v>1780000</v>
      </c>
      <c r="M53" s="107"/>
    </row>
    <row r="54" spans="1:13" ht="12.75">
      <c r="A54" s="52" t="s">
        <v>51</v>
      </c>
      <c r="B54" s="78" t="s">
        <v>365</v>
      </c>
      <c r="C54" s="78">
        <v>60339241</v>
      </c>
      <c r="D54" s="10" t="s">
        <v>52</v>
      </c>
      <c r="E54" s="93">
        <v>2945433</v>
      </c>
      <c r="F54" s="10" t="s">
        <v>7</v>
      </c>
      <c r="G54" s="32">
        <v>2588000</v>
      </c>
      <c r="H54" s="134">
        <v>0</v>
      </c>
      <c r="I54" s="134">
        <v>0</v>
      </c>
      <c r="J54" s="134"/>
      <c r="K54" s="134"/>
      <c r="L54" s="32">
        <f t="shared" si="0"/>
        <v>2588000</v>
      </c>
      <c r="M54" s="108">
        <f>SUM(L54:L58)</f>
        <v>8762300</v>
      </c>
    </row>
    <row r="55" spans="1:13" ht="25.5">
      <c r="A55" s="53"/>
      <c r="B55" s="79" t="s">
        <v>365</v>
      </c>
      <c r="C55" s="79">
        <v>60339241</v>
      </c>
      <c r="D55" s="10" t="s">
        <v>159</v>
      </c>
      <c r="E55" s="93">
        <v>9825174</v>
      </c>
      <c r="F55" s="10" t="s">
        <v>4</v>
      </c>
      <c r="G55" s="32">
        <v>1248000</v>
      </c>
      <c r="H55" s="134">
        <v>274000</v>
      </c>
      <c r="I55" s="134">
        <v>498000</v>
      </c>
      <c r="J55" s="134"/>
      <c r="K55" s="134"/>
      <c r="L55" s="32">
        <f t="shared" si="0"/>
        <v>2020000</v>
      </c>
      <c r="M55" s="109"/>
    </row>
    <row r="56" spans="1:13" ht="25.5">
      <c r="A56" s="53"/>
      <c r="B56" s="79" t="s">
        <v>365</v>
      </c>
      <c r="C56" s="79">
        <v>60339241</v>
      </c>
      <c r="D56" s="10" t="s">
        <v>158</v>
      </c>
      <c r="E56" s="93">
        <v>6281058</v>
      </c>
      <c r="F56" s="10" t="s">
        <v>12</v>
      </c>
      <c r="G56" s="32">
        <v>488000</v>
      </c>
      <c r="H56" s="134">
        <v>0</v>
      </c>
      <c r="I56" s="134">
        <v>0</v>
      </c>
      <c r="J56" s="134"/>
      <c r="K56" s="134"/>
      <c r="L56" s="32">
        <f t="shared" si="0"/>
        <v>488000</v>
      </c>
      <c r="M56" s="109"/>
    </row>
    <row r="57" spans="1:13" ht="12.75">
      <c r="A57" s="53"/>
      <c r="B57" s="79" t="s">
        <v>365</v>
      </c>
      <c r="C57" s="79">
        <v>60339241</v>
      </c>
      <c r="D57" s="10" t="s">
        <v>367</v>
      </c>
      <c r="E57" s="93">
        <v>6965737</v>
      </c>
      <c r="F57" s="10"/>
      <c r="G57" s="32">
        <v>756000</v>
      </c>
      <c r="H57" s="134">
        <v>209900</v>
      </c>
      <c r="I57" s="134">
        <v>381000</v>
      </c>
      <c r="J57" s="134"/>
      <c r="K57" s="134"/>
      <c r="L57" s="32">
        <f t="shared" si="0"/>
        <v>1346900</v>
      </c>
      <c r="M57" s="109"/>
    </row>
    <row r="58" spans="1:13" ht="25.5">
      <c r="A58" s="51"/>
      <c r="B58" s="79" t="s">
        <v>365</v>
      </c>
      <c r="C58" s="77">
        <v>60339241</v>
      </c>
      <c r="D58" s="10" t="s">
        <v>217</v>
      </c>
      <c r="E58" s="93">
        <v>5410563</v>
      </c>
      <c r="F58" s="10" t="s">
        <v>4</v>
      </c>
      <c r="G58" s="32">
        <v>1820000</v>
      </c>
      <c r="H58" s="134">
        <v>177400</v>
      </c>
      <c r="I58" s="134">
        <v>322000</v>
      </c>
      <c r="J58" s="134"/>
      <c r="K58" s="134"/>
      <c r="L58" s="32">
        <f t="shared" si="0"/>
        <v>2319400</v>
      </c>
      <c r="M58" s="107"/>
    </row>
    <row r="59" spans="1:13" ht="12.75">
      <c r="A59" s="205" t="s">
        <v>53</v>
      </c>
      <c r="B59" s="78" t="s">
        <v>365</v>
      </c>
      <c r="C59" s="79">
        <v>70236445</v>
      </c>
      <c r="D59" s="100" t="s">
        <v>271</v>
      </c>
      <c r="E59" s="93">
        <v>2320245</v>
      </c>
      <c r="F59" s="10"/>
      <c r="G59" s="32">
        <v>1184000</v>
      </c>
      <c r="H59" s="134">
        <v>0</v>
      </c>
      <c r="I59" s="134">
        <v>53000</v>
      </c>
      <c r="J59" s="134"/>
      <c r="K59" s="134"/>
      <c r="L59" s="32">
        <f t="shared" si="0"/>
        <v>1237000</v>
      </c>
      <c r="M59" s="196">
        <f>L59+L60</f>
        <v>2370000</v>
      </c>
    </row>
    <row r="60" spans="1:13" ht="25.5">
      <c r="A60" s="207"/>
      <c r="B60" s="77" t="s">
        <v>365</v>
      </c>
      <c r="C60" s="77">
        <v>70236445</v>
      </c>
      <c r="D60" s="100" t="s">
        <v>88</v>
      </c>
      <c r="E60" s="93">
        <v>7448197</v>
      </c>
      <c r="F60" s="10" t="s">
        <v>14</v>
      </c>
      <c r="G60" s="32">
        <v>1133000</v>
      </c>
      <c r="H60" s="134">
        <v>0</v>
      </c>
      <c r="I60" s="134">
        <v>0</v>
      </c>
      <c r="J60" s="134"/>
      <c r="K60" s="134"/>
      <c r="L60" s="32">
        <f t="shared" si="0"/>
        <v>1133000</v>
      </c>
      <c r="M60" s="197"/>
    </row>
    <row r="61" spans="1:13" ht="12.75">
      <c r="A61" s="232" t="s">
        <v>369</v>
      </c>
      <c r="B61" s="82" t="s">
        <v>365</v>
      </c>
      <c r="C61" s="82">
        <v>47997885</v>
      </c>
      <c r="D61" s="10" t="s">
        <v>370</v>
      </c>
      <c r="E61" s="93">
        <v>8253969</v>
      </c>
      <c r="F61" s="10"/>
      <c r="G61" s="32">
        <v>650000</v>
      </c>
      <c r="H61" s="134">
        <v>0</v>
      </c>
      <c r="I61" s="134">
        <v>0</v>
      </c>
      <c r="J61" s="134"/>
      <c r="K61" s="134"/>
      <c r="L61" s="32">
        <f t="shared" si="0"/>
        <v>650000</v>
      </c>
      <c r="M61" s="196">
        <f>L61</f>
        <v>650000</v>
      </c>
    </row>
    <row r="62" spans="1:13" ht="12.75">
      <c r="A62" s="57" t="s">
        <v>54</v>
      </c>
      <c r="B62" s="177" t="s">
        <v>333</v>
      </c>
      <c r="C62" s="83">
        <v>25852957</v>
      </c>
      <c r="D62" s="89" t="s">
        <v>177</v>
      </c>
      <c r="E62" s="94">
        <v>8030656</v>
      </c>
      <c r="F62" s="12" t="s">
        <v>31</v>
      </c>
      <c r="G62" s="32">
        <v>113000</v>
      </c>
      <c r="H62" s="134">
        <v>79300</v>
      </c>
      <c r="I62" s="134">
        <v>125000</v>
      </c>
      <c r="J62" s="134"/>
      <c r="K62" s="134"/>
      <c r="L62" s="32">
        <f t="shared" si="0"/>
        <v>317300</v>
      </c>
      <c r="M62" s="110">
        <f>SUM(L62:L63)</f>
        <v>658300</v>
      </c>
    </row>
    <row r="63" spans="1:13" ht="12.75">
      <c r="A63" s="57"/>
      <c r="B63" s="177" t="s">
        <v>333</v>
      </c>
      <c r="C63" s="83">
        <v>25852957</v>
      </c>
      <c r="D63" s="12" t="s">
        <v>152</v>
      </c>
      <c r="E63" s="94">
        <v>1108873</v>
      </c>
      <c r="F63" s="12" t="s">
        <v>34</v>
      </c>
      <c r="G63" s="32">
        <v>341000</v>
      </c>
      <c r="H63" s="134">
        <v>0</v>
      </c>
      <c r="I63" s="134">
        <v>0</v>
      </c>
      <c r="J63" s="134"/>
      <c r="K63" s="134"/>
      <c r="L63" s="32">
        <f t="shared" si="0"/>
        <v>341000</v>
      </c>
      <c r="M63" s="115"/>
    </row>
    <row r="64" spans="1:13" ht="38.25">
      <c r="A64" s="52" t="s">
        <v>218</v>
      </c>
      <c r="B64" s="101" t="s">
        <v>333</v>
      </c>
      <c r="C64" s="78">
        <v>26708451</v>
      </c>
      <c r="D64" s="100" t="s">
        <v>128</v>
      </c>
      <c r="E64" s="93">
        <v>4546630</v>
      </c>
      <c r="F64" s="10" t="s">
        <v>33</v>
      </c>
      <c r="G64" s="32">
        <v>84000</v>
      </c>
      <c r="H64" s="134">
        <v>0</v>
      </c>
      <c r="I64" s="134">
        <v>0</v>
      </c>
      <c r="J64" s="134"/>
      <c r="K64" s="134"/>
      <c r="L64" s="32">
        <f t="shared" si="0"/>
        <v>84000</v>
      </c>
      <c r="M64" s="108">
        <f>SUM(L64:L66)</f>
        <v>1291300</v>
      </c>
    </row>
    <row r="65" spans="1:13" ht="12.75">
      <c r="A65" s="53"/>
      <c r="B65" s="181" t="s">
        <v>333</v>
      </c>
      <c r="C65" s="79">
        <v>26708451</v>
      </c>
      <c r="D65" s="100" t="s">
        <v>291</v>
      </c>
      <c r="E65" s="93">
        <v>2229881</v>
      </c>
      <c r="F65" s="10"/>
      <c r="G65" s="32">
        <v>239000</v>
      </c>
      <c r="H65" s="134">
        <v>127000</v>
      </c>
      <c r="I65" s="134">
        <v>0</v>
      </c>
      <c r="J65" s="134"/>
      <c r="K65" s="134"/>
      <c r="L65" s="32">
        <f t="shared" si="0"/>
        <v>366000</v>
      </c>
      <c r="M65" s="109"/>
    </row>
    <row r="66" spans="1:13" ht="12.75">
      <c r="A66" s="51"/>
      <c r="B66" s="99" t="s">
        <v>333</v>
      </c>
      <c r="C66" s="77">
        <v>26708451</v>
      </c>
      <c r="D66" s="100" t="s">
        <v>89</v>
      </c>
      <c r="E66" s="93">
        <v>1577569</v>
      </c>
      <c r="F66" s="10" t="s">
        <v>34</v>
      </c>
      <c r="G66" s="32">
        <v>254000</v>
      </c>
      <c r="H66" s="134">
        <v>370300</v>
      </c>
      <c r="I66" s="134">
        <v>217000</v>
      </c>
      <c r="J66" s="134"/>
      <c r="K66" s="134"/>
      <c r="L66" s="32">
        <f t="shared" si="0"/>
        <v>841300</v>
      </c>
      <c r="M66" s="116"/>
    </row>
    <row r="67" spans="1:14" ht="38.25">
      <c r="A67" s="205" t="s">
        <v>56</v>
      </c>
      <c r="B67" s="137" t="s">
        <v>333</v>
      </c>
      <c r="C67" s="79">
        <v>25843907</v>
      </c>
      <c r="D67" s="10" t="s">
        <v>385</v>
      </c>
      <c r="E67" s="93">
        <v>9950106</v>
      </c>
      <c r="F67" s="10" t="s">
        <v>33</v>
      </c>
      <c r="G67" s="32">
        <v>213000</v>
      </c>
      <c r="H67" s="134">
        <v>0</v>
      </c>
      <c r="I67" s="134">
        <v>0</v>
      </c>
      <c r="J67" s="134"/>
      <c r="K67" s="134"/>
      <c r="L67" s="32">
        <f t="shared" si="0"/>
        <v>213000</v>
      </c>
      <c r="M67" s="108">
        <f>SUM(L67:L74)</f>
        <v>3331700</v>
      </c>
      <c r="N67" s="11"/>
    </row>
    <row r="68" spans="1:13" ht="51">
      <c r="A68" s="207"/>
      <c r="B68" s="137" t="s">
        <v>333</v>
      </c>
      <c r="C68" s="79">
        <v>25843907</v>
      </c>
      <c r="D68" s="10" t="s">
        <v>179</v>
      </c>
      <c r="E68" s="93">
        <v>6173359</v>
      </c>
      <c r="F68" s="10" t="s">
        <v>12</v>
      </c>
      <c r="G68" s="32">
        <v>1379000</v>
      </c>
      <c r="H68" s="134">
        <v>0</v>
      </c>
      <c r="I68" s="134">
        <v>0</v>
      </c>
      <c r="J68" s="134"/>
      <c r="K68" s="134"/>
      <c r="L68" s="32">
        <f aca="true" t="shared" si="1" ref="L68:L122">G68+H68+I68+J68+K68</f>
        <v>1379000</v>
      </c>
      <c r="M68" s="109"/>
    </row>
    <row r="69" spans="1:13" ht="38.25">
      <c r="A69" s="205" t="s">
        <v>56</v>
      </c>
      <c r="B69" s="137" t="s">
        <v>333</v>
      </c>
      <c r="C69" s="79">
        <v>25843907</v>
      </c>
      <c r="D69" s="10" t="s">
        <v>178</v>
      </c>
      <c r="E69" s="93">
        <v>5515996</v>
      </c>
      <c r="F69" s="10" t="s">
        <v>155</v>
      </c>
      <c r="G69" s="32">
        <v>116000</v>
      </c>
      <c r="H69" s="134">
        <v>0</v>
      </c>
      <c r="I69" s="134">
        <v>0</v>
      </c>
      <c r="J69" s="134"/>
      <c r="K69" s="134"/>
      <c r="L69" s="32">
        <f t="shared" si="1"/>
        <v>116000</v>
      </c>
      <c r="M69" s="109"/>
    </row>
    <row r="70" spans="1:13" ht="25.5">
      <c r="A70" s="217"/>
      <c r="B70" s="137" t="s">
        <v>333</v>
      </c>
      <c r="C70" s="79">
        <v>25843907</v>
      </c>
      <c r="D70" s="10" t="s">
        <v>247</v>
      </c>
      <c r="E70" s="93">
        <v>4911368</v>
      </c>
      <c r="F70" s="10" t="s">
        <v>50</v>
      </c>
      <c r="G70" s="32">
        <v>321000</v>
      </c>
      <c r="H70" s="134">
        <v>0</v>
      </c>
      <c r="I70" s="134">
        <v>22000</v>
      </c>
      <c r="J70" s="134"/>
      <c r="K70" s="134"/>
      <c r="L70" s="32">
        <f t="shared" si="1"/>
        <v>343000</v>
      </c>
      <c r="M70" s="109"/>
    </row>
    <row r="71" spans="1:13" ht="38.25">
      <c r="A71" s="206"/>
      <c r="B71" s="137" t="s">
        <v>333</v>
      </c>
      <c r="C71" s="79">
        <v>25843907</v>
      </c>
      <c r="D71" s="10" t="s">
        <v>248</v>
      </c>
      <c r="E71" s="93">
        <v>9312308</v>
      </c>
      <c r="F71" s="10" t="s">
        <v>21</v>
      </c>
      <c r="G71" s="32">
        <v>157000</v>
      </c>
      <c r="H71" s="134">
        <v>102700</v>
      </c>
      <c r="I71" s="134">
        <v>186000</v>
      </c>
      <c r="J71" s="134"/>
      <c r="K71" s="134"/>
      <c r="L71" s="32">
        <f t="shared" si="1"/>
        <v>445700</v>
      </c>
      <c r="M71" s="109"/>
    </row>
    <row r="72" spans="1:13" ht="12.75">
      <c r="A72" s="206"/>
      <c r="B72" s="137" t="s">
        <v>333</v>
      </c>
      <c r="C72" s="79">
        <v>25843907</v>
      </c>
      <c r="D72" s="10" t="s">
        <v>304</v>
      </c>
      <c r="E72" s="93">
        <v>9085387</v>
      </c>
      <c r="F72" s="10" t="s">
        <v>7</v>
      </c>
      <c r="G72" s="32">
        <v>537000</v>
      </c>
      <c r="H72" s="134">
        <v>0</v>
      </c>
      <c r="I72" s="134">
        <v>30000</v>
      </c>
      <c r="J72" s="134"/>
      <c r="K72" s="134"/>
      <c r="L72" s="32">
        <f t="shared" si="1"/>
        <v>567000</v>
      </c>
      <c r="M72" s="109"/>
    </row>
    <row r="73" spans="1:13" ht="12.75">
      <c r="A73" s="206"/>
      <c r="B73" s="137" t="s">
        <v>333</v>
      </c>
      <c r="C73" s="79">
        <v>25843907</v>
      </c>
      <c r="D73" s="10" t="s">
        <v>305</v>
      </c>
      <c r="E73" s="93">
        <v>2983262</v>
      </c>
      <c r="F73" s="10"/>
      <c r="G73" s="32">
        <v>0</v>
      </c>
      <c r="H73" s="134">
        <v>0</v>
      </c>
      <c r="I73" s="134">
        <v>0</v>
      </c>
      <c r="J73" s="134"/>
      <c r="K73" s="134"/>
      <c r="L73" s="32">
        <f t="shared" si="1"/>
        <v>0</v>
      </c>
      <c r="M73" s="109"/>
    </row>
    <row r="74" spans="1:13" ht="12.75">
      <c r="A74" s="207"/>
      <c r="B74" s="138" t="s">
        <v>333</v>
      </c>
      <c r="C74" s="77">
        <v>25843907</v>
      </c>
      <c r="D74" s="10" t="s">
        <v>104</v>
      </c>
      <c r="E74" s="93">
        <v>8101789</v>
      </c>
      <c r="F74" s="10" t="s">
        <v>18</v>
      </c>
      <c r="G74" s="32">
        <v>268000</v>
      </c>
      <c r="H74" s="134">
        <v>0</v>
      </c>
      <c r="I74" s="134">
        <v>0</v>
      </c>
      <c r="J74" s="134"/>
      <c r="K74" s="134"/>
      <c r="L74" s="32">
        <f t="shared" si="1"/>
        <v>268000</v>
      </c>
      <c r="M74" s="109"/>
    </row>
    <row r="75" spans="1:13" ht="25.5">
      <c r="A75" s="53" t="s">
        <v>57</v>
      </c>
      <c r="B75" s="79" t="s">
        <v>333</v>
      </c>
      <c r="C75" s="79">
        <v>25862294</v>
      </c>
      <c r="D75" s="10" t="s">
        <v>181</v>
      </c>
      <c r="E75" s="93">
        <v>5161582</v>
      </c>
      <c r="F75" s="10" t="s">
        <v>155</v>
      </c>
      <c r="G75" s="32">
        <v>380000</v>
      </c>
      <c r="H75" s="134">
        <v>0</v>
      </c>
      <c r="I75" s="134">
        <v>0</v>
      </c>
      <c r="J75" s="134"/>
      <c r="K75" s="134"/>
      <c r="L75" s="32">
        <f t="shared" si="1"/>
        <v>380000</v>
      </c>
      <c r="M75" s="108">
        <f>SUM(L75:L76)</f>
        <v>1453000</v>
      </c>
    </row>
    <row r="76" spans="1:13" ht="38.25">
      <c r="A76" s="51"/>
      <c r="B76" s="77" t="s">
        <v>333</v>
      </c>
      <c r="C76" s="77">
        <v>25862294</v>
      </c>
      <c r="D76" s="10" t="s">
        <v>180</v>
      </c>
      <c r="E76" s="93">
        <v>3426807</v>
      </c>
      <c r="F76" s="10" t="s">
        <v>33</v>
      </c>
      <c r="G76" s="32">
        <v>1073000</v>
      </c>
      <c r="H76" s="134">
        <v>0</v>
      </c>
      <c r="I76" s="134">
        <v>0</v>
      </c>
      <c r="J76" s="134"/>
      <c r="K76" s="134"/>
      <c r="L76" s="32">
        <f t="shared" si="1"/>
        <v>1073000</v>
      </c>
      <c r="M76" s="107"/>
    </row>
    <row r="77" spans="1:13" ht="25.5">
      <c r="A77" s="56" t="s">
        <v>219</v>
      </c>
      <c r="B77" s="82" t="s">
        <v>333</v>
      </c>
      <c r="C77" s="82">
        <v>26873265</v>
      </c>
      <c r="D77" s="10" t="s">
        <v>16</v>
      </c>
      <c r="E77" s="93">
        <v>7842681</v>
      </c>
      <c r="F77" s="10" t="s">
        <v>12</v>
      </c>
      <c r="G77" s="32">
        <v>984000</v>
      </c>
      <c r="H77" s="134">
        <v>0</v>
      </c>
      <c r="I77" s="134">
        <v>0</v>
      </c>
      <c r="J77" s="134"/>
      <c r="K77" s="134"/>
      <c r="L77" s="32">
        <f t="shared" si="1"/>
        <v>984000</v>
      </c>
      <c r="M77" s="109">
        <f>SUM(L77)</f>
        <v>984000</v>
      </c>
    </row>
    <row r="78" spans="1:14" ht="38.25">
      <c r="A78" s="52" t="s">
        <v>58</v>
      </c>
      <c r="B78" s="78" t="s">
        <v>333</v>
      </c>
      <c r="C78" s="78">
        <v>40613411</v>
      </c>
      <c r="D78" s="10" t="s">
        <v>182</v>
      </c>
      <c r="E78" s="93">
        <v>7160479</v>
      </c>
      <c r="F78" s="10" t="s">
        <v>21</v>
      </c>
      <c r="G78" s="32">
        <v>1032000</v>
      </c>
      <c r="H78" s="134">
        <v>0</v>
      </c>
      <c r="I78" s="134">
        <v>0</v>
      </c>
      <c r="J78" s="134"/>
      <c r="K78" s="134"/>
      <c r="L78" s="32">
        <f t="shared" si="1"/>
        <v>1032000</v>
      </c>
      <c r="M78" s="108">
        <f>SUM(L78:L81)</f>
        <v>3395600</v>
      </c>
      <c r="N78" s="9"/>
    </row>
    <row r="79" spans="1:14" ht="25.5">
      <c r="A79" s="53"/>
      <c r="B79" s="79" t="s">
        <v>333</v>
      </c>
      <c r="C79" s="79">
        <v>40613411</v>
      </c>
      <c r="D79" s="10" t="s">
        <v>336</v>
      </c>
      <c r="E79" s="93">
        <v>6645513</v>
      </c>
      <c r="F79" s="10"/>
      <c r="G79" s="32">
        <v>600000</v>
      </c>
      <c r="H79" s="134">
        <v>86600</v>
      </c>
      <c r="I79" s="134">
        <v>0</v>
      </c>
      <c r="J79" s="134"/>
      <c r="K79" s="134"/>
      <c r="L79" s="32">
        <f t="shared" si="1"/>
        <v>686600</v>
      </c>
      <c r="M79" s="109"/>
      <c r="N79" s="9"/>
    </row>
    <row r="80" spans="1:14" ht="25.5">
      <c r="A80" s="53"/>
      <c r="B80" s="79" t="s">
        <v>333</v>
      </c>
      <c r="C80" s="79">
        <v>40613411</v>
      </c>
      <c r="D80" s="10" t="s">
        <v>129</v>
      </c>
      <c r="E80" s="93">
        <v>2911360</v>
      </c>
      <c r="F80" s="10" t="s">
        <v>39</v>
      </c>
      <c r="G80" s="32">
        <v>1320000</v>
      </c>
      <c r="H80" s="134">
        <v>0</v>
      </c>
      <c r="I80" s="134">
        <v>96000</v>
      </c>
      <c r="J80" s="134"/>
      <c r="K80" s="134"/>
      <c r="L80" s="32">
        <f t="shared" si="1"/>
        <v>1416000</v>
      </c>
      <c r="M80" s="109"/>
      <c r="N80" s="9"/>
    </row>
    <row r="81" spans="1:14" ht="38.25">
      <c r="A81" s="51"/>
      <c r="B81" s="77" t="s">
        <v>333</v>
      </c>
      <c r="C81" s="77">
        <v>40613411</v>
      </c>
      <c r="D81" s="10" t="s">
        <v>335</v>
      </c>
      <c r="E81" s="93">
        <v>3369009</v>
      </c>
      <c r="F81" s="10" t="s">
        <v>33</v>
      </c>
      <c r="G81" s="32">
        <v>261000</v>
      </c>
      <c r="H81" s="134">
        <v>0</v>
      </c>
      <c r="I81" s="134">
        <v>0</v>
      </c>
      <c r="J81" s="134"/>
      <c r="K81" s="134"/>
      <c r="L81" s="32">
        <f t="shared" si="1"/>
        <v>261000</v>
      </c>
      <c r="M81" s="107"/>
      <c r="N81" s="9"/>
    </row>
    <row r="82" spans="1:13" ht="12.75">
      <c r="A82" s="56" t="s">
        <v>384</v>
      </c>
      <c r="B82" s="82" t="s">
        <v>333</v>
      </c>
      <c r="C82" s="82">
        <v>70632596</v>
      </c>
      <c r="D82" s="10" t="s">
        <v>59</v>
      </c>
      <c r="E82" s="93">
        <v>9781801</v>
      </c>
      <c r="F82" s="10" t="s">
        <v>34</v>
      </c>
      <c r="G82" s="32">
        <v>333000</v>
      </c>
      <c r="H82" s="134">
        <v>86900</v>
      </c>
      <c r="I82" s="134">
        <v>0</v>
      </c>
      <c r="J82" s="134"/>
      <c r="K82" s="134"/>
      <c r="L82" s="32">
        <f t="shared" si="1"/>
        <v>419900</v>
      </c>
      <c r="M82" s="106">
        <f>SUM(L82)</f>
        <v>419900</v>
      </c>
    </row>
    <row r="83" spans="1:14" ht="12.75">
      <c r="A83" s="52" t="s">
        <v>60</v>
      </c>
      <c r="B83" s="78" t="s">
        <v>333</v>
      </c>
      <c r="C83" s="78">
        <v>60557621</v>
      </c>
      <c r="D83" s="10" t="s">
        <v>61</v>
      </c>
      <c r="E83" s="93">
        <v>1986132</v>
      </c>
      <c r="F83" s="10" t="s">
        <v>50</v>
      </c>
      <c r="G83" s="32">
        <v>806000</v>
      </c>
      <c r="H83" s="134">
        <v>0</v>
      </c>
      <c r="I83" s="134">
        <v>0</v>
      </c>
      <c r="J83" s="134"/>
      <c r="K83" s="134"/>
      <c r="L83" s="32">
        <f t="shared" si="1"/>
        <v>806000</v>
      </c>
      <c r="M83" s="108">
        <f>SUM(L83:L93)</f>
        <v>6341700</v>
      </c>
      <c r="N83" s="9"/>
    </row>
    <row r="84" spans="1:13" ht="25.5">
      <c r="A84" s="53"/>
      <c r="B84" s="79" t="s">
        <v>333</v>
      </c>
      <c r="C84" s="79">
        <v>60557621</v>
      </c>
      <c r="D84" s="10" t="s">
        <v>62</v>
      </c>
      <c r="E84" s="93">
        <v>8003700</v>
      </c>
      <c r="F84" s="10" t="s">
        <v>155</v>
      </c>
      <c r="G84" s="32">
        <v>390000</v>
      </c>
      <c r="H84" s="134">
        <v>0</v>
      </c>
      <c r="I84" s="134">
        <v>0</v>
      </c>
      <c r="J84" s="134"/>
      <c r="K84" s="134"/>
      <c r="L84" s="32">
        <f t="shared" si="1"/>
        <v>390000</v>
      </c>
      <c r="M84" s="109"/>
    </row>
    <row r="85" spans="1:13" ht="12.75">
      <c r="A85" s="53"/>
      <c r="B85" s="79" t="s">
        <v>333</v>
      </c>
      <c r="C85" s="79">
        <v>60557621</v>
      </c>
      <c r="D85" s="10" t="s">
        <v>63</v>
      </c>
      <c r="E85" s="93">
        <v>9893159</v>
      </c>
      <c r="F85" s="10" t="s">
        <v>55</v>
      </c>
      <c r="G85" s="32">
        <v>650000</v>
      </c>
      <c r="H85" s="134">
        <v>0</v>
      </c>
      <c r="I85" s="134">
        <v>0</v>
      </c>
      <c r="J85" s="134"/>
      <c r="K85" s="134"/>
      <c r="L85" s="32">
        <f t="shared" si="1"/>
        <v>650000</v>
      </c>
      <c r="M85" s="109"/>
    </row>
    <row r="86" spans="1:13" ht="25.5">
      <c r="A86" s="53"/>
      <c r="B86" s="79" t="s">
        <v>333</v>
      </c>
      <c r="C86" s="79">
        <v>60557621</v>
      </c>
      <c r="D86" s="10" t="s">
        <v>195</v>
      </c>
      <c r="E86" s="93">
        <v>4631570</v>
      </c>
      <c r="F86" s="10" t="s">
        <v>155</v>
      </c>
      <c r="G86" s="32">
        <v>218000</v>
      </c>
      <c r="H86" s="134">
        <v>0</v>
      </c>
      <c r="I86" s="134">
        <v>0</v>
      </c>
      <c r="J86" s="134"/>
      <c r="K86" s="134"/>
      <c r="L86" s="32">
        <f t="shared" si="1"/>
        <v>218000</v>
      </c>
      <c r="M86" s="109"/>
    </row>
    <row r="87" spans="1:13" ht="38.25">
      <c r="A87" s="53"/>
      <c r="B87" s="79" t="s">
        <v>333</v>
      </c>
      <c r="C87" s="79">
        <v>60557621</v>
      </c>
      <c r="D87" s="10" t="s">
        <v>131</v>
      </c>
      <c r="E87" s="93">
        <v>6091729</v>
      </c>
      <c r="F87" s="10" t="s">
        <v>21</v>
      </c>
      <c r="G87" s="32">
        <v>650000</v>
      </c>
      <c r="H87" s="134">
        <v>0</v>
      </c>
      <c r="I87" s="134">
        <v>167000</v>
      </c>
      <c r="J87" s="134"/>
      <c r="K87" s="134"/>
      <c r="L87" s="32">
        <f t="shared" si="1"/>
        <v>817000</v>
      </c>
      <c r="M87" s="109"/>
    </row>
    <row r="88" spans="1:13" ht="12.75">
      <c r="A88" s="53"/>
      <c r="B88" s="79" t="s">
        <v>333</v>
      </c>
      <c r="C88" s="79">
        <v>60557621</v>
      </c>
      <c r="D88" s="10" t="s">
        <v>427</v>
      </c>
      <c r="E88" s="93">
        <v>2727608</v>
      </c>
      <c r="F88" s="10" t="s">
        <v>55</v>
      </c>
      <c r="G88" s="32">
        <v>470000</v>
      </c>
      <c r="H88" s="134">
        <v>0</v>
      </c>
      <c r="I88" s="134">
        <v>0</v>
      </c>
      <c r="J88" s="134"/>
      <c r="K88" s="134"/>
      <c r="L88" s="32">
        <f t="shared" si="1"/>
        <v>470000</v>
      </c>
      <c r="M88" s="109"/>
    </row>
    <row r="89" spans="1:13" ht="38.25">
      <c r="A89" s="51"/>
      <c r="B89" s="79" t="s">
        <v>333</v>
      </c>
      <c r="C89" s="79">
        <v>60557621</v>
      </c>
      <c r="D89" s="10" t="s">
        <v>194</v>
      </c>
      <c r="E89" s="93">
        <v>2234863</v>
      </c>
      <c r="F89" s="10" t="s">
        <v>21</v>
      </c>
      <c r="G89" s="32">
        <v>497000</v>
      </c>
      <c r="H89" s="134">
        <v>69200</v>
      </c>
      <c r="I89" s="134">
        <v>125000</v>
      </c>
      <c r="J89" s="134"/>
      <c r="K89" s="134"/>
      <c r="L89" s="32">
        <f t="shared" si="1"/>
        <v>691200</v>
      </c>
      <c r="M89" s="109"/>
    </row>
    <row r="90" spans="1:13" ht="25.5">
      <c r="A90" s="52" t="s">
        <v>60</v>
      </c>
      <c r="B90" s="79" t="s">
        <v>333</v>
      </c>
      <c r="C90" s="79">
        <v>60557621</v>
      </c>
      <c r="D90" s="10" t="s">
        <v>428</v>
      </c>
      <c r="E90" s="93">
        <v>1974751</v>
      </c>
      <c r="F90" s="10"/>
      <c r="G90" s="32">
        <v>429000</v>
      </c>
      <c r="H90" s="134">
        <v>69500</v>
      </c>
      <c r="I90" s="134">
        <v>0</v>
      </c>
      <c r="J90" s="134"/>
      <c r="K90" s="134"/>
      <c r="L90" s="32">
        <f t="shared" si="1"/>
        <v>498500</v>
      </c>
      <c r="M90" s="109"/>
    </row>
    <row r="91" spans="1:13" ht="12.75">
      <c r="A91" s="53"/>
      <c r="B91" s="79" t="s">
        <v>333</v>
      </c>
      <c r="C91" s="79">
        <v>60557621</v>
      </c>
      <c r="D91" s="10" t="s">
        <v>390</v>
      </c>
      <c r="E91" s="93">
        <v>1177514</v>
      </c>
      <c r="F91" s="10"/>
      <c r="G91" s="32">
        <v>1050000</v>
      </c>
      <c r="H91" s="134">
        <v>0</v>
      </c>
      <c r="I91" s="134">
        <v>0</v>
      </c>
      <c r="J91" s="134"/>
      <c r="K91" s="134"/>
      <c r="L91" s="32">
        <f t="shared" si="1"/>
        <v>1050000</v>
      </c>
      <c r="M91" s="109"/>
    </row>
    <row r="92" spans="1:13" ht="12.75">
      <c r="A92" s="53"/>
      <c r="B92" s="79" t="s">
        <v>333</v>
      </c>
      <c r="C92" s="79">
        <v>60557621</v>
      </c>
      <c r="D92" s="10" t="s">
        <v>391</v>
      </c>
      <c r="E92" s="93">
        <v>8416334</v>
      </c>
      <c r="F92" s="10"/>
      <c r="G92" s="32">
        <v>260000</v>
      </c>
      <c r="H92" s="134">
        <v>0</v>
      </c>
      <c r="I92" s="134">
        <v>0</v>
      </c>
      <c r="J92" s="134"/>
      <c r="K92" s="134"/>
      <c r="L92" s="32">
        <f t="shared" si="1"/>
        <v>260000</v>
      </c>
      <c r="M92" s="109"/>
    </row>
    <row r="93" spans="1:14" s="11" customFormat="1" ht="12.75">
      <c r="A93" s="51"/>
      <c r="B93" s="77" t="s">
        <v>333</v>
      </c>
      <c r="C93" s="77">
        <v>60557621</v>
      </c>
      <c r="D93" s="10" t="s">
        <v>130</v>
      </c>
      <c r="E93" s="93">
        <v>2377304</v>
      </c>
      <c r="F93" s="10" t="s">
        <v>50</v>
      </c>
      <c r="G93" s="32">
        <v>491000</v>
      </c>
      <c r="H93" s="134">
        <v>0</v>
      </c>
      <c r="I93" s="134">
        <v>0</v>
      </c>
      <c r="J93" s="134"/>
      <c r="K93" s="134"/>
      <c r="L93" s="32">
        <f t="shared" si="1"/>
        <v>491000</v>
      </c>
      <c r="M93" s="107"/>
      <c r="N93" s="8"/>
    </row>
    <row r="94" spans="1:14" s="11" customFormat="1" ht="12.75">
      <c r="A94" s="56" t="s">
        <v>64</v>
      </c>
      <c r="B94" s="82" t="s">
        <v>333</v>
      </c>
      <c r="C94" s="82">
        <v>70599858</v>
      </c>
      <c r="D94" s="10" t="s">
        <v>65</v>
      </c>
      <c r="E94" s="93">
        <v>4019091</v>
      </c>
      <c r="F94" s="10" t="s">
        <v>4</v>
      </c>
      <c r="G94" s="32">
        <v>1300000</v>
      </c>
      <c r="H94" s="134">
        <v>397700</v>
      </c>
      <c r="I94" s="134">
        <v>0</v>
      </c>
      <c r="J94" s="134"/>
      <c r="K94" s="134"/>
      <c r="L94" s="32">
        <f t="shared" si="1"/>
        <v>1697700</v>
      </c>
      <c r="M94" s="106">
        <f>SUM(L94)</f>
        <v>1697700</v>
      </c>
      <c r="N94" s="8"/>
    </row>
    <row r="95" spans="1:13" ht="12.75">
      <c r="A95" s="43" t="s">
        <v>267</v>
      </c>
      <c r="B95" s="79" t="s">
        <v>333</v>
      </c>
      <c r="C95" s="79">
        <v>560618</v>
      </c>
      <c r="D95" s="10" t="s">
        <v>105</v>
      </c>
      <c r="E95" s="93">
        <v>6933252</v>
      </c>
      <c r="F95" s="10" t="s">
        <v>7</v>
      </c>
      <c r="G95" s="32">
        <v>3298000</v>
      </c>
      <c r="H95" s="134">
        <v>0</v>
      </c>
      <c r="I95" s="134">
        <v>0</v>
      </c>
      <c r="J95" s="134"/>
      <c r="K95" s="134"/>
      <c r="L95" s="32">
        <f t="shared" si="1"/>
        <v>3298000</v>
      </c>
      <c r="M95" s="109">
        <f>SUM(L95)</f>
        <v>3298000</v>
      </c>
    </row>
    <row r="96" spans="1:13" ht="38.25">
      <c r="A96" s="56" t="s">
        <v>66</v>
      </c>
      <c r="B96" s="82" t="s">
        <v>333</v>
      </c>
      <c r="C96" s="82">
        <v>26538181</v>
      </c>
      <c r="D96" s="10" t="s">
        <v>193</v>
      </c>
      <c r="E96" s="93">
        <v>1265392</v>
      </c>
      <c r="F96" s="10" t="s">
        <v>21</v>
      </c>
      <c r="G96" s="32">
        <v>348000</v>
      </c>
      <c r="H96" s="134">
        <v>200000</v>
      </c>
      <c r="I96" s="134">
        <v>231000</v>
      </c>
      <c r="J96" s="134"/>
      <c r="K96" s="134"/>
      <c r="L96" s="32">
        <f t="shared" si="1"/>
        <v>779000</v>
      </c>
      <c r="M96" s="106">
        <f>SUM(L96)</f>
        <v>779000</v>
      </c>
    </row>
    <row r="97" spans="1:14" ht="38.25">
      <c r="A97" s="56" t="s">
        <v>67</v>
      </c>
      <c r="B97" s="82" t="s">
        <v>333</v>
      </c>
      <c r="C97" s="82">
        <v>26600510</v>
      </c>
      <c r="D97" s="10" t="s">
        <v>153</v>
      </c>
      <c r="E97" s="93">
        <v>8360331</v>
      </c>
      <c r="F97" s="10" t="s">
        <v>21</v>
      </c>
      <c r="G97" s="32">
        <v>120000</v>
      </c>
      <c r="H97" s="134">
        <v>51500</v>
      </c>
      <c r="I97" s="134">
        <v>50000</v>
      </c>
      <c r="J97" s="134"/>
      <c r="K97" s="134"/>
      <c r="L97" s="32">
        <f t="shared" si="1"/>
        <v>221500</v>
      </c>
      <c r="M97" s="106">
        <f>SUM(L97)</f>
        <v>221500</v>
      </c>
      <c r="N97" s="9"/>
    </row>
    <row r="98" spans="1:13" ht="38.25">
      <c r="A98" s="56" t="s">
        <v>220</v>
      </c>
      <c r="B98" s="82" t="s">
        <v>333</v>
      </c>
      <c r="C98" s="82">
        <v>26660571</v>
      </c>
      <c r="D98" s="10" t="s">
        <v>185</v>
      </c>
      <c r="E98" s="93">
        <v>8175449</v>
      </c>
      <c r="F98" s="10" t="s">
        <v>33</v>
      </c>
      <c r="G98" s="32">
        <v>803000</v>
      </c>
      <c r="H98" s="134">
        <v>0</v>
      </c>
      <c r="I98" s="134">
        <v>98000</v>
      </c>
      <c r="J98" s="134"/>
      <c r="K98" s="134"/>
      <c r="L98" s="32">
        <f t="shared" si="1"/>
        <v>901000</v>
      </c>
      <c r="M98" s="108">
        <f>SUM(L98)</f>
        <v>901000</v>
      </c>
    </row>
    <row r="99" spans="1:13" ht="51" customHeight="1">
      <c r="A99" s="52" t="s">
        <v>190</v>
      </c>
      <c r="B99" s="78" t="s">
        <v>333</v>
      </c>
      <c r="C99" s="78">
        <v>26667924</v>
      </c>
      <c r="D99" s="10" t="s">
        <v>189</v>
      </c>
      <c r="E99" s="93">
        <v>1753789</v>
      </c>
      <c r="F99" s="10" t="s">
        <v>7</v>
      </c>
      <c r="G99" s="32">
        <v>984000</v>
      </c>
      <c r="H99" s="134">
        <v>0</v>
      </c>
      <c r="I99" s="134">
        <v>0</v>
      </c>
      <c r="J99" s="134"/>
      <c r="K99" s="134"/>
      <c r="L99" s="32">
        <f t="shared" si="1"/>
        <v>984000</v>
      </c>
      <c r="M99" s="108">
        <f>SUM(L99:L100)</f>
        <v>1212000</v>
      </c>
    </row>
    <row r="100" spans="1:13" ht="25.5">
      <c r="A100" s="51"/>
      <c r="B100" s="77" t="s">
        <v>333</v>
      </c>
      <c r="C100" s="77">
        <v>26667924</v>
      </c>
      <c r="D100" s="10" t="s">
        <v>191</v>
      </c>
      <c r="E100" s="93">
        <v>7115640</v>
      </c>
      <c r="F100" s="10" t="s">
        <v>155</v>
      </c>
      <c r="G100" s="32">
        <v>228000</v>
      </c>
      <c r="H100" s="134">
        <v>0</v>
      </c>
      <c r="I100" s="134">
        <v>0</v>
      </c>
      <c r="J100" s="134"/>
      <c r="K100" s="134"/>
      <c r="L100" s="32">
        <f t="shared" si="1"/>
        <v>228000</v>
      </c>
      <c r="M100" s="107"/>
    </row>
    <row r="101" spans="1:13" ht="26.25" customHeight="1">
      <c r="A101" s="52" t="s">
        <v>68</v>
      </c>
      <c r="B101" s="78" t="s">
        <v>333</v>
      </c>
      <c r="C101" s="78">
        <v>44053991</v>
      </c>
      <c r="D101" s="10" t="s">
        <v>22</v>
      </c>
      <c r="E101" s="93">
        <v>3361845</v>
      </c>
      <c r="F101" s="10" t="s">
        <v>7</v>
      </c>
      <c r="G101" s="32">
        <v>2939000</v>
      </c>
      <c r="H101" s="134">
        <v>0</v>
      </c>
      <c r="I101" s="134">
        <v>92000</v>
      </c>
      <c r="J101" s="134"/>
      <c r="K101" s="134"/>
      <c r="L101" s="32">
        <f t="shared" si="1"/>
        <v>3031000</v>
      </c>
      <c r="M101" s="109">
        <f>SUM(L101:L102)</f>
        <v>3100000</v>
      </c>
    </row>
    <row r="102" spans="1:13" ht="38.25">
      <c r="A102" s="51"/>
      <c r="B102" s="79" t="s">
        <v>333</v>
      </c>
      <c r="C102" s="79">
        <v>44053991</v>
      </c>
      <c r="D102" s="10" t="s">
        <v>263</v>
      </c>
      <c r="E102" s="93">
        <v>9474510</v>
      </c>
      <c r="F102" s="10" t="s">
        <v>33</v>
      </c>
      <c r="G102" s="32">
        <v>69000</v>
      </c>
      <c r="H102" s="134">
        <v>0</v>
      </c>
      <c r="I102" s="134">
        <v>0</v>
      </c>
      <c r="J102" s="134"/>
      <c r="K102" s="134"/>
      <c r="L102" s="32">
        <f t="shared" si="1"/>
        <v>69000</v>
      </c>
      <c r="M102" s="107"/>
    </row>
    <row r="103" spans="1:13" ht="12.75">
      <c r="A103" s="256" t="s">
        <v>69</v>
      </c>
      <c r="B103" s="78" t="s">
        <v>333</v>
      </c>
      <c r="C103" s="78">
        <v>60803291</v>
      </c>
      <c r="D103" s="100" t="s">
        <v>303</v>
      </c>
      <c r="E103" s="93">
        <v>1777712</v>
      </c>
      <c r="F103" s="10"/>
      <c r="G103" s="32">
        <v>520000</v>
      </c>
      <c r="H103" s="134">
        <v>0</v>
      </c>
      <c r="I103" s="134">
        <v>280000</v>
      </c>
      <c r="J103" s="134"/>
      <c r="K103" s="134"/>
      <c r="L103" s="32">
        <f t="shared" si="1"/>
        <v>800000</v>
      </c>
      <c r="M103" s="198">
        <f>SUM(L103:L104)</f>
        <v>1069000</v>
      </c>
    </row>
    <row r="104" spans="1:13" ht="25.5">
      <c r="A104" s="265"/>
      <c r="B104" s="77" t="s">
        <v>333</v>
      </c>
      <c r="C104" s="77">
        <v>60803291</v>
      </c>
      <c r="D104" s="100" t="s">
        <v>192</v>
      </c>
      <c r="E104" s="93">
        <v>6436814</v>
      </c>
      <c r="F104" s="10" t="s">
        <v>155</v>
      </c>
      <c r="G104" s="32">
        <v>269000</v>
      </c>
      <c r="H104" s="134">
        <v>0</v>
      </c>
      <c r="I104" s="134">
        <v>0</v>
      </c>
      <c r="J104" s="134"/>
      <c r="K104" s="134"/>
      <c r="L104" s="32">
        <f t="shared" si="1"/>
        <v>269000</v>
      </c>
      <c r="M104" s="199"/>
    </row>
    <row r="105" spans="1:13" ht="38.25">
      <c r="A105" s="52" t="s">
        <v>70</v>
      </c>
      <c r="B105" s="79" t="s">
        <v>333</v>
      </c>
      <c r="C105" s="79">
        <v>61984680</v>
      </c>
      <c r="D105" s="10" t="s">
        <v>401</v>
      </c>
      <c r="E105" s="93">
        <v>5056213</v>
      </c>
      <c r="F105" s="10" t="s">
        <v>155</v>
      </c>
      <c r="G105" s="32">
        <v>365000</v>
      </c>
      <c r="H105" s="134">
        <v>0</v>
      </c>
      <c r="I105" s="134">
        <v>0</v>
      </c>
      <c r="J105" s="134"/>
      <c r="K105" s="134"/>
      <c r="L105" s="32">
        <f t="shared" si="1"/>
        <v>365000</v>
      </c>
      <c r="M105" s="108">
        <f>SUM(L105:L106)</f>
        <v>2191000</v>
      </c>
    </row>
    <row r="106" spans="1:13" ht="25.5">
      <c r="A106" s="53"/>
      <c r="B106" s="79" t="s">
        <v>333</v>
      </c>
      <c r="C106" s="79">
        <v>61984680</v>
      </c>
      <c r="D106" s="10" t="s">
        <v>107</v>
      </c>
      <c r="E106" s="93">
        <v>1766130</v>
      </c>
      <c r="F106" s="10" t="s">
        <v>34</v>
      </c>
      <c r="G106" s="32">
        <v>1826000</v>
      </c>
      <c r="H106" s="134">
        <v>0</v>
      </c>
      <c r="I106" s="134">
        <v>0</v>
      </c>
      <c r="J106" s="134"/>
      <c r="K106" s="134"/>
      <c r="L106" s="32">
        <f t="shared" si="1"/>
        <v>1826000</v>
      </c>
      <c r="M106" s="107"/>
    </row>
    <row r="107" spans="1:13" ht="51">
      <c r="A107" s="213" t="s">
        <v>400</v>
      </c>
      <c r="B107" s="78" t="s">
        <v>333</v>
      </c>
      <c r="C107" s="78">
        <v>62353292</v>
      </c>
      <c r="D107" s="100" t="s">
        <v>312</v>
      </c>
      <c r="E107" s="93">
        <v>8073606</v>
      </c>
      <c r="F107" s="10"/>
      <c r="G107" s="32">
        <v>272000</v>
      </c>
      <c r="H107" s="134">
        <v>56600</v>
      </c>
      <c r="I107" s="134">
        <v>102000</v>
      </c>
      <c r="J107" s="134"/>
      <c r="K107" s="134"/>
      <c r="L107" s="32">
        <f t="shared" si="1"/>
        <v>430600</v>
      </c>
      <c r="M107" s="200">
        <f>SUM(L107:L110)</f>
        <v>1619100</v>
      </c>
    </row>
    <row r="108" spans="1:13" ht="12.75">
      <c r="A108" s="53"/>
      <c r="B108" s="79" t="s">
        <v>333</v>
      </c>
      <c r="C108" s="79">
        <v>62353292</v>
      </c>
      <c r="D108" s="100" t="s">
        <v>327</v>
      </c>
      <c r="E108" s="93">
        <v>4292159</v>
      </c>
      <c r="F108" s="10"/>
      <c r="G108" s="32">
        <v>216000</v>
      </c>
      <c r="H108" s="134">
        <v>70500</v>
      </c>
      <c r="I108" s="134">
        <v>128000</v>
      </c>
      <c r="J108" s="134"/>
      <c r="K108" s="134"/>
      <c r="L108" s="32">
        <f t="shared" si="1"/>
        <v>414500</v>
      </c>
      <c r="M108" s="201"/>
    </row>
    <row r="109" spans="1:13" ht="12.75">
      <c r="A109" s="53"/>
      <c r="B109" s="79" t="s">
        <v>333</v>
      </c>
      <c r="C109" s="79">
        <v>62353292</v>
      </c>
      <c r="D109" s="100" t="s">
        <v>399</v>
      </c>
      <c r="E109" s="93">
        <v>1532455</v>
      </c>
      <c r="F109" s="10"/>
      <c r="G109" s="32">
        <v>150000</v>
      </c>
      <c r="H109" s="134">
        <v>0</v>
      </c>
      <c r="I109" s="134">
        <v>0</v>
      </c>
      <c r="J109" s="134"/>
      <c r="K109" s="134"/>
      <c r="L109" s="32">
        <f t="shared" si="1"/>
        <v>150000</v>
      </c>
      <c r="M109" s="201"/>
    </row>
    <row r="110" spans="1:13" ht="25.5">
      <c r="A110" s="208"/>
      <c r="B110" s="187" t="s">
        <v>333</v>
      </c>
      <c r="C110" s="81">
        <v>62353292</v>
      </c>
      <c r="D110" s="188" t="s">
        <v>208</v>
      </c>
      <c r="E110" s="94">
        <v>5889895</v>
      </c>
      <c r="F110" s="12" t="s">
        <v>14</v>
      </c>
      <c r="G110" s="32">
        <v>624000</v>
      </c>
      <c r="H110" s="134">
        <v>0</v>
      </c>
      <c r="I110" s="134">
        <v>0</v>
      </c>
      <c r="J110" s="134"/>
      <c r="K110" s="134"/>
      <c r="L110" s="32">
        <f t="shared" si="1"/>
        <v>624000</v>
      </c>
      <c r="M110" s="202"/>
    </row>
    <row r="111" spans="1:13" ht="38.25">
      <c r="A111" s="53" t="s">
        <v>71</v>
      </c>
      <c r="B111" s="79" t="s">
        <v>333</v>
      </c>
      <c r="C111" s="79">
        <v>63729113</v>
      </c>
      <c r="D111" s="10" t="s">
        <v>72</v>
      </c>
      <c r="E111" s="93">
        <v>3878981</v>
      </c>
      <c r="F111" s="10" t="s">
        <v>250</v>
      </c>
      <c r="G111" s="32">
        <v>1336000</v>
      </c>
      <c r="H111" s="134">
        <v>0</v>
      </c>
      <c r="I111" s="134">
        <v>0</v>
      </c>
      <c r="J111" s="134"/>
      <c r="K111" s="134"/>
      <c r="L111" s="32">
        <f t="shared" si="1"/>
        <v>1336000</v>
      </c>
      <c r="M111" s="108">
        <f>SUM(L111:L112)</f>
        <v>3833000</v>
      </c>
    </row>
    <row r="112" spans="1:13" ht="12.75">
      <c r="A112" s="51"/>
      <c r="B112" s="77" t="s">
        <v>333</v>
      </c>
      <c r="C112" s="77">
        <v>63729113</v>
      </c>
      <c r="D112" s="10" t="s">
        <v>89</v>
      </c>
      <c r="E112" s="93">
        <v>3970478</v>
      </c>
      <c r="F112" s="10" t="s">
        <v>34</v>
      </c>
      <c r="G112" s="32">
        <v>2497000</v>
      </c>
      <c r="H112" s="134">
        <v>0</v>
      </c>
      <c r="I112" s="134">
        <v>0</v>
      </c>
      <c r="J112" s="134"/>
      <c r="K112" s="134"/>
      <c r="L112" s="32">
        <f t="shared" si="1"/>
        <v>2497000</v>
      </c>
      <c r="M112" s="107"/>
    </row>
    <row r="113" spans="1:13" ht="12.75">
      <c r="A113" s="52" t="s">
        <v>188</v>
      </c>
      <c r="B113" s="78" t="s">
        <v>333</v>
      </c>
      <c r="C113" s="78">
        <v>63729521</v>
      </c>
      <c r="D113" s="10" t="s">
        <v>73</v>
      </c>
      <c r="E113" s="93">
        <v>1064458</v>
      </c>
      <c r="F113" s="10" t="s">
        <v>7</v>
      </c>
      <c r="G113" s="32">
        <v>2626000</v>
      </c>
      <c r="H113" s="134">
        <v>232900</v>
      </c>
      <c r="I113" s="134">
        <v>0</v>
      </c>
      <c r="J113" s="134"/>
      <c r="K113" s="134"/>
      <c r="L113" s="32">
        <f t="shared" si="1"/>
        <v>2858900</v>
      </c>
      <c r="M113" s="106">
        <f>SUM(L113)</f>
        <v>2858900</v>
      </c>
    </row>
    <row r="114" spans="1:13" ht="25.5">
      <c r="A114" s="205" t="s">
        <v>74</v>
      </c>
      <c r="B114" s="136" t="s">
        <v>333</v>
      </c>
      <c r="C114" s="78">
        <v>66932246</v>
      </c>
      <c r="D114" s="100" t="s">
        <v>75</v>
      </c>
      <c r="E114" s="93">
        <v>5597950</v>
      </c>
      <c r="F114" s="10" t="s">
        <v>76</v>
      </c>
      <c r="G114" s="32">
        <v>216000</v>
      </c>
      <c r="H114" s="134">
        <v>0</v>
      </c>
      <c r="I114" s="134">
        <v>0</v>
      </c>
      <c r="J114" s="134"/>
      <c r="K114" s="134"/>
      <c r="L114" s="32">
        <f t="shared" si="1"/>
        <v>216000</v>
      </c>
      <c r="M114" s="198">
        <f>SUM(L114:L117)</f>
        <v>746000</v>
      </c>
    </row>
    <row r="115" spans="1:13" ht="25.5">
      <c r="A115" s="206"/>
      <c r="B115" s="137" t="s">
        <v>333</v>
      </c>
      <c r="C115" s="79">
        <v>66932246</v>
      </c>
      <c r="D115" s="100" t="s">
        <v>300</v>
      </c>
      <c r="E115" s="93">
        <v>9813782</v>
      </c>
      <c r="F115" s="10"/>
      <c r="G115" s="32">
        <v>22000</v>
      </c>
      <c r="H115" s="134">
        <v>0</v>
      </c>
      <c r="I115" s="134">
        <v>0</v>
      </c>
      <c r="J115" s="134"/>
      <c r="K115" s="134"/>
      <c r="L115" s="32">
        <f t="shared" si="1"/>
        <v>22000</v>
      </c>
      <c r="M115" s="203"/>
    </row>
    <row r="116" spans="1:13" ht="25.5">
      <c r="A116" s="206"/>
      <c r="B116" s="137" t="s">
        <v>333</v>
      </c>
      <c r="C116" s="79">
        <v>66932246</v>
      </c>
      <c r="D116" s="100" t="s">
        <v>260</v>
      </c>
      <c r="E116" s="93">
        <v>6162164</v>
      </c>
      <c r="F116" s="10" t="s">
        <v>155</v>
      </c>
      <c r="G116" s="32">
        <v>398000</v>
      </c>
      <c r="H116" s="134">
        <v>0</v>
      </c>
      <c r="I116" s="134">
        <v>0</v>
      </c>
      <c r="J116" s="134"/>
      <c r="K116" s="134"/>
      <c r="L116" s="32">
        <f t="shared" si="1"/>
        <v>398000</v>
      </c>
      <c r="M116" s="203"/>
    </row>
    <row r="117" spans="1:13" ht="38.25">
      <c r="A117" s="207"/>
      <c r="B117" s="138" t="s">
        <v>333</v>
      </c>
      <c r="C117" s="77">
        <v>66932246</v>
      </c>
      <c r="D117" s="100" t="s">
        <v>261</v>
      </c>
      <c r="E117" s="93">
        <v>3309726</v>
      </c>
      <c r="F117" s="10" t="s">
        <v>250</v>
      </c>
      <c r="G117" s="32">
        <v>110000</v>
      </c>
      <c r="H117" s="134">
        <v>0</v>
      </c>
      <c r="I117" s="134">
        <v>0</v>
      </c>
      <c r="J117" s="134"/>
      <c r="K117" s="134"/>
      <c r="L117" s="32">
        <f t="shared" si="1"/>
        <v>110000</v>
      </c>
      <c r="M117" s="199"/>
    </row>
    <row r="118" spans="1:13" ht="63.75">
      <c r="A118" s="231" t="s">
        <v>187</v>
      </c>
      <c r="B118" s="82" t="s">
        <v>333</v>
      </c>
      <c r="C118" s="78">
        <v>69746338</v>
      </c>
      <c r="D118" s="10" t="s">
        <v>187</v>
      </c>
      <c r="E118" s="93">
        <v>1181164</v>
      </c>
      <c r="F118" s="10" t="s">
        <v>34</v>
      </c>
      <c r="G118" s="32">
        <v>748000</v>
      </c>
      <c r="H118" s="134">
        <v>0</v>
      </c>
      <c r="I118" s="134">
        <v>0</v>
      </c>
      <c r="J118" s="134"/>
      <c r="K118" s="134"/>
      <c r="L118" s="32">
        <f t="shared" si="1"/>
        <v>748000</v>
      </c>
      <c r="M118" s="106">
        <f>L118</f>
        <v>748000</v>
      </c>
    </row>
    <row r="119" spans="1:13" ht="25.5">
      <c r="A119" s="52" t="s">
        <v>379</v>
      </c>
      <c r="B119" s="101" t="s">
        <v>333</v>
      </c>
      <c r="C119" s="78">
        <v>70599963</v>
      </c>
      <c r="D119" s="100" t="s">
        <v>380</v>
      </c>
      <c r="E119" s="93">
        <v>3412710</v>
      </c>
      <c r="F119" s="10" t="s">
        <v>246</v>
      </c>
      <c r="G119" s="32">
        <v>870000</v>
      </c>
      <c r="H119" s="134">
        <v>0</v>
      </c>
      <c r="I119" s="134">
        <v>0</v>
      </c>
      <c r="J119" s="134"/>
      <c r="K119" s="134"/>
      <c r="L119" s="32">
        <f t="shared" si="1"/>
        <v>870000</v>
      </c>
      <c r="M119" s="108">
        <f>SUM(L119:L120)</f>
        <v>1653000</v>
      </c>
    </row>
    <row r="120" spans="1:13" ht="25.5">
      <c r="A120" s="53"/>
      <c r="B120" s="181" t="s">
        <v>333</v>
      </c>
      <c r="C120" s="79">
        <v>70599963</v>
      </c>
      <c r="D120" s="100" t="s">
        <v>378</v>
      </c>
      <c r="E120" s="93">
        <v>1711215</v>
      </c>
      <c r="F120" s="10"/>
      <c r="G120" s="32">
        <v>617000</v>
      </c>
      <c r="H120" s="134">
        <v>166000</v>
      </c>
      <c r="I120" s="134">
        <v>0</v>
      </c>
      <c r="J120" s="134"/>
      <c r="K120" s="134"/>
      <c r="L120" s="32">
        <f t="shared" si="1"/>
        <v>783000</v>
      </c>
      <c r="M120" s="109"/>
    </row>
    <row r="121" spans="1:13" ht="38.25">
      <c r="A121" s="232" t="s">
        <v>243</v>
      </c>
      <c r="B121" s="82" t="s">
        <v>333</v>
      </c>
      <c r="C121" s="82">
        <v>71240799</v>
      </c>
      <c r="D121" s="100" t="s">
        <v>78</v>
      </c>
      <c r="E121" s="93">
        <v>6966195</v>
      </c>
      <c r="F121" s="10" t="s">
        <v>39</v>
      </c>
      <c r="G121" s="32">
        <v>744000</v>
      </c>
      <c r="H121" s="134">
        <v>64400</v>
      </c>
      <c r="I121" s="134">
        <v>117000</v>
      </c>
      <c r="J121" s="134"/>
      <c r="K121" s="134"/>
      <c r="L121" s="32">
        <f t="shared" si="1"/>
        <v>925400</v>
      </c>
      <c r="M121" s="253">
        <f>L121</f>
        <v>925400</v>
      </c>
    </row>
    <row r="122" spans="1:13" ht="38.25">
      <c r="A122" s="52" t="s">
        <v>79</v>
      </c>
      <c r="B122" s="79" t="s">
        <v>333</v>
      </c>
      <c r="C122" s="79">
        <v>66181399</v>
      </c>
      <c r="D122" s="10" t="s">
        <v>242</v>
      </c>
      <c r="E122" s="93">
        <v>2485003</v>
      </c>
      <c r="F122" s="10" t="s">
        <v>20</v>
      </c>
      <c r="G122" s="32">
        <v>529000</v>
      </c>
      <c r="H122" s="134">
        <v>0</v>
      </c>
      <c r="I122" s="134">
        <v>0</v>
      </c>
      <c r="J122" s="134"/>
      <c r="K122" s="134"/>
      <c r="L122" s="32">
        <f t="shared" si="1"/>
        <v>529000</v>
      </c>
      <c r="M122" s="108">
        <f>SUM(L122:L123)</f>
        <v>707000</v>
      </c>
    </row>
    <row r="123" spans="1:13" ht="38.25">
      <c r="A123" s="51"/>
      <c r="B123" s="77" t="s">
        <v>333</v>
      </c>
      <c r="C123" s="77">
        <v>66181399</v>
      </c>
      <c r="D123" s="10" t="s">
        <v>283</v>
      </c>
      <c r="E123" s="93">
        <v>1465880</v>
      </c>
      <c r="F123" s="10" t="s">
        <v>33</v>
      </c>
      <c r="G123" s="32">
        <v>178000</v>
      </c>
      <c r="H123" s="134">
        <v>0</v>
      </c>
      <c r="I123" s="134">
        <v>0</v>
      </c>
      <c r="J123" s="134"/>
      <c r="K123" s="134"/>
      <c r="L123" s="32">
        <f aca="true" t="shared" si="2" ref="L123:L179">G123+H123+I123+J123+K123</f>
        <v>178000</v>
      </c>
      <c r="M123" s="107"/>
    </row>
    <row r="124" spans="1:13" ht="12.75">
      <c r="A124" s="139" t="s">
        <v>373</v>
      </c>
      <c r="B124" s="175" t="s">
        <v>333</v>
      </c>
      <c r="C124" s="84">
        <v>29393647</v>
      </c>
      <c r="D124" s="192" t="s">
        <v>373</v>
      </c>
      <c r="E124" s="94">
        <v>7771226</v>
      </c>
      <c r="F124" s="12" t="s">
        <v>7</v>
      </c>
      <c r="G124" s="32">
        <v>3362000</v>
      </c>
      <c r="H124" s="135">
        <v>0</v>
      </c>
      <c r="I124" s="135">
        <v>0</v>
      </c>
      <c r="J124" s="134"/>
      <c r="K124" s="134"/>
      <c r="L124" s="32">
        <f t="shared" si="2"/>
        <v>3362000</v>
      </c>
      <c r="M124" s="111">
        <f>SUM(L124)</f>
        <v>3362000</v>
      </c>
    </row>
    <row r="125" spans="1:13" ht="12.75">
      <c r="A125" s="54" t="s">
        <v>245</v>
      </c>
      <c r="B125" s="176" t="s">
        <v>333</v>
      </c>
      <c r="C125" s="80">
        <v>66743192</v>
      </c>
      <c r="D125" s="12" t="s">
        <v>221</v>
      </c>
      <c r="E125" s="94">
        <v>9567487</v>
      </c>
      <c r="F125" s="12" t="s">
        <v>50</v>
      </c>
      <c r="G125" s="32">
        <v>772000</v>
      </c>
      <c r="H125" s="135">
        <v>0</v>
      </c>
      <c r="I125" s="135">
        <v>0</v>
      </c>
      <c r="J125" s="134"/>
      <c r="K125" s="134"/>
      <c r="L125" s="32">
        <f t="shared" si="2"/>
        <v>772000</v>
      </c>
      <c r="M125" s="110">
        <f>SUM(L125:L127)</f>
        <v>1604000</v>
      </c>
    </row>
    <row r="126" spans="1:13" ht="38.25">
      <c r="A126" s="57"/>
      <c r="B126" s="177" t="s">
        <v>333</v>
      </c>
      <c r="C126" s="83">
        <v>66743192</v>
      </c>
      <c r="D126" s="192" t="s">
        <v>377</v>
      </c>
      <c r="E126" s="94">
        <v>2932606</v>
      </c>
      <c r="F126" s="12" t="s">
        <v>21</v>
      </c>
      <c r="G126" s="32">
        <v>378000</v>
      </c>
      <c r="H126" s="135">
        <v>0</v>
      </c>
      <c r="I126" s="135">
        <v>93000</v>
      </c>
      <c r="J126" s="134"/>
      <c r="K126" s="134"/>
      <c r="L126" s="32">
        <f t="shared" si="2"/>
        <v>471000</v>
      </c>
      <c r="M126" s="117"/>
    </row>
    <row r="127" spans="1:14" ht="12.75">
      <c r="A127" s="57"/>
      <c r="B127" s="177" t="s">
        <v>333</v>
      </c>
      <c r="C127" s="83">
        <v>66743192</v>
      </c>
      <c r="D127" s="12" t="s">
        <v>133</v>
      </c>
      <c r="E127" s="94">
        <v>1403846</v>
      </c>
      <c r="F127" s="12" t="s">
        <v>55</v>
      </c>
      <c r="G127" s="32">
        <v>361000</v>
      </c>
      <c r="H127" s="135">
        <v>0</v>
      </c>
      <c r="I127" s="135">
        <v>0</v>
      </c>
      <c r="J127" s="134"/>
      <c r="K127" s="134"/>
      <c r="L127" s="32">
        <f t="shared" si="2"/>
        <v>361000</v>
      </c>
      <c r="M127" s="115"/>
      <c r="N127" s="9"/>
    </row>
    <row r="128" spans="1:14" ht="25.5">
      <c r="A128" s="209" t="s">
        <v>80</v>
      </c>
      <c r="B128" s="223" t="s">
        <v>333</v>
      </c>
      <c r="C128" s="80">
        <v>27011801</v>
      </c>
      <c r="D128" s="189" t="s">
        <v>296</v>
      </c>
      <c r="E128" s="94">
        <v>5434325</v>
      </c>
      <c r="F128" s="12"/>
      <c r="G128" s="32"/>
      <c r="H128" s="135">
        <v>0</v>
      </c>
      <c r="I128" s="135">
        <v>0</v>
      </c>
      <c r="J128" s="134"/>
      <c r="K128" s="134"/>
      <c r="L128" s="32">
        <f t="shared" si="2"/>
        <v>0</v>
      </c>
      <c r="M128" s="200">
        <f>SUM(L128:L132)</f>
        <v>1236600</v>
      </c>
      <c r="N128" s="9"/>
    </row>
    <row r="129" spans="1:14" ht="12.75">
      <c r="A129" s="210"/>
      <c r="B129" s="223" t="s">
        <v>333</v>
      </c>
      <c r="C129" s="80">
        <v>27011801</v>
      </c>
      <c r="D129" s="189" t="s">
        <v>297</v>
      </c>
      <c r="E129" s="94">
        <v>3442933</v>
      </c>
      <c r="F129" s="12"/>
      <c r="G129" s="32">
        <v>211000</v>
      </c>
      <c r="H129" s="135">
        <v>53600</v>
      </c>
      <c r="I129" s="135">
        <v>97000</v>
      </c>
      <c r="J129" s="134"/>
      <c r="K129" s="134"/>
      <c r="L129" s="32">
        <f t="shared" si="2"/>
        <v>361600</v>
      </c>
      <c r="M129" s="201"/>
      <c r="N129" s="9"/>
    </row>
    <row r="130" spans="1:14" ht="12.75">
      <c r="A130" s="211"/>
      <c r="B130" s="224" t="s">
        <v>333</v>
      </c>
      <c r="C130" s="83">
        <v>27011801</v>
      </c>
      <c r="D130" s="189" t="s">
        <v>138</v>
      </c>
      <c r="E130" s="94">
        <v>7657539</v>
      </c>
      <c r="F130" s="12"/>
      <c r="G130" s="32">
        <v>178000</v>
      </c>
      <c r="H130" s="135">
        <v>71600</v>
      </c>
      <c r="I130" s="135">
        <v>130000</v>
      </c>
      <c r="J130" s="134"/>
      <c r="K130" s="134"/>
      <c r="L130" s="32">
        <f t="shared" si="2"/>
        <v>379600</v>
      </c>
      <c r="M130" s="201"/>
      <c r="N130" s="9"/>
    </row>
    <row r="131" spans="1:14" ht="25.5">
      <c r="A131" s="209" t="s">
        <v>80</v>
      </c>
      <c r="B131" s="224" t="s">
        <v>333</v>
      </c>
      <c r="C131" s="83">
        <v>27011801</v>
      </c>
      <c r="D131" s="189" t="s">
        <v>298</v>
      </c>
      <c r="E131" s="94">
        <v>5900042</v>
      </c>
      <c r="F131" s="12"/>
      <c r="G131" s="32"/>
      <c r="H131" s="135">
        <v>0</v>
      </c>
      <c r="I131" s="135">
        <v>0</v>
      </c>
      <c r="J131" s="134"/>
      <c r="K131" s="134"/>
      <c r="L131" s="32">
        <f t="shared" si="2"/>
        <v>0</v>
      </c>
      <c r="M131" s="201"/>
      <c r="N131" s="9"/>
    </row>
    <row r="132" spans="1:14" ht="12.75">
      <c r="A132" s="211"/>
      <c r="B132" s="233" t="s">
        <v>333</v>
      </c>
      <c r="C132" s="81">
        <v>27011801</v>
      </c>
      <c r="D132" s="188" t="s">
        <v>106</v>
      </c>
      <c r="E132" s="94">
        <v>7805004</v>
      </c>
      <c r="F132" s="12" t="s">
        <v>39</v>
      </c>
      <c r="G132" s="32">
        <v>360000</v>
      </c>
      <c r="H132" s="135">
        <v>48400</v>
      </c>
      <c r="I132" s="135">
        <v>87000</v>
      </c>
      <c r="J132" s="134"/>
      <c r="K132" s="134"/>
      <c r="L132" s="32">
        <f t="shared" si="2"/>
        <v>495400</v>
      </c>
      <c r="M132" s="202"/>
      <c r="N132" s="9"/>
    </row>
    <row r="133" spans="1:14" ht="38.25">
      <c r="A133" s="53" t="s">
        <v>241</v>
      </c>
      <c r="B133" s="137" t="s">
        <v>333</v>
      </c>
      <c r="C133" s="79">
        <v>27027864</v>
      </c>
      <c r="D133" s="10" t="s">
        <v>184</v>
      </c>
      <c r="E133" s="93">
        <v>8618999</v>
      </c>
      <c r="F133" s="10" t="s">
        <v>21</v>
      </c>
      <c r="G133" s="32">
        <v>608000</v>
      </c>
      <c r="H133" s="135">
        <v>99900</v>
      </c>
      <c r="I133" s="135">
        <v>0</v>
      </c>
      <c r="J133" s="134"/>
      <c r="K133" s="134"/>
      <c r="L133" s="32">
        <f t="shared" si="2"/>
        <v>707900</v>
      </c>
      <c r="M133" s="108">
        <f>SUM(L133:L136)</f>
        <v>2309900</v>
      </c>
      <c r="N133" s="9"/>
    </row>
    <row r="134" spans="1:14" ht="12.75">
      <c r="A134" s="53"/>
      <c r="B134" s="137" t="s">
        <v>333</v>
      </c>
      <c r="C134" s="79">
        <v>27027864</v>
      </c>
      <c r="D134" s="10" t="s">
        <v>183</v>
      </c>
      <c r="E134" s="93">
        <v>6451839</v>
      </c>
      <c r="F134" s="10" t="s">
        <v>55</v>
      </c>
      <c r="G134" s="32">
        <v>530000</v>
      </c>
      <c r="H134" s="135">
        <v>0</v>
      </c>
      <c r="I134" s="135">
        <v>0</v>
      </c>
      <c r="J134" s="134"/>
      <c r="K134" s="134"/>
      <c r="L134" s="32">
        <f t="shared" si="2"/>
        <v>530000</v>
      </c>
      <c r="M134" s="109"/>
      <c r="N134" s="9"/>
    </row>
    <row r="135" spans="1:14" ht="25.5">
      <c r="A135" s="53"/>
      <c r="B135" s="137" t="s">
        <v>333</v>
      </c>
      <c r="C135" s="79">
        <v>27027864</v>
      </c>
      <c r="D135" s="10" t="s">
        <v>134</v>
      </c>
      <c r="E135" s="93">
        <v>4780784</v>
      </c>
      <c r="F135" s="10" t="s">
        <v>135</v>
      </c>
      <c r="G135" s="32">
        <v>639000</v>
      </c>
      <c r="H135" s="135">
        <v>0</v>
      </c>
      <c r="I135" s="135">
        <v>0</v>
      </c>
      <c r="J135" s="134"/>
      <c r="K135" s="134"/>
      <c r="L135" s="32">
        <f t="shared" si="2"/>
        <v>639000</v>
      </c>
      <c r="M135" s="109"/>
      <c r="N135" s="9"/>
    </row>
    <row r="136" spans="1:14" ht="12.75">
      <c r="A136" s="51"/>
      <c r="B136" s="138" t="s">
        <v>333</v>
      </c>
      <c r="C136" s="77">
        <v>27027864</v>
      </c>
      <c r="D136" s="192" t="s">
        <v>340</v>
      </c>
      <c r="E136" s="94">
        <v>2901639</v>
      </c>
      <c r="F136" s="28" t="s">
        <v>50</v>
      </c>
      <c r="G136" s="32">
        <v>433000</v>
      </c>
      <c r="H136" s="135">
        <v>0</v>
      </c>
      <c r="I136" s="135">
        <v>0</v>
      </c>
      <c r="J136" s="134"/>
      <c r="K136" s="134"/>
      <c r="L136" s="32">
        <f t="shared" si="2"/>
        <v>433000</v>
      </c>
      <c r="M136" s="107"/>
      <c r="N136" s="9"/>
    </row>
    <row r="137" spans="1:14" ht="12.75">
      <c r="A137" s="51" t="s">
        <v>239</v>
      </c>
      <c r="B137" s="78" t="s">
        <v>333</v>
      </c>
      <c r="C137" s="78">
        <v>49558200</v>
      </c>
      <c r="D137" s="10" t="s">
        <v>240</v>
      </c>
      <c r="E137" s="93">
        <v>6730323</v>
      </c>
      <c r="F137" s="10" t="s">
        <v>7</v>
      </c>
      <c r="G137" s="32">
        <v>2356000</v>
      </c>
      <c r="H137" s="135">
        <v>0</v>
      </c>
      <c r="I137" s="135">
        <v>0</v>
      </c>
      <c r="J137" s="134"/>
      <c r="K137" s="134"/>
      <c r="L137" s="32">
        <f t="shared" si="2"/>
        <v>2356000</v>
      </c>
      <c r="M137" s="106">
        <f>SUM(L137)</f>
        <v>2356000</v>
      </c>
      <c r="N137" s="9"/>
    </row>
    <row r="138" spans="1:14" ht="25.5">
      <c r="A138" s="205" t="s">
        <v>222</v>
      </c>
      <c r="B138" s="78" t="s">
        <v>333</v>
      </c>
      <c r="C138" s="78">
        <v>25755277</v>
      </c>
      <c r="D138" s="100" t="s">
        <v>279</v>
      </c>
      <c r="E138" s="93">
        <v>9402652</v>
      </c>
      <c r="F138" s="10"/>
      <c r="G138" s="32">
        <v>1014000</v>
      </c>
      <c r="H138" s="135">
        <v>469200</v>
      </c>
      <c r="I138" s="135">
        <v>120000</v>
      </c>
      <c r="J138" s="134"/>
      <c r="K138" s="134"/>
      <c r="L138" s="32">
        <f t="shared" si="2"/>
        <v>1603200</v>
      </c>
      <c r="M138" s="195">
        <f>SUM(L138:L139)</f>
        <v>3776200</v>
      </c>
      <c r="N138" s="9"/>
    </row>
    <row r="139" spans="1:14" ht="12.75">
      <c r="A139" s="206"/>
      <c r="B139" s="77" t="s">
        <v>333</v>
      </c>
      <c r="C139" s="79">
        <v>25755277</v>
      </c>
      <c r="D139" s="179" t="s">
        <v>176</v>
      </c>
      <c r="E139" s="93">
        <v>8373997</v>
      </c>
      <c r="F139" s="28" t="s">
        <v>55</v>
      </c>
      <c r="G139" s="32">
        <v>2173000</v>
      </c>
      <c r="H139" s="135">
        <v>0</v>
      </c>
      <c r="I139" s="135">
        <v>0</v>
      </c>
      <c r="J139" s="134"/>
      <c r="K139" s="134"/>
      <c r="L139" s="32">
        <f t="shared" si="2"/>
        <v>2173000</v>
      </c>
      <c r="M139" s="197"/>
      <c r="N139" s="9"/>
    </row>
    <row r="140" spans="1:14" ht="25.5">
      <c r="A140" s="256" t="s">
        <v>108</v>
      </c>
      <c r="B140" s="254" t="s">
        <v>333</v>
      </c>
      <c r="C140" s="78">
        <v>26533952</v>
      </c>
      <c r="D140" s="100" t="s">
        <v>376</v>
      </c>
      <c r="E140" s="93">
        <v>8837233</v>
      </c>
      <c r="F140" s="10" t="s">
        <v>155</v>
      </c>
      <c r="G140" s="32">
        <v>564000</v>
      </c>
      <c r="H140" s="135">
        <v>0</v>
      </c>
      <c r="I140" s="135">
        <v>0</v>
      </c>
      <c r="J140" s="134"/>
      <c r="K140" s="134"/>
      <c r="L140" s="32">
        <f t="shared" si="2"/>
        <v>564000</v>
      </c>
      <c r="M140" s="261">
        <f>L140+L141</f>
        <v>649000</v>
      </c>
      <c r="N140" s="9"/>
    </row>
    <row r="141" spans="1:14" ht="12.75">
      <c r="A141" s="265"/>
      <c r="B141" s="183"/>
      <c r="C141" s="77">
        <v>26533952</v>
      </c>
      <c r="D141" s="100" t="s">
        <v>431</v>
      </c>
      <c r="E141" s="93">
        <v>2438290</v>
      </c>
      <c r="F141" s="10"/>
      <c r="G141" s="32">
        <v>0</v>
      </c>
      <c r="H141" s="135">
        <v>0</v>
      </c>
      <c r="I141" s="135">
        <v>85000</v>
      </c>
      <c r="J141" s="134"/>
      <c r="K141" s="134"/>
      <c r="L141" s="32">
        <f t="shared" si="2"/>
        <v>85000</v>
      </c>
      <c r="M141" s="262"/>
      <c r="N141" s="9"/>
    </row>
    <row r="142" spans="1:14" ht="38.25">
      <c r="A142" s="56" t="s">
        <v>109</v>
      </c>
      <c r="B142" s="77" t="s">
        <v>333</v>
      </c>
      <c r="C142" s="77">
        <v>47184418</v>
      </c>
      <c r="D142" s="10" t="s">
        <v>110</v>
      </c>
      <c r="E142" s="93">
        <v>3070130</v>
      </c>
      <c r="F142" s="10" t="s">
        <v>33</v>
      </c>
      <c r="G142" s="32">
        <v>161000</v>
      </c>
      <c r="H142" s="135">
        <v>0</v>
      </c>
      <c r="I142" s="135">
        <v>0</v>
      </c>
      <c r="J142" s="134"/>
      <c r="K142" s="134"/>
      <c r="L142" s="32">
        <f t="shared" si="2"/>
        <v>161000</v>
      </c>
      <c r="M142" s="107">
        <f>L142</f>
        <v>161000</v>
      </c>
      <c r="N142" s="9"/>
    </row>
    <row r="143" spans="1:14" ht="25.5">
      <c r="A143" s="53" t="s">
        <v>216</v>
      </c>
      <c r="B143" s="79" t="s">
        <v>333</v>
      </c>
      <c r="C143" s="79">
        <v>47607483</v>
      </c>
      <c r="D143" s="10" t="s">
        <v>238</v>
      </c>
      <c r="E143" s="93">
        <v>3791851</v>
      </c>
      <c r="F143" s="10" t="s">
        <v>155</v>
      </c>
      <c r="G143" s="32">
        <v>131000</v>
      </c>
      <c r="H143" s="135">
        <v>0</v>
      </c>
      <c r="I143" s="135">
        <v>0</v>
      </c>
      <c r="J143" s="134"/>
      <c r="K143" s="134"/>
      <c r="L143" s="32">
        <f t="shared" si="2"/>
        <v>131000</v>
      </c>
      <c r="M143" s="109">
        <f>L143</f>
        <v>131000</v>
      </c>
      <c r="N143" s="9"/>
    </row>
    <row r="144" spans="1:14" ht="51" customHeight="1">
      <c r="A144" s="52" t="s">
        <v>111</v>
      </c>
      <c r="B144" s="136" t="s">
        <v>333</v>
      </c>
      <c r="C144" s="78">
        <v>70937729</v>
      </c>
      <c r="D144" s="247" t="s">
        <v>407</v>
      </c>
      <c r="E144" s="92">
        <v>3888645</v>
      </c>
      <c r="F144" s="20" t="s">
        <v>155</v>
      </c>
      <c r="G144" s="32">
        <v>190000</v>
      </c>
      <c r="H144" s="135">
        <v>0</v>
      </c>
      <c r="I144" s="135">
        <v>0</v>
      </c>
      <c r="J144" s="134"/>
      <c r="K144" s="134"/>
      <c r="L144" s="32">
        <f t="shared" si="2"/>
        <v>190000</v>
      </c>
      <c r="M144" s="108">
        <f>SUM(L144:L152)</f>
        <v>1038000</v>
      </c>
      <c r="N144" s="9"/>
    </row>
    <row r="145" spans="1:14" ht="38.25">
      <c r="A145" s="53"/>
      <c r="B145" s="137" t="s">
        <v>333</v>
      </c>
      <c r="C145" s="79">
        <v>70937729</v>
      </c>
      <c r="D145" s="20" t="s">
        <v>112</v>
      </c>
      <c r="E145" s="92">
        <v>8412908</v>
      </c>
      <c r="F145" s="20" t="s">
        <v>155</v>
      </c>
      <c r="G145" s="32">
        <v>131000</v>
      </c>
      <c r="H145" s="135">
        <v>0</v>
      </c>
      <c r="I145" s="135">
        <v>0</v>
      </c>
      <c r="J145" s="134"/>
      <c r="K145" s="134"/>
      <c r="L145" s="32">
        <f t="shared" si="2"/>
        <v>131000</v>
      </c>
      <c r="M145" s="109"/>
      <c r="N145" s="9"/>
    </row>
    <row r="146" spans="1:14" ht="38.25">
      <c r="A146" s="53"/>
      <c r="B146" s="137" t="s">
        <v>333</v>
      </c>
      <c r="C146" s="79">
        <v>70937729</v>
      </c>
      <c r="D146" s="20" t="s">
        <v>319</v>
      </c>
      <c r="E146" s="92">
        <v>3893069</v>
      </c>
      <c r="F146" s="20" t="s">
        <v>155</v>
      </c>
      <c r="G146" s="32">
        <v>182000</v>
      </c>
      <c r="H146" s="135">
        <v>0</v>
      </c>
      <c r="I146" s="135">
        <v>0</v>
      </c>
      <c r="J146" s="134"/>
      <c r="K146" s="134"/>
      <c r="L146" s="32">
        <f t="shared" si="2"/>
        <v>182000</v>
      </c>
      <c r="M146" s="109"/>
      <c r="N146" s="9"/>
    </row>
    <row r="147" spans="1:14" ht="38.25">
      <c r="A147" s="53"/>
      <c r="B147" s="137" t="s">
        <v>333</v>
      </c>
      <c r="C147" s="79">
        <v>70937729</v>
      </c>
      <c r="D147" s="20" t="s">
        <v>318</v>
      </c>
      <c r="E147" s="92">
        <v>7306950</v>
      </c>
      <c r="F147" s="20" t="s">
        <v>155</v>
      </c>
      <c r="G147" s="32">
        <v>182000</v>
      </c>
      <c r="H147" s="135">
        <v>0</v>
      </c>
      <c r="I147" s="135">
        <v>0</v>
      </c>
      <c r="J147" s="134"/>
      <c r="K147" s="134"/>
      <c r="L147" s="32">
        <f t="shared" si="2"/>
        <v>182000</v>
      </c>
      <c r="M147" s="109"/>
      <c r="N147" s="9"/>
    </row>
    <row r="148" spans="1:14" ht="38.25">
      <c r="A148" s="53"/>
      <c r="B148" s="137" t="s">
        <v>333</v>
      </c>
      <c r="C148" s="79">
        <v>70937729</v>
      </c>
      <c r="D148" s="20" t="s">
        <v>113</v>
      </c>
      <c r="E148" s="92">
        <v>9315642</v>
      </c>
      <c r="F148" s="10" t="s">
        <v>33</v>
      </c>
      <c r="G148" s="32">
        <v>72000</v>
      </c>
      <c r="H148" s="135">
        <v>0</v>
      </c>
      <c r="I148" s="135">
        <v>0</v>
      </c>
      <c r="J148" s="134"/>
      <c r="K148" s="134"/>
      <c r="L148" s="32">
        <f t="shared" si="2"/>
        <v>72000</v>
      </c>
      <c r="M148" s="109"/>
      <c r="N148" s="9"/>
    </row>
    <row r="149" spans="1:14" ht="38.25">
      <c r="A149" s="51"/>
      <c r="B149" s="137" t="s">
        <v>333</v>
      </c>
      <c r="C149" s="79">
        <v>70937729</v>
      </c>
      <c r="D149" s="20" t="s">
        <v>212</v>
      </c>
      <c r="E149" s="92">
        <v>9491166</v>
      </c>
      <c r="F149" s="10" t="s">
        <v>33</v>
      </c>
      <c r="G149" s="32">
        <v>72000</v>
      </c>
      <c r="H149" s="135">
        <v>0</v>
      </c>
      <c r="I149" s="135">
        <v>0</v>
      </c>
      <c r="J149" s="134"/>
      <c r="K149" s="134"/>
      <c r="L149" s="32">
        <f t="shared" si="2"/>
        <v>72000</v>
      </c>
      <c r="M149" s="109"/>
      <c r="N149" s="9"/>
    </row>
    <row r="150" spans="1:14" ht="38.25">
      <c r="A150" s="205" t="s">
        <v>111</v>
      </c>
      <c r="B150" s="137" t="s">
        <v>333</v>
      </c>
      <c r="C150" s="79">
        <v>70937729</v>
      </c>
      <c r="D150" s="20" t="s">
        <v>211</v>
      </c>
      <c r="E150" s="92">
        <v>7400164</v>
      </c>
      <c r="F150" s="10" t="s">
        <v>33</v>
      </c>
      <c r="G150" s="32">
        <v>48000</v>
      </c>
      <c r="H150" s="134">
        <v>0</v>
      </c>
      <c r="I150" s="134">
        <v>0</v>
      </c>
      <c r="J150" s="134"/>
      <c r="K150" s="134"/>
      <c r="L150" s="32">
        <f t="shared" si="2"/>
        <v>48000</v>
      </c>
      <c r="M150" s="109"/>
      <c r="N150" s="9"/>
    </row>
    <row r="151" spans="1:14" ht="38.25">
      <c r="A151" s="206"/>
      <c r="B151" s="137" t="s">
        <v>333</v>
      </c>
      <c r="C151" s="79">
        <v>70937729</v>
      </c>
      <c r="D151" s="20" t="s">
        <v>136</v>
      </c>
      <c r="E151" s="92">
        <v>1404775</v>
      </c>
      <c r="F151" s="10" t="s">
        <v>33</v>
      </c>
      <c r="G151" s="32">
        <v>41000</v>
      </c>
      <c r="H151" s="134">
        <v>0</v>
      </c>
      <c r="I151" s="134">
        <v>0</v>
      </c>
      <c r="J151" s="134"/>
      <c r="K151" s="134"/>
      <c r="L151" s="32">
        <f t="shared" si="2"/>
        <v>41000</v>
      </c>
      <c r="M151" s="109"/>
      <c r="N151" s="9"/>
    </row>
    <row r="152" spans="1:14" ht="25.5">
      <c r="A152" s="207"/>
      <c r="B152" s="137" t="s">
        <v>333</v>
      </c>
      <c r="C152" s="79">
        <v>70937729</v>
      </c>
      <c r="D152" s="20" t="s">
        <v>114</v>
      </c>
      <c r="E152" s="92">
        <v>8373265</v>
      </c>
      <c r="F152" s="10" t="s">
        <v>76</v>
      </c>
      <c r="G152" s="32">
        <v>120000</v>
      </c>
      <c r="H152" s="134">
        <v>0</v>
      </c>
      <c r="I152" s="134">
        <v>0</v>
      </c>
      <c r="J152" s="134"/>
      <c r="K152" s="134"/>
      <c r="L152" s="32">
        <f t="shared" si="2"/>
        <v>120000</v>
      </c>
      <c r="M152" s="107"/>
      <c r="N152" s="9"/>
    </row>
    <row r="153" spans="1:14" ht="12.75">
      <c r="A153" s="52" t="s">
        <v>148</v>
      </c>
      <c r="B153" s="82" t="s">
        <v>333</v>
      </c>
      <c r="C153" s="82">
        <v>26537036</v>
      </c>
      <c r="D153" s="100" t="s">
        <v>381</v>
      </c>
      <c r="E153" s="93">
        <v>5500705</v>
      </c>
      <c r="F153" s="10"/>
      <c r="G153" s="32">
        <v>2028000</v>
      </c>
      <c r="H153" s="134">
        <v>0</v>
      </c>
      <c r="I153" s="134">
        <v>0</v>
      </c>
      <c r="J153" s="134"/>
      <c r="K153" s="134"/>
      <c r="L153" s="32">
        <f t="shared" si="2"/>
        <v>2028000</v>
      </c>
      <c r="M153" s="108">
        <f>L153</f>
        <v>2028000</v>
      </c>
      <c r="N153" s="9"/>
    </row>
    <row r="154" spans="1:14" ht="38.25" customHeight="1">
      <c r="A154" s="52" t="s">
        <v>140</v>
      </c>
      <c r="B154" s="137" t="s">
        <v>333</v>
      </c>
      <c r="C154" s="79">
        <v>44015178</v>
      </c>
      <c r="D154" s="10" t="s">
        <v>205</v>
      </c>
      <c r="E154" s="93">
        <v>2392482</v>
      </c>
      <c r="F154" s="10" t="s">
        <v>55</v>
      </c>
      <c r="G154" s="32">
        <v>422000</v>
      </c>
      <c r="H154" s="134">
        <v>0</v>
      </c>
      <c r="I154" s="134">
        <v>0</v>
      </c>
      <c r="J154" s="134"/>
      <c r="K154" s="134"/>
      <c r="L154" s="32">
        <f t="shared" si="2"/>
        <v>422000</v>
      </c>
      <c r="M154" s="108">
        <f>SUM(L154:L156)</f>
        <v>1123000</v>
      </c>
      <c r="N154" s="9"/>
    </row>
    <row r="155" spans="1:14" ht="38.25">
      <c r="A155" s="53"/>
      <c r="B155" s="137" t="s">
        <v>333</v>
      </c>
      <c r="C155" s="79">
        <v>44015178</v>
      </c>
      <c r="D155" s="10" t="s">
        <v>397</v>
      </c>
      <c r="E155" s="93">
        <v>3165478</v>
      </c>
      <c r="F155" s="10" t="s">
        <v>21</v>
      </c>
      <c r="G155" s="32">
        <v>302000</v>
      </c>
      <c r="H155" s="134">
        <v>0</v>
      </c>
      <c r="I155" s="134">
        <v>0</v>
      </c>
      <c r="J155" s="134"/>
      <c r="K155" s="134"/>
      <c r="L155" s="32">
        <f t="shared" si="2"/>
        <v>302000</v>
      </c>
      <c r="M155" s="109"/>
      <c r="N155" s="9"/>
    </row>
    <row r="156" spans="1:14" ht="25.5">
      <c r="A156" s="51"/>
      <c r="B156" s="138" t="s">
        <v>333</v>
      </c>
      <c r="C156" s="77">
        <v>44015178</v>
      </c>
      <c r="D156" s="10" t="s">
        <v>249</v>
      </c>
      <c r="E156" s="93">
        <v>8450481</v>
      </c>
      <c r="F156" s="10" t="s">
        <v>55</v>
      </c>
      <c r="G156" s="32">
        <v>399000</v>
      </c>
      <c r="H156" s="134">
        <v>0</v>
      </c>
      <c r="I156" s="134">
        <v>0</v>
      </c>
      <c r="J156" s="134"/>
      <c r="K156" s="134"/>
      <c r="L156" s="32">
        <f t="shared" si="2"/>
        <v>399000</v>
      </c>
      <c r="M156" s="107"/>
      <c r="N156" s="9"/>
    </row>
    <row r="157" spans="1:14" ht="25.5">
      <c r="A157" s="55" t="s">
        <v>115</v>
      </c>
      <c r="B157" s="176" t="s">
        <v>334</v>
      </c>
      <c r="C157" s="80">
        <v>27793923</v>
      </c>
      <c r="D157" s="10" t="s">
        <v>116</v>
      </c>
      <c r="E157" s="93">
        <v>4284929</v>
      </c>
      <c r="F157" s="10" t="s">
        <v>12</v>
      </c>
      <c r="G157" s="33">
        <v>590000</v>
      </c>
      <c r="H157" s="134">
        <v>0</v>
      </c>
      <c r="I157" s="134">
        <v>61000</v>
      </c>
      <c r="J157" s="134"/>
      <c r="K157" s="134"/>
      <c r="L157" s="32">
        <f t="shared" si="2"/>
        <v>651000</v>
      </c>
      <c r="M157" s="106">
        <f>SUM(L157)</f>
        <v>651000</v>
      </c>
      <c r="N157" s="9"/>
    </row>
    <row r="158" spans="1:14" ht="12.75">
      <c r="A158" s="209" t="s">
        <v>173</v>
      </c>
      <c r="B158" s="176" t="s">
        <v>339</v>
      </c>
      <c r="C158" s="80">
        <v>65468562</v>
      </c>
      <c r="D158" s="180" t="s">
        <v>322</v>
      </c>
      <c r="E158" s="93">
        <v>8788535</v>
      </c>
      <c r="F158" s="10"/>
      <c r="G158" s="33">
        <v>165000</v>
      </c>
      <c r="H158" s="134">
        <v>0</v>
      </c>
      <c r="I158" s="134">
        <v>0</v>
      </c>
      <c r="J158" s="134"/>
      <c r="K158" s="134"/>
      <c r="L158" s="32">
        <f t="shared" si="2"/>
        <v>165000</v>
      </c>
      <c r="M158" s="261">
        <f>L158+L159</f>
        <v>195000</v>
      </c>
      <c r="N158" s="9"/>
    </row>
    <row r="159" spans="1:14" ht="12.75">
      <c r="A159" s="211"/>
      <c r="B159" s="187" t="s">
        <v>339</v>
      </c>
      <c r="C159" s="81">
        <v>65468562</v>
      </c>
      <c r="D159" s="100" t="s">
        <v>308</v>
      </c>
      <c r="E159" s="93">
        <v>2097497</v>
      </c>
      <c r="F159" s="10" t="s">
        <v>174</v>
      </c>
      <c r="G159" s="33">
        <v>30000</v>
      </c>
      <c r="H159" s="134">
        <v>0</v>
      </c>
      <c r="I159" s="134">
        <v>0</v>
      </c>
      <c r="J159" s="134"/>
      <c r="K159" s="134"/>
      <c r="L159" s="32">
        <f t="shared" si="2"/>
        <v>30000</v>
      </c>
      <c r="M159" s="262"/>
      <c r="N159" s="9"/>
    </row>
    <row r="160" spans="1:14" ht="25.5">
      <c r="A160" s="54" t="s">
        <v>186</v>
      </c>
      <c r="B160" s="187" t="s">
        <v>333</v>
      </c>
      <c r="C160" s="81">
        <v>70856478</v>
      </c>
      <c r="D160" s="10" t="s">
        <v>244</v>
      </c>
      <c r="E160" s="93">
        <v>8474298</v>
      </c>
      <c r="F160" s="10" t="s">
        <v>155</v>
      </c>
      <c r="G160" s="33">
        <v>156000</v>
      </c>
      <c r="H160" s="134">
        <v>0</v>
      </c>
      <c r="I160" s="134">
        <v>26000</v>
      </c>
      <c r="J160" s="134"/>
      <c r="K160" s="134"/>
      <c r="L160" s="32">
        <f t="shared" si="2"/>
        <v>182000</v>
      </c>
      <c r="M160" s="107">
        <f>L160</f>
        <v>182000</v>
      </c>
      <c r="N160" s="9"/>
    </row>
    <row r="161" spans="1:14" ht="38.25">
      <c r="A161" s="54" t="s">
        <v>196</v>
      </c>
      <c r="B161" s="223" t="s">
        <v>333</v>
      </c>
      <c r="C161" s="80">
        <v>65399447</v>
      </c>
      <c r="D161" s="10" t="s">
        <v>197</v>
      </c>
      <c r="E161" s="93">
        <v>2026800</v>
      </c>
      <c r="F161" s="10" t="s">
        <v>33</v>
      </c>
      <c r="G161" s="37">
        <v>77000</v>
      </c>
      <c r="H161" s="134">
        <v>0</v>
      </c>
      <c r="I161" s="134">
        <v>0</v>
      </c>
      <c r="J161" s="134"/>
      <c r="K161" s="134"/>
      <c r="L161" s="32">
        <f t="shared" si="2"/>
        <v>77000</v>
      </c>
      <c r="M161" s="108">
        <f>SUM(L161:L166)</f>
        <v>500000</v>
      </c>
      <c r="N161" s="9"/>
    </row>
    <row r="162" spans="1:14" ht="38.25">
      <c r="A162" s="57"/>
      <c r="B162" s="224" t="s">
        <v>333</v>
      </c>
      <c r="C162" s="83">
        <v>65399447</v>
      </c>
      <c r="D162" s="10" t="s">
        <v>198</v>
      </c>
      <c r="E162" s="93">
        <v>2867731</v>
      </c>
      <c r="F162" s="10" t="s">
        <v>33</v>
      </c>
      <c r="G162" s="37">
        <v>84000</v>
      </c>
      <c r="H162" s="134">
        <v>0</v>
      </c>
      <c r="I162" s="134">
        <v>0</v>
      </c>
      <c r="J162" s="134"/>
      <c r="K162" s="134"/>
      <c r="L162" s="32">
        <f t="shared" si="2"/>
        <v>84000</v>
      </c>
      <c r="M162" s="109"/>
      <c r="N162" s="9"/>
    </row>
    <row r="163" spans="1:14" ht="25.5">
      <c r="A163" s="57"/>
      <c r="B163" s="224" t="s">
        <v>333</v>
      </c>
      <c r="C163" s="83">
        <v>65399447</v>
      </c>
      <c r="D163" s="10" t="s">
        <v>199</v>
      </c>
      <c r="E163" s="93">
        <v>3329047</v>
      </c>
      <c r="F163" s="10" t="s">
        <v>155</v>
      </c>
      <c r="G163" s="37">
        <v>90000</v>
      </c>
      <c r="H163" s="134">
        <v>0</v>
      </c>
      <c r="I163" s="134">
        <v>0</v>
      </c>
      <c r="J163" s="134"/>
      <c r="K163" s="134"/>
      <c r="L163" s="32">
        <f t="shared" si="2"/>
        <v>90000</v>
      </c>
      <c r="M163" s="109"/>
      <c r="N163" s="9"/>
    </row>
    <row r="164" spans="1:14" ht="25.5">
      <c r="A164" s="57"/>
      <c r="B164" s="224" t="s">
        <v>333</v>
      </c>
      <c r="C164" s="83">
        <v>65399447</v>
      </c>
      <c r="D164" s="10" t="s">
        <v>200</v>
      </c>
      <c r="E164" s="93">
        <v>3493362</v>
      </c>
      <c r="F164" s="10" t="s">
        <v>155</v>
      </c>
      <c r="G164" s="37">
        <v>86000</v>
      </c>
      <c r="H164" s="134">
        <v>0</v>
      </c>
      <c r="I164" s="134">
        <v>0</v>
      </c>
      <c r="J164" s="134"/>
      <c r="K164" s="134"/>
      <c r="L164" s="32">
        <f t="shared" si="2"/>
        <v>86000</v>
      </c>
      <c r="M164" s="109"/>
      <c r="N164" s="9"/>
    </row>
    <row r="165" spans="1:14" ht="25.5">
      <c r="A165" s="57"/>
      <c r="B165" s="224" t="s">
        <v>333</v>
      </c>
      <c r="C165" s="83">
        <v>65399447</v>
      </c>
      <c r="D165" s="10" t="s">
        <v>202</v>
      </c>
      <c r="E165" s="93">
        <v>4552273</v>
      </c>
      <c r="F165" s="10" t="s">
        <v>155</v>
      </c>
      <c r="G165" s="37">
        <v>73000</v>
      </c>
      <c r="H165" s="134">
        <v>0</v>
      </c>
      <c r="I165" s="134">
        <v>0</v>
      </c>
      <c r="J165" s="134"/>
      <c r="K165" s="134"/>
      <c r="L165" s="32">
        <f t="shared" si="2"/>
        <v>73000</v>
      </c>
      <c r="M165" s="109"/>
      <c r="N165" s="9"/>
    </row>
    <row r="166" spans="1:14" ht="25.5">
      <c r="A166" s="55"/>
      <c r="B166" s="233" t="s">
        <v>333</v>
      </c>
      <c r="C166" s="81">
        <v>65399447</v>
      </c>
      <c r="D166" s="10" t="s">
        <v>201</v>
      </c>
      <c r="E166" s="93">
        <v>8438186</v>
      </c>
      <c r="F166" s="10" t="s">
        <v>155</v>
      </c>
      <c r="G166" s="33">
        <v>90000</v>
      </c>
      <c r="H166" s="134">
        <v>0</v>
      </c>
      <c r="I166" s="134">
        <v>0</v>
      </c>
      <c r="J166" s="134"/>
      <c r="K166" s="134"/>
      <c r="L166" s="32">
        <f t="shared" si="2"/>
        <v>90000</v>
      </c>
      <c r="M166" s="107"/>
      <c r="N166" s="9"/>
    </row>
    <row r="167" spans="1:14" ht="25.5">
      <c r="A167" s="57" t="s">
        <v>203</v>
      </c>
      <c r="B167" s="176" t="s">
        <v>333</v>
      </c>
      <c r="C167" s="80">
        <v>44994249</v>
      </c>
      <c r="D167" s="10" t="s">
        <v>204</v>
      </c>
      <c r="E167" s="93">
        <v>6415567</v>
      </c>
      <c r="F167" s="10" t="s">
        <v>155</v>
      </c>
      <c r="G167" s="33">
        <v>179000</v>
      </c>
      <c r="H167" s="134">
        <v>0</v>
      </c>
      <c r="I167" s="134">
        <v>0</v>
      </c>
      <c r="J167" s="134"/>
      <c r="K167" s="134"/>
      <c r="L167" s="32">
        <f t="shared" si="2"/>
        <v>179000</v>
      </c>
      <c r="M167" s="109">
        <f aca="true" t="shared" si="3" ref="M167:M181">L167</f>
        <v>179000</v>
      </c>
      <c r="N167" s="9"/>
    </row>
    <row r="168" spans="1:14" ht="25.5">
      <c r="A168" s="54" t="s">
        <v>206</v>
      </c>
      <c r="B168" s="235" t="s">
        <v>333</v>
      </c>
      <c r="C168" s="80">
        <v>68145209</v>
      </c>
      <c r="D168" s="100" t="s">
        <v>207</v>
      </c>
      <c r="E168" s="93">
        <v>6804682</v>
      </c>
      <c r="F168" s="10" t="s">
        <v>155</v>
      </c>
      <c r="G168" s="33">
        <v>195000</v>
      </c>
      <c r="H168" s="134">
        <v>0</v>
      </c>
      <c r="I168" s="134">
        <v>0</v>
      </c>
      <c r="J168" s="134"/>
      <c r="K168" s="134"/>
      <c r="L168" s="32">
        <f t="shared" si="2"/>
        <v>195000</v>
      </c>
      <c r="M168" s="108">
        <f>L168+L169</f>
        <v>595000</v>
      </c>
      <c r="N168" s="9"/>
    </row>
    <row r="169" spans="1:14" ht="25.5">
      <c r="A169" s="55"/>
      <c r="B169" s="236" t="s">
        <v>333</v>
      </c>
      <c r="C169" s="81">
        <v>68145209</v>
      </c>
      <c r="D169" s="100" t="s">
        <v>398</v>
      </c>
      <c r="E169" s="93">
        <v>4672580</v>
      </c>
      <c r="F169" s="10"/>
      <c r="G169" s="33">
        <v>400000</v>
      </c>
      <c r="H169" s="134">
        <v>0</v>
      </c>
      <c r="I169" s="134">
        <v>0</v>
      </c>
      <c r="J169" s="134"/>
      <c r="K169" s="134"/>
      <c r="L169" s="32">
        <f t="shared" si="2"/>
        <v>400000</v>
      </c>
      <c r="M169" s="107"/>
      <c r="N169" s="9"/>
    </row>
    <row r="170" spans="1:14" ht="25.5">
      <c r="A170" s="55" t="s">
        <v>209</v>
      </c>
      <c r="B170" s="187" t="s">
        <v>333</v>
      </c>
      <c r="C170" s="81">
        <v>676535</v>
      </c>
      <c r="D170" s="10" t="s">
        <v>210</v>
      </c>
      <c r="E170" s="93">
        <v>2041386</v>
      </c>
      <c r="F170" s="10" t="s">
        <v>76</v>
      </c>
      <c r="G170" s="33">
        <v>36000</v>
      </c>
      <c r="H170" s="134">
        <v>0</v>
      </c>
      <c r="I170" s="134">
        <v>0</v>
      </c>
      <c r="J170" s="134"/>
      <c r="K170" s="134"/>
      <c r="L170" s="32">
        <f t="shared" si="2"/>
        <v>36000</v>
      </c>
      <c r="M170" s="107">
        <f t="shared" si="3"/>
        <v>36000</v>
      </c>
      <c r="N170" s="9"/>
    </row>
    <row r="171" spans="1:14" ht="25.5">
      <c r="A171" s="58" t="s">
        <v>213</v>
      </c>
      <c r="B171" s="175" t="s">
        <v>333</v>
      </c>
      <c r="C171" s="84">
        <v>26636654</v>
      </c>
      <c r="D171" s="38" t="s">
        <v>214</v>
      </c>
      <c r="E171" s="94">
        <v>5284821</v>
      </c>
      <c r="F171" s="10" t="s">
        <v>155</v>
      </c>
      <c r="G171" s="33">
        <v>49000</v>
      </c>
      <c r="H171" s="134">
        <v>0</v>
      </c>
      <c r="I171" s="134">
        <v>50000</v>
      </c>
      <c r="J171" s="134"/>
      <c r="K171" s="134"/>
      <c r="L171" s="32">
        <f t="shared" si="2"/>
        <v>99000</v>
      </c>
      <c r="M171" s="107">
        <f t="shared" si="3"/>
        <v>99000</v>
      </c>
      <c r="N171" s="9"/>
    </row>
    <row r="172" spans="1:14" ht="25.5">
      <c r="A172" s="58" t="s">
        <v>215</v>
      </c>
      <c r="B172" s="176" t="s">
        <v>333</v>
      </c>
      <c r="C172" s="84">
        <v>27019896</v>
      </c>
      <c r="D172" s="38" t="s">
        <v>251</v>
      </c>
      <c r="E172" s="94">
        <v>8969620</v>
      </c>
      <c r="F172" s="10" t="s">
        <v>155</v>
      </c>
      <c r="G172" s="33">
        <v>199000</v>
      </c>
      <c r="H172" s="134">
        <v>0</v>
      </c>
      <c r="I172" s="134">
        <v>0</v>
      </c>
      <c r="J172" s="134"/>
      <c r="K172" s="134"/>
      <c r="L172" s="32">
        <f t="shared" si="2"/>
        <v>199000</v>
      </c>
      <c r="M172" s="107">
        <f t="shared" si="3"/>
        <v>199000</v>
      </c>
      <c r="N172" s="9"/>
    </row>
    <row r="173" spans="1:14" ht="12.75">
      <c r="A173" s="263" t="s">
        <v>252</v>
      </c>
      <c r="B173" s="176" t="s">
        <v>333</v>
      </c>
      <c r="C173" s="128">
        <v>62352946</v>
      </c>
      <c r="D173" s="144" t="s">
        <v>337</v>
      </c>
      <c r="E173" s="94">
        <v>4360295</v>
      </c>
      <c r="F173" s="10"/>
      <c r="G173" s="33">
        <v>360000</v>
      </c>
      <c r="H173" s="134">
        <v>0</v>
      </c>
      <c r="I173" s="134">
        <v>0</v>
      </c>
      <c r="J173" s="134"/>
      <c r="K173" s="134"/>
      <c r="L173" s="32">
        <f t="shared" si="2"/>
        <v>360000</v>
      </c>
      <c r="M173" s="198">
        <f>SUM(L173:L174)</f>
        <v>792000</v>
      </c>
      <c r="N173" s="9"/>
    </row>
    <row r="174" spans="1:14" ht="12.75">
      <c r="A174" s="264"/>
      <c r="B174" s="177" t="s">
        <v>333</v>
      </c>
      <c r="C174" s="128">
        <v>62352946</v>
      </c>
      <c r="D174" s="144" t="s">
        <v>269</v>
      </c>
      <c r="E174" s="94">
        <v>4873587</v>
      </c>
      <c r="F174" s="10"/>
      <c r="G174" s="33">
        <v>432000</v>
      </c>
      <c r="H174" s="134">
        <v>0</v>
      </c>
      <c r="I174" s="134">
        <v>0</v>
      </c>
      <c r="J174" s="134"/>
      <c r="K174" s="134"/>
      <c r="L174" s="32">
        <f t="shared" si="2"/>
        <v>432000</v>
      </c>
      <c r="M174" s="203"/>
      <c r="N174" s="9"/>
    </row>
    <row r="175" spans="1:14" ht="38.25">
      <c r="A175" s="263" t="s">
        <v>253</v>
      </c>
      <c r="B175" s="249" t="s">
        <v>333</v>
      </c>
      <c r="C175" s="80">
        <v>499277</v>
      </c>
      <c r="D175" s="184" t="s">
        <v>254</v>
      </c>
      <c r="E175" s="94">
        <v>1190513</v>
      </c>
      <c r="F175" s="10" t="s">
        <v>20</v>
      </c>
      <c r="G175" s="33">
        <v>117000</v>
      </c>
      <c r="H175" s="134">
        <v>227500</v>
      </c>
      <c r="I175" s="134">
        <v>0</v>
      </c>
      <c r="J175" s="134"/>
      <c r="K175" s="134"/>
      <c r="L175" s="32">
        <f t="shared" si="2"/>
        <v>344500</v>
      </c>
      <c r="M175" s="108">
        <f>SUM(L175:L178)</f>
        <v>3344500</v>
      </c>
      <c r="N175" s="9"/>
    </row>
    <row r="176" spans="1:14" ht="25.5">
      <c r="A176" s="264"/>
      <c r="B176" s="250" t="s">
        <v>333</v>
      </c>
      <c r="C176" s="83">
        <v>499277</v>
      </c>
      <c r="D176" s="185" t="s">
        <v>284</v>
      </c>
      <c r="E176" s="94">
        <v>5229532</v>
      </c>
      <c r="F176" s="10"/>
      <c r="G176" s="33">
        <v>384000</v>
      </c>
      <c r="H176" s="134">
        <v>169600</v>
      </c>
      <c r="I176" s="134">
        <v>0</v>
      </c>
      <c r="J176" s="134"/>
      <c r="K176" s="134"/>
      <c r="L176" s="32">
        <f t="shared" si="2"/>
        <v>553600</v>
      </c>
      <c r="M176" s="109"/>
      <c r="N176" s="9"/>
    </row>
    <row r="177" spans="1:14" ht="25.5">
      <c r="A177" s="264"/>
      <c r="B177" s="250" t="s">
        <v>333</v>
      </c>
      <c r="C177" s="83">
        <v>499277</v>
      </c>
      <c r="D177" s="185" t="s">
        <v>285</v>
      </c>
      <c r="E177" s="94">
        <v>4894953</v>
      </c>
      <c r="F177" s="10"/>
      <c r="G177" s="33">
        <v>507000</v>
      </c>
      <c r="H177" s="134">
        <v>188100</v>
      </c>
      <c r="I177" s="134">
        <v>0</v>
      </c>
      <c r="J177" s="134"/>
      <c r="K177" s="134"/>
      <c r="L177" s="32">
        <f t="shared" si="2"/>
        <v>695100</v>
      </c>
      <c r="M177" s="109"/>
      <c r="N177" s="9"/>
    </row>
    <row r="178" spans="1:14" ht="12.75">
      <c r="A178" s="266"/>
      <c r="B178" s="251" t="s">
        <v>333</v>
      </c>
      <c r="C178" s="81">
        <v>499277</v>
      </c>
      <c r="D178" s="184" t="s">
        <v>255</v>
      </c>
      <c r="E178" s="94">
        <v>6208723</v>
      </c>
      <c r="F178" s="10" t="s">
        <v>35</v>
      </c>
      <c r="G178" s="33">
        <v>579000</v>
      </c>
      <c r="H178" s="134">
        <v>416300</v>
      </c>
      <c r="I178" s="134">
        <v>756000</v>
      </c>
      <c r="J178" s="134"/>
      <c r="K178" s="134"/>
      <c r="L178" s="32">
        <f t="shared" si="2"/>
        <v>1751300</v>
      </c>
      <c r="M178" s="107"/>
      <c r="N178" s="9"/>
    </row>
    <row r="179" spans="1:14" ht="25.5">
      <c r="A179" s="102" t="s">
        <v>256</v>
      </c>
      <c r="B179" s="175" t="s">
        <v>333</v>
      </c>
      <c r="C179" s="84">
        <v>28553187</v>
      </c>
      <c r="D179" s="38" t="s">
        <v>257</v>
      </c>
      <c r="E179" s="94">
        <v>5002960</v>
      </c>
      <c r="F179" s="10" t="s">
        <v>14</v>
      </c>
      <c r="G179" s="33">
        <v>541000</v>
      </c>
      <c r="H179" s="134">
        <v>0</v>
      </c>
      <c r="I179" s="134">
        <v>63000</v>
      </c>
      <c r="J179" s="134"/>
      <c r="K179" s="134"/>
      <c r="L179" s="32">
        <f t="shared" si="2"/>
        <v>604000</v>
      </c>
      <c r="M179" s="112">
        <f t="shared" si="3"/>
        <v>604000</v>
      </c>
      <c r="N179" s="9"/>
    </row>
    <row r="180" spans="1:14" ht="25.5">
      <c r="A180" s="58" t="s">
        <v>258</v>
      </c>
      <c r="B180" s="175" t="s">
        <v>333</v>
      </c>
      <c r="C180" s="84">
        <v>26638916</v>
      </c>
      <c r="D180" s="38" t="s">
        <v>259</v>
      </c>
      <c r="E180" s="94">
        <v>2743927</v>
      </c>
      <c r="F180" s="10" t="s">
        <v>12</v>
      </c>
      <c r="G180" s="33">
        <v>125000</v>
      </c>
      <c r="H180" s="134">
        <v>0</v>
      </c>
      <c r="I180" s="134">
        <v>0</v>
      </c>
      <c r="J180" s="134"/>
      <c r="K180" s="134"/>
      <c r="L180" s="32">
        <f aca="true" t="shared" si="4" ref="L180:L197">G180+H180+I180+J180+K180</f>
        <v>125000</v>
      </c>
      <c r="M180" s="112">
        <f t="shared" si="3"/>
        <v>125000</v>
      </c>
      <c r="N180" s="9"/>
    </row>
    <row r="181" spans="1:14" ht="38.25">
      <c r="A181" s="139" t="s">
        <v>266</v>
      </c>
      <c r="B181" s="175" t="s">
        <v>333</v>
      </c>
      <c r="C181" s="84">
        <v>26602156</v>
      </c>
      <c r="D181" s="144" t="s">
        <v>132</v>
      </c>
      <c r="E181" s="94">
        <v>3864515</v>
      </c>
      <c r="F181" s="18" t="s">
        <v>34</v>
      </c>
      <c r="G181" s="33">
        <v>1699000</v>
      </c>
      <c r="H181" s="134">
        <v>0</v>
      </c>
      <c r="I181" s="134">
        <v>0</v>
      </c>
      <c r="J181" s="134"/>
      <c r="K181" s="134"/>
      <c r="L181" s="32">
        <f t="shared" si="4"/>
        <v>1699000</v>
      </c>
      <c r="M181" s="112">
        <f t="shared" si="3"/>
        <v>1699000</v>
      </c>
      <c r="N181" s="9"/>
    </row>
    <row r="182" spans="1:14" ht="25.5">
      <c r="A182" s="139" t="s">
        <v>268</v>
      </c>
      <c r="B182" s="175" t="s">
        <v>334</v>
      </c>
      <c r="C182" s="84">
        <v>27685934</v>
      </c>
      <c r="D182" s="144" t="s">
        <v>268</v>
      </c>
      <c r="E182" s="94">
        <v>8923530</v>
      </c>
      <c r="F182" s="18"/>
      <c r="G182" s="33">
        <v>588000</v>
      </c>
      <c r="H182" s="134">
        <v>0</v>
      </c>
      <c r="I182" s="134">
        <v>0</v>
      </c>
      <c r="J182" s="134"/>
      <c r="K182" s="134"/>
      <c r="L182" s="32">
        <f t="shared" si="4"/>
        <v>588000</v>
      </c>
      <c r="M182" s="112">
        <f>L182</f>
        <v>588000</v>
      </c>
      <c r="N182" s="9"/>
    </row>
    <row r="183" spans="1:14" ht="12.75">
      <c r="A183" s="139" t="s">
        <v>286</v>
      </c>
      <c r="B183" s="175" t="s">
        <v>233</v>
      </c>
      <c r="C183" s="84">
        <v>25900757</v>
      </c>
      <c r="D183" s="144" t="s">
        <v>287</v>
      </c>
      <c r="E183" s="94">
        <v>7588833</v>
      </c>
      <c r="F183" s="18"/>
      <c r="G183" s="33">
        <v>274000</v>
      </c>
      <c r="H183" s="134">
        <v>30900</v>
      </c>
      <c r="I183" s="134">
        <v>56000</v>
      </c>
      <c r="J183" s="134"/>
      <c r="K183" s="134"/>
      <c r="L183" s="32">
        <f t="shared" si="4"/>
        <v>360900</v>
      </c>
      <c r="M183" s="112">
        <f>L183</f>
        <v>360900</v>
      </c>
      <c r="N183" s="9"/>
    </row>
    <row r="184" spans="1:14" ht="25.5">
      <c r="A184" s="139" t="s">
        <v>288</v>
      </c>
      <c r="B184" s="176" t="s">
        <v>333</v>
      </c>
      <c r="C184" s="80">
        <v>27041972</v>
      </c>
      <c r="D184" s="144" t="s">
        <v>372</v>
      </c>
      <c r="E184" s="94">
        <v>3277328</v>
      </c>
      <c r="F184" s="18"/>
      <c r="G184" s="33">
        <v>663000</v>
      </c>
      <c r="H184" s="134">
        <v>0</v>
      </c>
      <c r="I184" s="134">
        <v>0</v>
      </c>
      <c r="J184" s="134"/>
      <c r="K184" s="134"/>
      <c r="L184" s="32">
        <f t="shared" si="4"/>
        <v>663000</v>
      </c>
      <c r="M184" s="112">
        <f>L184</f>
        <v>663000</v>
      </c>
      <c r="N184" s="9"/>
    </row>
    <row r="185" spans="1:14" ht="27.75" customHeight="1">
      <c r="A185" s="212" t="s">
        <v>294</v>
      </c>
      <c r="B185" s="175" t="s">
        <v>333</v>
      </c>
      <c r="C185" s="84">
        <v>537675</v>
      </c>
      <c r="D185" s="185" t="s">
        <v>295</v>
      </c>
      <c r="E185" s="94">
        <v>8048295</v>
      </c>
      <c r="F185" s="18"/>
      <c r="G185" s="33">
        <v>120000</v>
      </c>
      <c r="H185" s="134">
        <v>0</v>
      </c>
      <c r="I185" s="134">
        <v>0</v>
      </c>
      <c r="J185" s="134"/>
      <c r="K185" s="134"/>
      <c r="L185" s="32">
        <f t="shared" si="4"/>
        <v>120000</v>
      </c>
      <c r="M185" s="199">
        <f>L185</f>
        <v>120000</v>
      </c>
      <c r="N185" s="9"/>
    </row>
    <row r="186" spans="1:14" ht="27.75" customHeight="1">
      <c r="A186" s="213" t="s">
        <v>306</v>
      </c>
      <c r="B186" s="224" t="s">
        <v>333</v>
      </c>
      <c r="C186" s="83">
        <v>70100691</v>
      </c>
      <c r="D186" s="185" t="s">
        <v>429</v>
      </c>
      <c r="E186" s="94">
        <v>5079425</v>
      </c>
      <c r="F186" s="18"/>
      <c r="G186" s="33">
        <v>865000</v>
      </c>
      <c r="H186" s="134">
        <v>0</v>
      </c>
      <c r="I186" s="134">
        <v>0</v>
      </c>
      <c r="J186" s="134"/>
      <c r="K186" s="134"/>
      <c r="L186" s="32">
        <f t="shared" si="4"/>
        <v>865000</v>
      </c>
      <c r="M186" s="112">
        <f>L186</f>
        <v>865000</v>
      </c>
      <c r="N186" s="9"/>
    </row>
    <row r="187" spans="1:14" ht="27.75" customHeight="1">
      <c r="A187" s="234"/>
      <c r="B187" s="224" t="s">
        <v>333</v>
      </c>
      <c r="C187" s="83">
        <v>70100691</v>
      </c>
      <c r="D187" s="185" t="s">
        <v>386</v>
      </c>
      <c r="E187" s="94">
        <v>1979239</v>
      </c>
      <c r="F187" s="18"/>
      <c r="G187" s="33">
        <v>660000</v>
      </c>
      <c r="H187" s="134">
        <v>0</v>
      </c>
      <c r="I187" s="134">
        <v>0</v>
      </c>
      <c r="J187" s="134"/>
      <c r="K187" s="134"/>
      <c r="L187" s="32">
        <f t="shared" si="4"/>
        <v>660000</v>
      </c>
      <c r="M187" s="204">
        <f>L187+L188</f>
        <v>1432000</v>
      </c>
      <c r="N187" s="9"/>
    </row>
    <row r="188" spans="1:14" ht="27.75" customHeight="1">
      <c r="A188" s="243" t="s">
        <v>307</v>
      </c>
      <c r="B188" s="175" t="s">
        <v>333</v>
      </c>
      <c r="C188" s="84">
        <v>67338763</v>
      </c>
      <c r="D188" s="185" t="s">
        <v>389</v>
      </c>
      <c r="E188" s="94">
        <v>1933279</v>
      </c>
      <c r="F188" s="18"/>
      <c r="G188" s="33">
        <v>492000</v>
      </c>
      <c r="H188" s="134">
        <v>50000</v>
      </c>
      <c r="I188" s="134">
        <v>230000</v>
      </c>
      <c r="J188" s="134"/>
      <c r="K188" s="134"/>
      <c r="L188" s="32">
        <f t="shared" si="4"/>
        <v>772000</v>
      </c>
      <c r="M188" s="199"/>
      <c r="N188" s="9"/>
    </row>
    <row r="189" spans="1:14" ht="41.25" customHeight="1">
      <c r="A189" s="139" t="s">
        <v>310</v>
      </c>
      <c r="B189" s="187" t="s">
        <v>333</v>
      </c>
      <c r="C189" s="81">
        <v>443093</v>
      </c>
      <c r="D189" s="185" t="s">
        <v>311</v>
      </c>
      <c r="E189" s="94">
        <v>7956214</v>
      </c>
      <c r="F189" s="18"/>
      <c r="G189" s="33">
        <v>26000</v>
      </c>
      <c r="H189" s="134">
        <v>0</v>
      </c>
      <c r="I189" s="134">
        <v>0</v>
      </c>
      <c r="J189" s="134"/>
      <c r="K189" s="134"/>
      <c r="L189" s="32">
        <f t="shared" si="4"/>
        <v>26000</v>
      </c>
      <c r="M189" s="112">
        <f aca="true" t="shared" si="5" ref="M189:M194">L189</f>
        <v>26000</v>
      </c>
      <c r="N189" s="9"/>
    </row>
    <row r="190" spans="1:14" ht="27.75" customHeight="1">
      <c r="A190" s="139" t="s">
        <v>313</v>
      </c>
      <c r="B190" s="177" t="s">
        <v>333</v>
      </c>
      <c r="C190" s="83">
        <v>26986728</v>
      </c>
      <c r="D190" s="185" t="s">
        <v>314</v>
      </c>
      <c r="E190" s="94">
        <v>5397990</v>
      </c>
      <c r="F190" s="18"/>
      <c r="G190" s="33">
        <v>83000</v>
      </c>
      <c r="H190" s="134">
        <v>0</v>
      </c>
      <c r="I190" s="134">
        <v>0</v>
      </c>
      <c r="J190" s="134"/>
      <c r="K190" s="134"/>
      <c r="L190" s="32">
        <f t="shared" si="4"/>
        <v>83000</v>
      </c>
      <c r="M190" s="112">
        <f t="shared" si="5"/>
        <v>83000</v>
      </c>
      <c r="N190" s="9"/>
    </row>
    <row r="191" spans="1:14" ht="28.5" customHeight="1">
      <c r="A191" s="212" t="s">
        <v>315</v>
      </c>
      <c r="B191" s="176" t="s">
        <v>333</v>
      </c>
      <c r="C191" s="80">
        <v>75095009</v>
      </c>
      <c r="D191" s="248" t="s">
        <v>404</v>
      </c>
      <c r="E191" s="94">
        <v>9400821</v>
      </c>
      <c r="F191" s="18"/>
      <c r="G191" s="33">
        <v>500000</v>
      </c>
      <c r="H191" s="134">
        <v>0</v>
      </c>
      <c r="I191" s="134">
        <v>0</v>
      </c>
      <c r="J191" s="134"/>
      <c r="K191" s="134"/>
      <c r="L191" s="32">
        <f t="shared" si="4"/>
        <v>500000</v>
      </c>
      <c r="M191" s="112">
        <f t="shared" si="5"/>
        <v>500000</v>
      </c>
      <c r="N191" s="9"/>
    </row>
    <row r="192" spans="1:14" ht="82.5" customHeight="1">
      <c r="A192" s="255"/>
      <c r="B192" s="187" t="s">
        <v>333</v>
      </c>
      <c r="C192" s="81">
        <v>75095009</v>
      </c>
      <c r="D192" s="248" t="s">
        <v>403</v>
      </c>
      <c r="E192" s="94">
        <v>4755953</v>
      </c>
      <c r="F192" s="18"/>
      <c r="G192" s="33">
        <v>1586000</v>
      </c>
      <c r="H192" s="134">
        <v>334500</v>
      </c>
      <c r="I192" s="134">
        <v>290000</v>
      </c>
      <c r="J192" s="134"/>
      <c r="K192" s="134"/>
      <c r="L192" s="32">
        <f t="shared" si="4"/>
        <v>2210500</v>
      </c>
      <c r="M192" s="112">
        <f t="shared" si="5"/>
        <v>2210500</v>
      </c>
      <c r="N192" s="9"/>
    </row>
    <row r="193" spans="1:14" ht="27" customHeight="1">
      <c r="A193" s="139" t="s">
        <v>320</v>
      </c>
      <c r="B193" s="175" t="s">
        <v>333</v>
      </c>
      <c r="C193" s="84">
        <v>64988309</v>
      </c>
      <c r="D193" s="194" t="s">
        <v>321</v>
      </c>
      <c r="E193" s="94">
        <v>6382746</v>
      </c>
      <c r="F193" s="18"/>
      <c r="G193" s="33">
        <v>299000</v>
      </c>
      <c r="H193" s="134">
        <v>133800</v>
      </c>
      <c r="I193" s="134">
        <v>243000</v>
      </c>
      <c r="J193" s="134"/>
      <c r="K193" s="134"/>
      <c r="L193" s="32">
        <f t="shared" si="4"/>
        <v>675800</v>
      </c>
      <c r="M193" s="107">
        <f>L193</f>
        <v>675800</v>
      </c>
      <c r="N193" s="9"/>
    </row>
    <row r="194" spans="1:14" ht="25.5">
      <c r="A194" s="139" t="s">
        <v>325</v>
      </c>
      <c r="B194" s="175" t="s">
        <v>334</v>
      </c>
      <c r="C194" s="84">
        <v>28633342</v>
      </c>
      <c r="D194" s="139" t="s">
        <v>325</v>
      </c>
      <c r="E194" s="94">
        <v>8256894</v>
      </c>
      <c r="F194" s="18"/>
      <c r="G194" s="33">
        <v>990000</v>
      </c>
      <c r="H194" s="134">
        <v>0</v>
      </c>
      <c r="I194" s="134">
        <v>0</v>
      </c>
      <c r="J194" s="134"/>
      <c r="K194" s="134"/>
      <c r="L194" s="32">
        <f t="shared" si="4"/>
        <v>990000</v>
      </c>
      <c r="M194" s="112">
        <f t="shared" si="5"/>
        <v>990000</v>
      </c>
      <c r="N194" s="9"/>
    </row>
    <row r="195" spans="1:14" ht="25.5">
      <c r="A195" s="139" t="s">
        <v>362</v>
      </c>
      <c r="B195" s="175" t="s">
        <v>333</v>
      </c>
      <c r="C195" s="84">
        <v>499811</v>
      </c>
      <c r="D195" s="139" t="s">
        <v>363</v>
      </c>
      <c r="E195" s="94">
        <v>9280386</v>
      </c>
      <c r="F195" s="18"/>
      <c r="G195" s="33">
        <v>35000</v>
      </c>
      <c r="H195" s="134">
        <v>0</v>
      </c>
      <c r="I195" s="134">
        <v>0</v>
      </c>
      <c r="J195" s="134"/>
      <c r="K195" s="134"/>
      <c r="L195" s="32">
        <f t="shared" si="4"/>
        <v>35000</v>
      </c>
      <c r="M195" s="112">
        <f>L195</f>
        <v>35000</v>
      </c>
      <c r="N195" s="9"/>
    </row>
    <row r="196" spans="1:14" ht="12.75">
      <c r="A196" s="139" t="s">
        <v>364</v>
      </c>
      <c r="B196" s="175" t="s">
        <v>339</v>
      </c>
      <c r="C196" s="84">
        <v>73634671</v>
      </c>
      <c r="D196" s="139" t="s">
        <v>364</v>
      </c>
      <c r="E196" s="94">
        <v>9004092</v>
      </c>
      <c r="F196" s="18"/>
      <c r="G196" s="33">
        <v>3270000</v>
      </c>
      <c r="H196" s="134">
        <v>0</v>
      </c>
      <c r="I196" s="134">
        <v>105000</v>
      </c>
      <c r="J196" s="134"/>
      <c r="K196" s="134"/>
      <c r="L196" s="32">
        <f t="shared" si="4"/>
        <v>3375000</v>
      </c>
      <c r="M196" s="112">
        <f>L196</f>
        <v>3375000</v>
      </c>
      <c r="N196" s="9"/>
    </row>
    <row r="197" spans="1:14" ht="12.75">
      <c r="A197" s="139" t="s">
        <v>387</v>
      </c>
      <c r="B197" s="175" t="s">
        <v>333</v>
      </c>
      <c r="C197" s="84">
        <v>44990901</v>
      </c>
      <c r="D197" s="139" t="s">
        <v>388</v>
      </c>
      <c r="E197" s="94">
        <v>4441304</v>
      </c>
      <c r="F197" s="230"/>
      <c r="G197" s="37">
        <v>200000</v>
      </c>
      <c r="H197" s="133">
        <v>0</v>
      </c>
      <c r="I197" s="133">
        <v>0</v>
      </c>
      <c r="J197" s="133"/>
      <c r="K197" s="133"/>
      <c r="L197" s="90">
        <f t="shared" si="4"/>
        <v>200000</v>
      </c>
      <c r="M197" s="112">
        <f>L197</f>
        <v>200000</v>
      </c>
      <c r="N197" s="9"/>
    </row>
    <row r="198" spans="1:13" ht="12" customHeight="1">
      <c r="A198" s="160" t="s">
        <v>24</v>
      </c>
      <c r="B198" s="161"/>
      <c r="C198" s="161"/>
      <c r="D198" s="162"/>
      <c r="E198" s="161"/>
      <c r="F198" s="163"/>
      <c r="G198" s="164">
        <f>SUM(G5:G197)</f>
        <v>143654000</v>
      </c>
      <c r="H198" s="164">
        <f>SUM(H5:H197)</f>
        <v>6514100</v>
      </c>
      <c r="I198" s="164">
        <f>SUM(I5:I197)</f>
        <v>8759000</v>
      </c>
      <c r="J198" s="164">
        <f>SUM(J5:J196)</f>
        <v>0</v>
      </c>
      <c r="K198" s="164">
        <f>SUM(K5:K196)</f>
        <v>0</v>
      </c>
      <c r="L198" s="164">
        <f>SUM(L5:L197)</f>
        <v>158927100</v>
      </c>
      <c r="M198" s="31">
        <f>SUM(M5:M197)</f>
        <v>158927100</v>
      </c>
    </row>
  </sheetData>
  <sheetProtection/>
  <autoFilter ref="A4:L198"/>
  <mergeCells count="6">
    <mergeCell ref="M158:M159"/>
    <mergeCell ref="A173:A174"/>
    <mergeCell ref="A103:A104"/>
    <mergeCell ref="A175:A178"/>
    <mergeCell ref="A140:A141"/>
    <mergeCell ref="M140:M141"/>
  </mergeCells>
  <printOptions/>
  <pageMargins left="0.7086614173228347" right="0.7874015748031497" top="0.8267716535433072" bottom="0.984251968503937" header="0.1968503937007874" footer="0.3937007874015748"/>
  <pageSetup firstPageNumber="8" useFirstPageNumber="1" fitToHeight="0" horizontalDpi="300" verticalDpi="300" orientation="landscape" paperSize="9" scale="80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4" sqref="H4:I4"/>
    </sheetView>
  </sheetViews>
  <sheetFormatPr defaultColWidth="9.00390625" defaultRowHeight="12.75"/>
  <cols>
    <col min="1" max="1" width="28.75390625" style="2" customWidth="1"/>
    <col min="2" max="2" width="5.625" style="62" hidden="1" customWidth="1"/>
    <col min="3" max="3" width="19.00390625" style="62" hidden="1" customWidth="1"/>
    <col min="4" max="4" width="35.75390625" style="2" customWidth="1"/>
    <col min="5" max="5" width="19.00390625" style="62" hidden="1" customWidth="1"/>
    <col min="6" max="6" width="19.875" style="2" hidden="1" customWidth="1"/>
    <col min="7" max="9" width="16.875" style="2" customWidth="1"/>
    <col min="10" max="11" width="16.875" style="2" hidden="1" customWidth="1"/>
    <col min="12" max="12" width="16.875" style="15" customWidth="1"/>
    <col min="13" max="13" width="13.875" style="8" hidden="1" customWidth="1"/>
    <col min="14" max="14" width="10.125" style="8" bestFit="1" customWidth="1"/>
    <col min="15" max="15" width="15.875" style="8" customWidth="1"/>
    <col min="16" max="16" width="12.00390625" style="8" customWidth="1"/>
    <col min="17" max="16384" width="9.125" style="8" customWidth="1"/>
  </cols>
  <sheetData>
    <row r="1" spans="1:12" ht="20.25">
      <c r="A1" s="21" t="s">
        <v>83</v>
      </c>
      <c r="B1" s="60"/>
      <c r="C1" s="60"/>
      <c r="L1" s="5"/>
    </row>
    <row r="2" spans="1:12" ht="15.75" customHeight="1">
      <c r="A2" s="25" t="s">
        <v>90</v>
      </c>
      <c r="B2" s="61"/>
      <c r="C2" s="61"/>
      <c r="L2" s="5"/>
    </row>
    <row r="3" ht="12.75">
      <c r="L3" s="16" t="s">
        <v>82</v>
      </c>
    </row>
    <row r="4" spans="1:13" ht="47.25" customHeight="1">
      <c r="A4" s="165" t="s">
        <v>118</v>
      </c>
      <c r="B4" s="186" t="s">
        <v>232</v>
      </c>
      <c r="C4" s="186" t="s">
        <v>229</v>
      </c>
      <c r="D4" s="145" t="s">
        <v>1</v>
      </c>
      <c r="E4" s="146" t="s">
        <v>234</v>
      </c>
      <c r="F4" s="145" t="s">
        <v>2</v>
      </c>
      <c r="G4" s="147" t="s">
        <v>330</v>
      </c>
      <c r="H4" s="147" t="s">
        <v>432</v>
      </c>
      <c r="I4" s="148" t="s">
        <v>433</v>
      </c>
      <c r="J4" s="148" t="s">
        <v>326</v>
      </c>
      <c r="K4" s="147" t="s">
        <v>328</v>
      </c>
      <c r="L4" s="147" t="s">
        <v>87</v>
      </c>
      <c r="M4" s="114" t="s">
        <v>87</v>
      </c>
    </row>
    <row r="5" spans="1:13" ht="12.75" customHeight="1">
      <c r="A5" s="54" t="s">
        <v>119</v>
      </c>
      <c r="B5" s="176" t="s">
        <v>118</v>
      </c>
      <c r="C5" s="80">
        <v>303640</v>
      </c>
      <c r="D5" s="100" t="s">
        <v>293</v>
      </c>
      <c r="E5" s="93">
        <v>5758939</v>
      </c>
      <c r="F5" s="12"/>
      <c r="G5" s="33">
        <v>113000</v>
      </c>
      <c r="H5" s="131">
        <v>0</v>
      </c>
      <c r="I5" s="131">
        <v>0</v>
      </c>
      <c r="J5" s="131"/>
      <c r="K5" s="131"/>
      <c r="L5" s="33">
        <f>G5+H5+I5</f>
        <v>113000</v>
      </c>
      <c r="M5" s="267">
        <f>L5+L6</f>
        <v>271000</v>
      </c>
    </row>
    <row r="6" spans="1:13" ht="12.75" customHeight="1">
      <c r="A6" s="55"/>
      <c r="B6" s="187" t="s">
        <v>118</v>
      </c>
      <c r="C6" s="81">
        <v>303640</v>
      </c>
      <c r="D6" s="100" t="s">
        <v>292</v>
      </c>
      <c r="E6" s="93">
        <v>6809814</v>
      </c>
      <c r="F6" s="12" t="s">
        <v>6</v>
      </c>
      <c r="G6" s="33">
        <v>158000</v>
      </c>
      <c r="H6" s="131">
        <v>0</v>
      </c>
      <c r="I6" s="131">
        <v>0</v>
      </c>
      <c r="J6" s="131"/>
      <c r="K6" s="131"/>
      <c r="L6" s="33">
        <f>G6+H6+I6</f>
        <v>158000</v>
      </c>
      <c r="M6" s="268"/>
    </row>
    <row r="7" spans="1:13" ht="12.75">
      <c r="A7" s="49" t="s">
        <v>149</v>
      </c>
      <c r="B7" s="237" t="s">
        <v>118</v>
      </c>
      <c r="C7" s="85">
        <v>301825</v>
      </c>
      <c r="D7" s="10" t="s">
        <v>138</v>
      </c>
      <c r="E7" s="93">
        <v>6030313</v>
      </c>
      <c r="F7" s="12" t="s">
        <v>55</v>
      </c>
      <c r="G7" s="33">
        <v>210000</v>
      </c>
      <c r="H7" s="131">
        <v>0</v>
      </c>
      <c r="I7" s="131">
        <v>0</v>
      </c>
      <c r="J7" s="131"/>
      <c r="K7" s="131"/>
      <c r="L7" s="33">
        <f aca="true" t="shared" si="0" ref="L7:L15">G7+H7+I7</f>
        <v>210000</v>
      </c>
      <c r="M7" s="36">
        <f>L7</f>
        <v>210000</v>
      </c>
    </row>
    <row r="8" spans="1:13" ht="12.75">
      <c r="A8" s="49" t="s">
        <v>150</v>
      </c>
      <c r="B8" s="237" t="s">
        <v>118</v>
      </c>
      <c r="C8" s="85">
        <v>303461</v>
      </c>
      <c r="D8" s="10" t="s">
        <v>138</v>
      </c>
      <c r="E8" s="93">
        <v>9109629</v>
      </c>
      <c r="F8" s="12" t="s">
        <v>55</v>
      </c>
      <c r="G8" s="33">
        <v>157000</v>
      </c>
      <c r="H8" s="131">
        <v>0</v>
      </c>
      <c r="I8" s="131">
        <v>0</v>
      </c>
      <c r="J8" s="131"/>
      <c r="K8" s="131"/>
      <c r="L8" s="33">
        <f t="shared" si="0"/>
        <v>157000</v>
      </c>
      <c r="M8" s="36">
        <f>L8</f>
        <v>157000</v>
      </c>
    </row>
    <row r="9" spans="1:13" ht="25.5">
      <c r="A9" s="49" t="s">
        <v>151</v>
      </c>
      <c r="B9" s="237" t="s">
        <v>118</v>
      </c>
      <c r="C9" s="85">
        <v>296244</v>
      </c>
      <c r="D9" s="10" t="s">
        <v>137</v>
      </c>
      <c r="E9" s="93">
        <v>9130072</v>
      </c>
      <c r="F9" s="12" t="s">
        <v>12</v>
      </c>
      <c r="G9" s="33">
        <v>294000</v>
      </c>
      <c r="H9" s="131">
        <v>0</v>
      </c>
      <c r="I9" s="131">
        <v>0</v>
      </c>
      <c r="J9" s="131"/>
      <c r="K9" s="131"/>
      <c r="L9" s="33">
        <f t="shared" si="0"/>
        <v>294000</v>
      </c>
      <c r="M9" s="36">
        <f>L9</f>
        <v>294000</v>
      </c>
    </row>
    <row r="10" spans="1:13" ht="12.75">
      <c r="A10" s="50" t="s">
        <v>120</v>
      </c>
      <c r="B10" s="191" t="s">
        <v>118</v>
      </c>
      <c r="C10" s="71">
        <v>636037</v>
      </c>
      <c r="D10" s="12" t="s">
        <v>163</v>
      </c>
      <c r="E10" s="94">
        <v>4488828</v>
      </c>
      <c r="F10" s="12" t="s">
        <v>12</v>
      </c>
      <c r="G10" s="33">
        <v>354000</v>
      </c>
      <c r="H10" s="131">
        <v>0</v>
      </c>
      <c r="I10" s="135">
        <v>0</v>
      </c>
      <c r="J10" s="131"/>
      <c r="K10" s="131"/>
      <c r="L10" s="33">
        <f t="shared" si="0"/>
        <v>354000</v>
      </c>
      <c r="M10" s="36">
        <f>L10</f>
        <v>354000</v>
      </c>
    </row>
    <row r="11" spans="1:13" ht="25.5">
      <c r="A11" s="214" t="s">
        <v>121</v>
      </c>
      <c r="B11" s="238" t="s">
        <v>118</v>
      </c>
      <c r="C11" s="87">
        <v>299308</v>
      </c>
      <c r="D11" s="10" t="s">
        <v>235</v>
      </c>
      <c r="E11" s="93">
        <v>2681931</v>
      </c>
      <c r="F11" s="10" t="s">
        <v>21</v>
      </c>
      <c r="G11" s="33">
        <v>317000</v>
      </c>
      <c r="H11" s="131">
        <v>0</v>
      </c>
      <c r="I11" s="135">
        <v>0</v>
      </c>
      <c r="J11" s="131"/>
      <c r="K11" s="131"/>
      <c r="L11" s="33">
        <f t="shared" si="0"/>
        <v>317000</v>
      </c>
      <c r="M11" s="118">
        <f>L11+L12+L13</f>
        <v>959000</v>
      </c>
    </row>
    <row r="12" spans="1:13" ht="12.75">
      <c r="A12" s="215"/>
      <c r="B12" s="193" t="s">
        <v>118</v>
      </c>
      <c r="C12" s="140">
        <v>299308</v>
      </c>
      <c r="D12" s="10" t="s">
        <v>154</v>
      </c>
      <c r="E12" s="93">
        <v>2281911</v>
      </c>
      <c r="F12" s="10" t="s">
        <v>39</v>
      </c>
      <c r="G12" s="33">
        <v>379000</v>
      </c>
      <c r="H12" s="131">
        <v>0</v>
      </c>
      <c r="I12" s="135">
        <v>0</v>
      </c>
      <c r="J12" s="131"/>
      <c r="K12" s="131"/>
      <c r="L12" s="33">
        <f t="shared" si="0"/>
        <v>379000</v>
      </c>
      <c r="M12" s="141"/>
    </row>
    <row r="13" spans="1:13" ht="25.5">
      <c r="A13" s="216"/>
      <c r="B13" s="239" t="s">
        <v>118</v>
      </c>
      <c r="C13" s="88">
        <v>299308</v>
      </c>
      <c r="D13" s="10" t="s">
        <v>103</v>
      </c>
      <c r="E13" s="93">
        <v>9810493</v>
      </c>
      <c r="F13" s="10" t="s">
        <v>55</v>
      </c>
      <c r="G13" s="33">
        <v>263000</v>
      </c>
      <c r="H13" s="131">
        <v>0</v>
      </c>
      <c r="I13" s="135">
        <v>0</v>
      </c>
      <c r="J13" s="131"/>
      <c r="K13" s="131"/>
      <c r="L13" s="33">
        <f t="shared" si="0"/>
        <v>263000</v>
      </c>
      <c r="M13" s="119"/>
    </row>
    <row r="14" spans="1:13" ht="12.75">
      <c r="A14" s="241" t="s">
        <v>374</v>
      </c>
      <c r="B14" s="239" t="s">
        <v>118</v>
      </c>
      <c r="C14" s="88">
        <v>301329</v>
      </c>
      <c r="D14" s="10" t="s">
        <v>16</v>
      </c>
      <c r="E14" s="93">
        <v>2187547</v>
      </c>
      <c r="F14" s="10"/>
      <c r="G14" s="33">
        <v>399000</v>
      </c>
      <c r="H14" s="131">
        <v>0</v>
      </c>
      <c r="I14" s="135">
        <v>0</v>
      </c>
      <c r="J14" s="131"/>
      <c r="K14" s="131"/>
      <c r="L14" s="33">
        <f t="shared" si="0"/>
        <v>399000</v>
      </c>
      <c r="M14" s="252">
        <f>L14</f>
        <v>399000</v>
      </c>
    </row>
    <row r="15" spans="1:13" ht="12.75">
      <c r="A15" s="59" t="s">
        <v>228</v>
      </c>
      <c r="B15" s="240" t="s">
        <v>118</v>
      </c>
      <c r="C15" s="86">
        <v>301078</v>
      </c>
      <c r="D15" s="10" t="s">
        <v>175</v>
      </c>
      <c r="E15" s="93">
        <v>8717119</v>
      </c>
      <c r="F15" s="10" t="s">
        <v>12</v>
      </c>
      <c r="G15" s="33">
        <v>195000</v>
      </c>
      <c r="H15" s="131">
        <v>0</v>
      </c>
      <c r="I15" s="131">
        <v>0</v>
      </c>
      <c r="J15" s="131"/>
      <c r="K15" s="131"/>
      <c r="L15" s="33">
        <f t="shared" si="0"/>
        <v>195000</v>
      </c>
      <c r="M15" s="39">
        <f>L15</f>
        <v>195000</v>
      </c>
    </row>
    <row r="16" spans="1:15" ht="12.75">
      <c r="A16" s="160" t="s">
        <v>24</v>
      </c>
      <c r="B16" s="161"/>
      <c r="C16" s="161"/>
      <c r="D16" s="162"/>
      <c r="E16" s="161"/>
      <c r="F16" s="163"/>
      <c r="G16" s="164">
        <f>SUM(G5:G15)</f>
        <v>2839000</v>
      </c>
      <c r="H16" s="164">
        <f aca="true" t="shared" si="1" ref="H16:M16">SUM(H5:H15)</f>
        <v>0</v>
      </c>
      <c r="I16" s="164">
        <f t="shared" si="1"/>
        <v>0</v>
      </c>
      <c r="J16" s="164">
        <f t="shared" si="1"/>
        <v>0</v>
      </c>
      <c r="K16" s="164">
        <f t="shared" si="1"/>
        <v>0</v>
      </c>
      <c r="L16" s="164">
        <f t="shared" si="1"/>
        <v>2839000</v>
      </c>
      <c r="M16" s="40">
        <f t="shared" si="1"/>
        <v>2839000</v>
      </c>
      <c r="N16" s="30"/>
      <c r="O16" s="30"/>
    </row>
    <row r="17" ht="12.75">
      <c r="L17" s="29"/>
    </row>
  </sheetData>
  <sheetProtection/>
  <mergeCells count="1">
    <mergeCell ref="M5:M6"/>
  </mergeCells>
  <printOptions/>
  <pageMargins left="0.6692913385826772" right="0.7874015748031497" top="0.8267716535433072" bottom="1.062992125984252" header="0.1968503937007874" footer="0.35433070866141736"/>
  <pageSetup firstPageNumber="18" useFirstPageNumber="1" fitToHeight="0" horizontalDpi="300" verticalDpi="300" orientation="landscape" paperSize="9" scale="80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0" sqref="D10"/>
    </sheetView>
  </sheetViews>
  <sheetFormatPr defaultColWidth="9.00390625" defaultRowHeight="12.75"/>
  <cols>
    <col min="1" max="1" width="28.75390625" style="2" customWidth="1"/>
    <col min="2" max="2" width="8.25390625" style="62" hidden="1" customWidth="1"/>
    <col min="3" max="3" width="15.125" style="62" hidden="1" customWidth="1"/>
    <col min="4" max="4" width="35.375" style="2" customWidth="1"/>
    <col min="5" max="5" width="21.375" style="62" hidden="1" customWidth="1"/>
    <col min="6" max="6" width="20.75390625" style="2" hidden="1" customWidth="1"/>
    <col min="7" max="9" width="16.875" style="2" customWidth="1"/>
    <col min="10" max="11" width="16.875" style="2" hidden="1" customWidth="1"/>
    <col min="12" max="12" width="16.875" style="15" customWidth="1"/>
    <col min="13" max="13" width="12.875" style="8" hidden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2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2"/>
      <c r="J1" s="2"/>
      <c r="K1" s="2"/>
      <c r="L1" s="5"/>
    </row>
    <row r="2" spans="1:12" s="1" customFormat="1" ht="20.25">
      <c r="A2" s="25" t="s">
        <v>91</v>
      </c>
      <c r="B2" s="61"/>
      <c r="C2" s="61"/>
      <c r="D2" s="2"/>
      <c r="E2" s="62"/>
      <c r="F2" s="2"/>
      <c r="G2" s="2"/>
      <c r="H2" s="2"/>
      <c r="I2" s="2"/>
      <c r="J2" s="2"/>
      <c r="K2" s="2"/>
      <c r="L2" s="5"/>
    </row>
    <row r="3" ht="12.75">
      <c r="L3" s="16" t="s">
        <v>82</v>
      </c>
    </row>
    <row r="4" spans="1:13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330</v>
      </c>
      <c r="H4" s="147" t="s">
        <v>432</v>
      </c>
      <c r="I4" s="148" t="s">
        <v>433</v>
      </c>
      <c r="J4" s="148" t="s">
        <v>326</v>
      </c>
      <c r="K4" s="147" t="s">
        <v>328</v>
      </c>
      <c r="L4" s="147" t="s">
        <v>87</v>
      </c>
      <c r="M4" s="114" t="s">
        <v>87</v>
      </c>
    </row>
    <row r="5" spans="1:13" ht="51">
      <c r="A5" s="190" t="s">
        <v>371</v>
      </c>
      <c r="B5" s="191" t="s">
        <v>334</v>
      </c>
      <c r="C5" s="71">
        <v>60774916</v>
      </c>
      <c r="D5" s="12" t="s">
        <v>262</v>
      </c>
      <c r="E5" s="94">
        <v>3101706</v>
      </c>
      <c r="F5" s="12" t="s">
        <v>92</v>
      </c>
      <c r="G5" s="33">
        <v>2040000</v>
      </c>
      <c r="H5" s="131">
        <v>0</v>
      </c>
      <c r="I5" s="33">
        <v>134000</v>
      </c>
      <c r="J5" s="131"/>
      <c r="K5" s="131"/>
      <c r="L5" s="33">
        <f>G5+H5+I5+J5</f>
        <v>2174000</v>
      </c>
      <c r="M5" s="32">
        <f>L5</f>
        <v>2174000</v>
      </c>
    </row>
    <row r="6" spans="1:13" ht="51">
      <c r="A6" s="50" t="s">
        <v>139</v>
      </c>
      <c r="B6" s="191" t="s">
        <v>382</v>
      </c>
      <c r="C6" s="71">
        <v>60800691</v>
      </c>
      <c r="D6" s="12" t="s">
        <v>139</v>
      </c>
      <c r="E6" s="94">
        <v>2608101</v>
      </c>
      <c r="F6" s="12" t="s">
        <v>92</v>
      </c>
      <c r="G6" s="33">
        <v>340000</v>
      </c>
      <c r="H6" s="131">
        <v>0</v>
      </c>
      <c r="I6" s="131">
        <v>0</v>
      </c>
      <c r="J6" s="131"/>
      <c r="K6" s="131"/>
      <c r="L6" s="33">
        <f>G6+H6+I6+J6</f>
        <v>340000</v>
      </c>
      <c r="M6" s="32">
        <f>L6</f>
        <v>340000</v>
      </c>
    </row>
    <row r="7" spans="1:13" ht="38.25">
      <c r="A7" s="190" t="s">
        <v>301</v>
      </c>
      <c r="B7" s="191" t="s">
        <v>382</v>
      </c>
      <c r="C7" s="71">
        <v>600946</v>
      </c>
      <c r="D7" s="192" t="s">
        <v>302</v>
      </c>
      <c r="E7" s="94">
        <v>1523733</v>
      </c>
      <c r="F7" s="12"/>
      <c r="G7" s="33">
        <v>41000</v>
      </c>
      <c r="H7" s="131">
        <v>0</v>
      </c>
      <c r="I7" s="131">
        <v>0</v>
      </c>
      <c r="J7" s="131"/>
      <c r="K7" s="131"/>
      <c r="L7" s="33">
        <f>G7+H7+I7+J7</f>
        <v>41000</v>
      </c>
      <c r="M7" s="32">
        <f>L7</f>
        <v>41000</v>
      </c>
    </row>
    <row r="8" spans="1:13" ht="51">
      <c r="A8" s="190" t="s">
        <v>430</v>
      </c>
      <c r="B8" s="191" t="s">
        <v>382</v>
      </c>
      <c r="C8" s="71">
        <v>849081</v>
      </c>
      <c r="D8" s="10" t="s">
        <v>223</v>
      </c>
      <c r="E8" s="93">
        <v>7488419</v>
      </c>
      <c r="F8" s="10" t="s">
        <v>92</v>
      </c>
      <c r="G8" s="33">
        <v>544000</v>
      </c>
      <c r="H8" s="131">
        <v>0</v>
      </c>
      <c r="I8" s="131">
        <v>0</v>
      </c>
      <c r="J8" s="131"/>
      <c r="K8" s="131"/>
      <c r="L8" s="33">
        <f>G8+H8+I8+J8</f>
        <v>544000</v>
      </c>
      <c r="M8" s="32">
        <f>L8</f>
        <v>544000</v>
      </c>
    </row>
    <row r="9" spans="1:13" ht="12.75">
      <c r="A9" s="166" t="s">
        <v>24</v>
      </c>
      <c r="B9" s="167"/>
      <c r="C9" s="167"/>
      <c r="D9" s="168"/>
      <c r="E9" s="167"/>
      <c r="F9" s="169"/>
      <c r="G9" s="170">
        <f aca="true" t="shared" si="0" ref="G9:M9">SUM(G5:G8)</f>
        <v>2965000</v>
      </c>
      <c r="H9" s="170">
        <f t="shared" si="0"/>
        <v>0</v>
      </c>
      <c r="I9" s="170">
        <f t="shared" si="0"/>
        <v>134000</v>
      </c>
      <c r="J9" s="170">
        <f t="shared" si="0"/>
        <v>0</v>
      </c>
      <c r="K9" s="170">
        <f t="shared" si="0"/>
        <v>0</v>
      </c>
      <c r="L9" s="170">
        <f t="shared" si="0"/>
        <v>3099000</v>
      </c>
      <c r="M9" s="24">
        <f t="shared" si="0"/>
        <v>3099000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9" useFirstPageNumber="1" fitToHeight="0" horizontalDpi="300" verticalDpi="300" orientation="landscape" paperSize="9" scale="80" r:id="rId1"/>
  <headerFooter alignWithMargins="0">
    <oddFooter>&amp;L&amp;"Arial CE,Kurzíva"Zastupitelstvo Olomouckého kraje 27.9.2013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2013-08-30T09:12:37Z</cp:lastPrinted>
  <dcterms:created xsi:type="dcterms:W3CDTF">2007-02-08T09:48:34Z</dcterms:created>
  <dcterms:modified xsi:type="dcterms:W3CDTF">2013-08-30T09:12:42Z</dcterms:modified>
  <cp:category/>
  <cp:version/>
  <cp:contentType/>
  <cp:contentStatus/>
</cp:coreProperties>
</file>