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\Zastupitelstvo\ZOK 26.2.2018\2018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7" r:id="rId3"/>
    <sheet name="Příloha č. 4" sheetId="4" r:id="rId4"/>
    <sheet name="Příloha  č. 5" sheetId="5" r:id="rId5"/>
  </sheets>
  <definedNames>
    <definedName name="_xlnm.Print_Area" localSheetId="0">'Příloha č. 1'!$A$1:$E$28</definedName>
    <definedName name="_xlnm.Print_Area" localSheetId="1">'Příloha č. 2'!$A$1:$E$893</definedName>
    <definedName name="_xlnm.Print_Area" localSheetId="2">'Příloha č. 3'!$A$1:$E$404</definedName>
    <definedName name="_xlnm.Print_Area" localSheetId="3">'Příloha č. 4'!$A$1:$E$24</definedName>
  </definedNames>
  <calcPr calcId="162913"/>
</workbook>
</file>

<file path=xl/calcChain.xml><?xml version="1.0" encoding="utf-8"?>
<calcChain xmlns="http://schemas.openxmlformats.org/spreadsheetml/2006/main">
  <c r="B44" i="5" l="1"/>
  <c r="C42" i="5"/>
  <c r="C44" i="5" s="1"/>
  <c r="B37" i="5"/>
  <c r="B39" i="5" s="1"/>
  <c r="B48" i="5" s="1"/>
  <c r="C36" i="5"/>
  <c r="C29" i="5"/>
  <c r="C28" i="5"/>
  <c r="C26" i="5"/>
  <c r="C37" i="5" s="1"/>
  <c r="C39" i="5" s="1"/>
  <c r="C48" i="5" s="1"/>
  <c r="B21" i="5"/>
  <c r="B23" i="5" s="1"/>
  <c r="B47" i="5" s="1"/>
  <c r="C20" i="5"/>
  <c r="C18" i="5"/>
  <c r="C12" i="5"/>
  <c r="C8" i="5"/>
  <c r="C21" i="5" s="1"/>
  <c r="C23" i="5" s="1"/>
  <c r="C47" i="5" s="1"/>
  <c r="E403" i="7"/>
  <c r="E396" i="7"/>
  <c r="E395" i="7"/>
  <c r="E389" i="7"/>
  <c r="G396" i="7" s="1"/>
  <c r="E371" i="7"/>
  <c r="E370" i="7"/>
  <c r="E372" i="7" s="1"/>
  <c r="E346" i="7"/>
  <c r="E337" i="7"/>
  <c r="E339" i="7" s="1"/>
  <c r="E320" i="7"/>
  <c r="E294" i="7"/>
  <c r="E285" i="7"/>
  <c r="E286" i="7" s="1"/>
  <c r="E267" i="7"/>
  <c r="E258" i="7"/>
  <c r="E239" i="7"/>
  <c r="E240" i="7" s="1"/>
  <c r="E232" i="7"/>
  <c r="E214" i="7"/>
  <c r="E213" i="7"/>
  <c r="E207" i="7"/>
  <c r="E187" i="7"/>
  <c r="E188" i="7" s="1"/>
  <c r="E181" i="7"/>
  <c r="E162" i="7"/>
  <c r="E155" i="7"/>
  <c r="E137" i="7"/>
  <c r="E129" i="7"/>
  <c r="E122" i="7"/>
  <c r="E103" i="7"/>
  <c r="E96" i="7"/>
  <c r="E76" i="7"/>
  <c r="E69" i="7"/>
  <c r="E52" i="7"/>
  <c r="E47" i="7"/>
  <c r="E46" i="7"/>
  <c r="E48" i="7" s="1"/>
  <c r="G52" i="7" s="1"/>
  <c r="E40" i="7"/>
  <c r="E21" i="7"/>
  <c r="E14" i="7"/>
  <c r="E23" i="4" l="1"/>
  <c r="E16" i="4"/>
  <c r="E892" i="6"/>
  <c r="E891" i="6"/>
  <c r="E883" i="6"/>
  <c r="E861" i="6"/>
  <c r="E860" i="6"/>
  <c r="E859" i="6"/>
  <c r="E840" i="6"/>
  <c r="E815" i="6"/>
  <c r="E794" i="6"/>
  <c r="E787" i="6"/>
  <c r="E768" i="6"/>
  <c r="E767" i="6"/>
  <c r="E769" i="6" s="1"/>
  <c r="E766" i="6"/>
  <c r="E759" i="6"/>
  <c r="E758" i="6"/>
  <c r="E757" i="6"/>
  <c r="E760" i="6" s="1"/>
  <c r="G739" i="6"/>
  <c r="E738" i="6"/>
  <c r="E737" i="6"/>
  <c r="E734" i="6"/>
  <c r="E740" i="6" s="1"/>
  <c r="E716" i="6"/>
  <c r="E715" i="6"/>
  <c r="E709" i="6"/>
  <c r="E690" i="6"/>
  <c r="E683" i="6"/>
  <c r="E682" i="6"/>
  <c r="E661" i="6"/>
  <c r="E642" i="6"/>
  <c r="E611" i="6"/>
  <c r="E593" i="6"/>
  <c r="E589" i="6"/>
  <c r="E564" i="6"/>
  <c r="E560" i="6"/>
  <c r="E559" i="6"/>
  <c r="E540" i="6"/>
  <c r="E510" i="6"/>
  <c r="E508" i="6"/>
  <c r="E501" i="6"/>
  <c r="E482" i="6"/>
  <c r="E475" i="6"/>
  <c r="E450" i="6"/>
  <c r="E442" i="6"/>
  <c r="E435" i="6"/>
  <c r="G442" i="6" s="1"/>
  <c r="E405" i="6"/>
  <c r="E398" i="6"/>
  <c r="E380" i="6"/>
  <c r="E371" i="6"/>
  <c r="E346" i="6"/>
  <c r="E345" i="6"/>
  <c r="E347" i="6" s="1"/>
  <c r="E339" i="6"/>
  <c r="E319" i="6"/>
  <c r="E318" i="6"/>
  <c r="E320" i="6" s="1"/>
  <c r="E306" i="6"/>
  <c r="E284" i="6"/>
  <c r="E283" i="6"/>
  <c r="E287" i="6" s="1"/>
  <c r="E277" i="6"/>
  <c r="E255" i="6"/>
  <c r="E245" i="6"/>
  <c r="E225" i="6"/>
  <c r="E200" i="6"/>
  <c r="E176" i="6"/>
  <c r="E178" i="6" s="1"/>
  <c r="E170" i="6"/>
  <c r="E169" i="6"/>
  <c r="E162" i="6"/>
  <c r="E163" i="6" s="1"/>
  <c r="E138" i="6"/>
  <c r="E131" i="6"/>
  <c r="E112" i="6"/>
  <c r="E99" i="6"/>
  <c r="E79" i="6"/>
  <c r="E71" i="6"/>
  <c r="E44" i="6"/>
  <c r="E37" i="6"/>
  <c r="E15" i="6"/>
  <c r="G178" i="6" l="1"/>
  <c r="G736" i="6"/>
  <c r="E26" i="1" l="1"/>
  <c r="E27" i="1" s="1"/>
  <c r="E20" i="1"/>
</calcChain>
</file>

<file path=xl/comments1.xml><?xml version="1.0" encoding="utf-8"?>
<comments xmlns="http://schemas.openxmlformats.org/spreadsheetml/2006/main">
  <authors>
    <author>Navrátilová Lenka</author>
  </authors>
  <commentLis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33-181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5+837 poj k+rez
39+42 poj š
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6+5008 š do rez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8+37903 (celkem 114503)
37+286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</t>
        </r>
      </text>
    </comment>
    <comment ref="C2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5+737 poj rez (+k+100)
6+5008 š do rez
7+6777 (celkem 52674)
33-181
28+11000
36+11421
37+286
46+16 (celkem 8432)
48+7916 (celkem 10917)
</t>
        </r>
      </text>
    </comment>
    <comment ref="C2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5+100 poj k (+rez737)
38+3237 d rev
39+42 poj š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</t>
        </r>
      </text>
    </comment>
    <comment ref="C3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8+114503
9+6131
10+1514
11+1056
12+11422
13+85800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7+10174 (celkem 52674)
14+11162
15+19405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
7+52674
8+76600 (celkem 114503)
9+6131
10+1514
11+1056
12+11422
13+85800
28+11000
36+11421
38+3237
46+16 (celkem 8432)
48+7916 (celkem 10917)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7+35723 (celkem 52674)
</t>
        </r>
      </text>
    </comment>
  </commentList>
</comments>
</file>

<file path=xl/sharedStrings.xml><?xml version="1.0" encoding="utf-8"?>
<sst xmlns="http://schemas.openxmlformats.org/spreadsheetml/2006/main" count="994" uniqueCount="218">
  <si>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</si>
  <si>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</si>
  <si>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</si>
  <si>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</si>
  <si>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</si>
  <si>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</si>
  <si>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</si>
  <si>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</si>
  <si>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</si>
  <si>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</si>
  <si>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</si>
  <si>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</si>
  <si>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</si>
  <si>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</si>
  <si>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</si>
  <si>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</si>
  <si>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</si>
  <si>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</si>
  <si>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</si>
  <si>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</si>
  <si>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</si>
  <si>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</si>
  <si>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</si>
  <si>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</si>
  <si>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</si>
  <si>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</si>
  <si>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</si>
  <si>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</si>
  <si>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</si>
  <si>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</si>
  <si>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</si>
  <si>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</si>
  <si>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</si>
  <si>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 xml:space="preserve"> -Rozpočtová změna 1/18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</si>
  <si>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</si>
  <si>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2.1.2018 o provedení rozpočtové změny. Důvodem navrhované změny je převedení finančních prostředků z odboru ekonomického na odbor strategického rozvoje kraje v celkové výši      7 396 768,- Kč. Finanční prostředky budou použity na úhradu penále za prodlení s odvodem za porušení rozpočtové kázně ve výši 1 277 678,-Kč, odvodu za porušení rozpočtové kázně ve výši 3 059 545,- Kč a předpokládané penále za odvod za porušení rozpočtové kázně, které může činit až 100% odvodu, tj. 3 059 545,- Kč, u projektu v oblasti informačních technologií "Rozvoj služeb eGovernmentu v Olomouckém kraji", prostředky budou čerpány z rezervy na odvody v rámci porušení rozpočtové kázně.</t>
  </si>
  <si>
    <t>Odbor ekonomický</t>
  </si>
  <si>
    <t>ORJ - 07</t>
  </si>
  <si>
    <t xml:space="preserve">§ </t>
  </si>
  <si>
    <t>seskupení položek</t>
  </si>
  <si>
    <t>částka v Kč</t>
  </si>
  <si>
    <t>59 - Ostatní neinvestiční výdaje</t>
  </si>
  <si>
    <t>celkem</t>
  </si>
  <si>
    <t>Odbor strategického rozvoje kraje</t>
  </si>
  <si>
    <t>ORJ - 64</t>
  </si>
  <si>
    <t>53 - Neinvestiční transfery veřejnopráv. subj.</t>
  </si>
  <si>
    <t xml:space="preserve"> -Rozpočtová změna 2/18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</si>
  <si>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</si>
  <si>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</si>
  <si>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2018 poskytnutá na základě rozhodnutí Ministerstva školství, mládeže a tělovýchovy ČR č.j.: MŠMT 239-12/2018 v celkové výši 80 000 000,- Kč pro soukromé školy a školská zařízení Olomouckého kraje na 1. čtvrtletí roku 2018.</t>
  </si>
  <si>
    <t>Odbor školství a mládeže</t>
  </si>
  <si>
    <t>ORJ - 10</t>
  </si>
  <si>
    <t>UZ</t>
  </si>
  <si>
    <t>položka</t>
  </si>
  <si>
    <t>4116 - Ostatní neinv. přijaté transfery ze SR</t>
  </si>
  <si>
    <t>Rozpis účelové dotace zabezpečí odbor školství a mládeže</t>
  </si>
  <si>
    <t xml:space="preserve"> -Rozpočtová změna 3/18</t>
  </si>
  <si>
    <t>poskytovatel: Ministerstvo financí</t>
  </si>
  <si>
    <t xml:space="preserve">důvod: neinvestiční dotace ze státního rozpočtu ČR na rok 2018 poskytnutá na základě rozhodnutí Ministerstva financí ČR č.j.: MF - 53/2018/1201-13 ze dne 4.1.2018 ve výši             200 000,- Kč na úhradu výdajů vzniklých v souvislosti s volbou prezidenta České republiky, stanovenou na 12. a 13. ledna 2018, na činnost krajského úřadu. </t>
  </si>
  <si>
    <t>4111 - Neinvestiční přijaté transfery z VPS SR</t>
  </si>
  <si>
    <t>Odbor kancelář ředitele</t>
  </si>
  <si>
    <t>ORJ - 03</t>
  </si>
  <si>
    <t>51 - Neinvestiční nákupy a související výdaje</t>
  </si>
  <si>
    <t xml:space="preserve"> -Rozpočtová změna 4/18</t>
  </si>
  <si>
    <t>důvod: odbor zdravotnictví požádal ekonomický odbor dne 9.1.2018 o provedení rozpočtové změny. Důvodem navrhované změny je zapojení finančních prostředků do rozpočtu Olomouckého kraje ve výši 9 673,- Kč a přesun finančních prostředků v rámci odboru zdravotnictví ve výši 1 000,- Kč (povinná spoluúčast). Česká pojišťovna, a.s., uhradila na účet Olomouckého kraje pojistné plnění k pojistné události pro Olomoucký kraj jako náhradu škody na nemovitém majetku, pronajatém Středomoravské nemocniční a.s., odštěpný závod Nemocnice Přerov - oprava po vodovodní škodě v roce 2017.</t>
  </si>
  <si>
    <t>2322 - Přijaté pojistné náhrady</t>
  </si>
  <si>
    <t>Odbor zdravotnictví</t>
  </si>
  <si>
    <t>ORJ - 14</t>
  </si>
  <si>
    <t xml:space="preserve"> -Rozpočtová změna 5/18</t>
  </si>
  <si>
    <t>Odbor podpory řízení příspěvkových organizací</t>
  </si>
  <si>
    <t>ORJ - 19</t>
  </si>
  <si>
    <t>5331 - Neinvestiční příspěvky zřízeným PO</t>
  </si>
  <si>
    <t xml:space="preserve"> -Rozpočtová změna 6/18</t>
  </si>
  <si>
    <t>2122 - Odvody příspěvkových organizací</t>
  </si>
  <si>
    <t xml:space="preserve"> -Rozpočtová změna 7/18</t>
  </si>
  <si>
    <t>důvod: odbor investic požádal ekonomický odbor dne 9.1.2018 o provedení rozpočtové změny. Důvodem navrhované změny je zapojení finančních prostředků do rozpočtu odboru investic v celkové výši 52 673 991,21 Kč. Finanční prostředky budou použity na financování projektu v oblasti dopravy "II/446 Uničov - Strukov", část prostředků bude převedena do rezervy na investice a rezervy na investice z úvěrového rámce Olomouckého kraje, část prostředků bude použita jako splátka úvěru, jedná se o zapojení zůstatku k 31.12.2017 na zvláštním bankovním účtu do rozpočtu Olomouckého kraje roku 2018.</t>
  </si>
  <si>
    <t>Odbor investic</t>
  </si>
  <si>
    <t>ORJ - 50</t>
  </si>
  <si>
    <t>8115 - Změna stavu kr. prostř.na bank.účtech</t>
  </si>
  <si>
    <t>61 - Investiční nákupy a související výdaje</t>
  </si>
  <si>
    <t>8114 - Uhraz. splátky krát. přij. půjč. prostř.</t>
  </si>
  <si>
    <t xml:space="preserve"> -Rozpočtová změna 8/18</t>
  </si>
  <si>
    <t>druh rozpočtové změny: zapojení prostředků do rozpočtu</t>
  </si>
  <si>
    <t>důvod: odbor strategického rozvoje kraje požádal ekonomický odbor dne 4.1.2018 o provedení rozpočtové změny. Důvodem navrhované změny je zapojení finančních prostředků do rozpočtu odboru strategického rozvoje kraje v celkové výši 114 503 500,- Kč. Finanční prostředky budou použity na financování projektu "Služby sociální prevence v Olomouckém kraji - přímé náklady" a "Služby sociální prevence v Olomouckém kraji - nepřímé náklady" v rámci Operačního programu Zaměstnanost, jedná se o zapojení zálohy dotace na rok 2018 a zapojení zůstatku k 31.12.2017 na zvláštním bankovním účtu do rozpočtu Olomouckého kraje roku 2018.</t>
  </si>
  <si>
    <t>ORJ - 60</t>
  </si>
  <si>
    <t>8115 - Změna stavu krátkod. prostř.na BÚ</t>
  </si>
  <si>
    <t>50 - Výdaje na platy, ost. platby za pr. práci a poj.</t>
  </si>
  <si>
    <t>54 - Neinvestiční transfery obyvatelstvu</t>
  </si>
  <si>
    <t xml:space="preserve"> -Rozpočtová změna 9/18</t>
  </si>
  <si>
    <t>důvod: odbor strategického rozvoje kraje požádal ekonomický odbor dne 4.1.2018 o provedení rozpočtové změny. Důvodem navrhované změny je zapojení finančních prostředků do rozpočtu odboru strategického rozvoje kraje v celkové výši 6 131 253,17 Kč. Finanční prostředky budou použity na financování projektu "Podpora plánování sociálních služeb a sociální práce na území Olomouckého kraje v návaznosti na zvyšování jejich dostupnosti a kvality" v rámci Operačního programu Zaměstnanost. Jedná se o zapojení zůstatku k 31.12.2017 na zvláštním bankovním účtu do rozpočtu Olomouckého kraje roku 2018.</t>
  </si>
  <si>
    <t xml:space="preserve"> -Rozpočtová změna 10/18</t>
  </si>
  <si>
    <t>důvod: odbor strategického rozvoje kraje požádal ekonomický odbor dne 2.1.2018 o provedení rozpočtové změny. Důvodem navrhované změny je zapojení finančních prostředků do rozpočtu Olomouckého kraje v celkové výši 1 514 476,48 Kč. Finanční prostředky budou použity na financování projektu v oblasti regionálního rozvoje "Smart Akcelerátor Olomouckého kraje", jedná se o zapojení zůstatku k 31.12.2017 na zvláštním bankovním účtu do rozpočtu Olomouckého kraje roku 2018.</t>
  </si>
  <si>
    <t>ORJ - 74</t>
  </si>
  <si>
    <t xml:space="preserve"> -Rozpočtová změna 11/18</t>
  </si>
  <si>
    <t>důvod: odbor strategického rozvoje kraje požádal ekonomický odbor dne 2.1.2018 o provedení rozpočtové změny. Důvodem navrhované změny je zapojení finančních prostředků do rozpočtu odboru strategického rozvoje kraje v celkové výši 1 055 730,90 Kč. Finanční prostředky budou použity na financování projektu v oblasti rozvoje lidských zdrojů "Krajský akční plán rozvoje vzdělávání Olomouckého kraje" v rámci Operačního programu Výzkum,vývoj a vzdělávání, jedná se o zapojení zůstatku k 31.12.2017 na zvláštním bankovním účtu do rozpočtu Olomouckého kraje roku 2018.</t>
  </si>
  <si>
    <t>ORJ - 76</t>
  </si>
  <si>
    <t xml:space="preserve"> -Rozpočtová změna 12/18</t>
  </si>
  <si>
    <t>důvod: odbor strategického rozvoje kraje požádal ekonomický odbor dne 2.1.2018 o provedení rozpočtové změny. Důvodem navrhované změny je zapojení finančních prostředků do rozpočtu odboru strategického rozvoje kraje v celkové výši 11 422 337,85 Kč. Finanční prostředky budou použity na financování "Kotlíkových dotací v Olomouckém kraji" v rámci Operačního programu Životní prostředí 2014 - 2020, jedná se o zapojení zůstatku k 31.12.2017 na zvláštním bankovním účtu do rozpočtu Olomouckého kraje roku 2018.</t>
  </si>
  <si>
    <t>ORJ - 77</t>
  </si>
  <si>
    <t>63 - Investiční transfery</t>
  </si>
  <si>
    <t xml:space="preserve"> -Rozpočtová změna 13/18</t>
  </si>
  <si>
    <t>důvod: odbor strategického rozvoje kraje požádal ekonomický odbor dne 2.1.2018 o provedení rozpočtové změny. Důvodem navrhované změny je zapojení finančních prostředků do rozpočtu odboru strategického rozvoje kraje v celkové výši 85 799 636,96 Kč. Finanční prostředky budou použity na financování "Kotlíkových dotací v Olomouckém kraji II" v rámci Operačního programu Životní prostředí 2014 - 2020. Jedná se o zapojení zůstatku k 31.12.2017 na zvláštním bankovním účtu do rozpočtu Olomouckého kraje roku 2018.</t>
  </si>
  <si>
    <t>ORJ - 78</t>
  </si>
  <si>
    <t xml:space="preserve"> -Rozpočtová změna 14/18</t>
  </si>
  <si>
    <t>8113 - Krátkodobé přijaté půjčené prostředky</t>
  </si>
  <si>
    <t>ORJ - 52</t>
  </si>
  <si>
    <t xml:space="preserve"> -Rozpočtová změna 15/18</t>
  </si>
  <si>
    <t>Odbor dopravy a silničního hospodářství</t>
  </si>
  <si>
    <t>ORJ - 12</t>
  </si>
  <si>
    <t>6351 - Investiční transfery zřízeným PO</t>
  </si>
  <si>
    <t xml:space="preserve"> -Rozpočtová změna 16/18</t>
  </si>
  <si>
    <t>druh rozpočtové změny: vnitřní rozpočtová změna - přesun mezi jednotlivými položkami, paragrafy a odbory podpory řízení příspěvkových organizací a kancelář ředitele</t>
  </si>
  <si>
    <t>důvod: odbor podpory řízení příspěvkových organizací požádal ekonomický odbor dne 12.1.2018 o provedení rozpočtové změny. Důvodem navrhované změny je převedení finančních prostředků z odboru podpory řízení příspěvkových organizací na odbor kancelář ředitele v celkové výši 478 153,- Kč. Finanční prostředky budou použity na úhradu mzdových nákladů včetně odvodů a daně za zaměstnance za zrušenou příspěvkovou organizaci Olomouckého kraje Středisko pečovatelské služby Jeseník.</t>
  </si>
  <si>
    <t xml:space="preserve"> -Rozpočtová změna 17/18</t>
  </si>
  <si>
    <t>druh rozpočtové změny: vnitřní rozpočtová změna - přesun mezi jednotlivými položkami, paragrafy a odbory zastupitelé a kancelář hejtmana</t>
  </si>
  <si>
    <t>důvod: odbor kancelář hejtmana požádal ekonomický odbor dne 9.1.2018 o provedení rozpočtové změny. Důvodem navrhované změny je převedení finančních prostředků z odboru kancelář hejtmana - zastupitelé na odbor kancelář hejtmana ve výši 20 000,- Kč a přesun finančních prostředků v rámci odboru kancelář hejtmana ve výši 387 200,- Kč. Finanční prostředky budou použity na úhradu výdajů na realizaci vysílání zpravodajských příspěvků v síti kabelové televize města Přerov a okolí.</t>
  </si>
  <si>
    <t>Zastupitelé</t>
  </si>
  <si>
    <t>ORJ - 01</t>
  </si>
  <si>
    <t>Odbor kancelář hejtmana</t>
  </si>
  <si>
    <t>ORJ - 18</t>
  </si>
  <si>
    <t xml:space="preserve"> -Rozpočtová změna 18/18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</si>
  <si>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</si>
  <si>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4.1.2018 o provedení rozpočtové změny. Důvodem navrhované změny je přesun finančních prostředků v rámci odboru strategického rozvoje kraje ve výši 230 000,- Kč. Finanční prostředky budou použity na úhradu účasti Olomouckého kraje v projektu České televize "Srdce regionu" dle dohody o spolupráci s neziskovou organizací Osobní rozvoj Média, z. s., na základě usnesení Zastupitelstva Olomouckého kraje č. UZ/8/68/2017 ze dne 18.12.2017.</t>
  </si>
  <si>
    <t>ORJ - 08</t>
  </si>
  <si>
    <t>52 - Neinvestiční transfery soukromopr. subj.</t>
  </si>
  <si>
    <t xml:space="preserve"> -Rozpočtová změna 19/18</t>
  </si>
  <si>
    <t>druh rozpočtové změny: vnitřní rozpočtová změna - přesun mezi jednotlivými položkami, paragrafy v rámci odboru sportu, kultury a památkové péče</t>
  </si>
  <si>
    <t>důvod: odbor sportu, kultury a památkové péče požádal ekonomický odbor dne 3.1.2018 o provedení rozpočtové změny. Důvodem navrhované změny je přesun finančních prostředků v rámci odboru sportu, kultury a památkové péče v celkové výši 7 000 000,- Kč. Finanční prostředky budou použity na poskytnutí dotací z "Programu podpory kultury v Olomouckém kraji" v dotačním titulu "Víceletá podpora významných kulturních akcí" v rámci schváleného rozpočtu.</t>
  </si>
  <si>
    <t>Odbor sportu, kultury a památkové péče</t>
  </si>
  <si>
    <t>ORJ - 13</t>
  </si>
  <si>
    <t xml:space="preserve"> -Rozpočtová změna 20/18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</si>
  <si>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</si>
  <si>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8.1.2018 o provedení rozpočtové změny. Důvodem navrhované změny je přesun finančních prostředků v rámci odboru podpory řízení příspěvkových organizací ve výši 89,62 Kč. Finanční prostředky budou použity na úhradu faktur za zrušenou příspěvkovou organizaci Olomouckého kraje Středisko pečovatelské služby Jeseník.</t>
  </si>
  <si>
    <t xml:space="preserve"> -Rozpočtová změna 21/18</t>
  </si>
  <si>
    <t>důvod: neinvestiční dotace ze státního rozpočtu ČR na rok 2018 poskytnutá na základě dopisu Ministerstva školství, mládeže a tělovýchovy ČR č.j.: MŠMT-34213/2017, který obsahuje normativní rozpis rozpočtu přímých výdajů regionálního školství územních samosprávných celků na rok 2018 z rozpočtové kapitoly 333 Ministerstva školství, mládeže a tělovýchovy.</t>
  </si>
  <si>
    <t xml:space="preserve"> -Rozpočtová změna 22/18</t>
  </si>
  <si>
    <t>druh rozpočtové změny: vnitřní rozpočtová změna - přesun mezi jednotlivými položkami, paragrafy v rámci odboru investic</t>
  </si>
  <si>
    <t>důvod: odbor investic požádal ekonomický odbor dne 3.1.2018 o provedení rozpočtové změny. Důvodem navrhované změny je přesun finančních prostředků v rámci odboru investic ve výši 3 331 069,96 Kč. Finanční prostředky budou použity na financování projektu v oblasti školství "SOŠ lesnická a strojírenská Šternberk - sociální zařízení na domově mládeže".</t>
  </si>
  <si>
    <t>ORJ - 17</t>
  </si>
  <si>
    <t>ÚZ</t>
  </si>
  <si>
    <t xml:space="preserve"> -Rozpočtová změna 23/18</t>
  </si>
  <si>
    <t>důvod: odbor investic požádal ekonomický odbor dne 2.1.2018 o provedení rozpočtové změny. Důvodem navrhované změny je přesun finančních prostředků v rámci odboru investic v celkové výši 2 520 491,- Kč. Finanční prostředky budou použity na financování projektu v oblasti školství "Střední průmyslová škola, Přerov, Havlíčkova 2 - tělocvična".</t>
  </si>
  <si>
    <t xml:space="preserve"> -Rozpočtová změna 24/18</t>
  </si>
  <si>
    <t>důvod: odbor investic požádal ekonomický odbor dne 9.1.2018 o provedení rozpočtové změny. Důvodem navrhované změny je přesun finančních prostředků v rámci odboru investic v celkové výši 5 000 000,- Kč. Finanční prostředky budou použity na financování investiční akce v oblasti sociální "Klíč - centrum sociálních služeb - Výstavba objektu pro osoby s poruchou autistického spektra".</t>
  </si>
  <si>
    <t xml:space="preserve"> -Rozpočtová změna 25/18</t>
  </si>
  <si>
    <t>důvod: odbor strategického rozvoje kraje požádal ekonomický odbor dne 4.1.2018 o provedení rozpočtové změny. Důvodem navrhované změny je přesun finančních prostředků v rámci odboru strategického rozvoje kraje ve výši 261 820,- Kč. Finanční prostředky budou použity na financování výdajů projektu v oblasti školství "Podpora přírodních věd, technických oborů a využití digitálních technologií v zájmovém vzdělávání".</t>
  </si>
  <si>
    <t>ORJ - 30</t>
  </si>
  <si>
    <t>ORJ - 59</t>
  </si>
  <si>
    <t xml:space="preserve"> -Rozpočtová změna 26/18</t>
  </si>
  <si>
    <t>důvod: odbor strategického rozvoje kraje požádal ekonomický odbor dne 4.1.2018 o provedení rozpočtové změny. Důvodem navrhované změny je přesun finančních prostředků v rámci odboru strategického rozvoje kraje v celkové výši 172 878,25 Kč. Finanční prostředky budou použity na financování projektu "Podpora plánování sociálních služeb a sociální práce na území Olomouckého kraje v návaznosti na zvyšování jejich dostupnosti a kvality" v rámci Operačního programu Zaměstnanost.</t>
  </si>
  <si>
    <t xml:space="preserve"> -Rozpočtová změna 27/18</t>
  </si>
  <si>
    <t>druh rozpočtové změny: vnitřní rozpočtová změna - přesun mezi jednotlivými položkami, paragrafy a odbory strategického rozvoje kraje a kancelář ředitele</t>
  </si>
  <si>
    <t>důvod: odbor strategického rozvoje kraje požádal ekonomický odbor dne 3.1.2018 o provedení rozpočtové změny. Důvodem navrhované změny je převedení finančních prostředků z odboru strategického rozvoje kraje na odbor kancelář ředitele v celkové výši 551 000,- Kč. Finanční prostředky budou použity na financování "Projektu technické pomoci Olomouckého kraje v rámci INTERREG V-A Česká republika - Polsko".</t>
  </si>
  <si>
    <t xml:space="preserve"> -Rozpočtová změna 28/18</t>
  </si>
  <si>
    <t>důvod: odbor ekonomický požádal dne 16.1.2018 o provedení rozpočtové změny. Důvodem navrhované změny je zapojení finančních prostředků do rozpočtu Olomouckého kraje ve výši 11 000 000,- Kč. Finanční prostředky budou zapojeny jako část použitelného zůstatku na bankovních účtech Olomouckého kraje k 31.12.2017 a budou použity na posílení rezervy na investice Olomouckého kraje.</t>
  </si>
  <si>
    <t>8115 - Změna stavu krátkod. prostř. na BÚ</t>
  </si>
  <si>
    <t xml:space="preserve"> -Rozpočtová změna 29/18</t>
  </si>
  <si>
    <t>druh rozpočtové změny: vnitřní rozpočtová změna - přesun mezi jednotlivými položkami, paragrafy v rámci odboru kancelář hejtmana</t>
  </si>
  <si>
    <t>důvod: odbor kancelář hejtmana požádal ekonomický odbor dne 15.1.2018 o provedení rozpočtové změny. Důvodem navrhované změny je přesun finančních prostředků v rámci odboru kancelář hejtmana v celkové výši 250 000,- Kč. Finanční prostředky budou použity na zajištění cvičení a společná odborná zaměstnání složek Integrovaného záchranného systému a orgánů krizového řízení v Olomouckém kraji v roce 2018 na základě usnesení Bezpečnostní rady Olomouckého kraje BRK/04/08/2017 ze dne 6.11.2017.</t>
  </si>
  <si>
    <t xml:space="preserve"> -Rozpočtová změna 30/18</t>
  </si>
  <si>
    <t xml:space="preserve"> -Rozpočtová změna 31/18</t>
  </si>
  <si>
    <t xml:space="preserve"> -Rozpočtová změna 32/18</t>
  </si>
  <si>
    <t>druh rozpočtové změny: vnitřní rozpočtová změna - přesun mezi jednotlivými položkami, paragrafy a odbory ekonomickým a podpory řízení příspěvkových organizací</t>
  </si>
  <si>
    <t xml:space="preserve"> -Rozpočtová změna 33/18</t>
  </si>
  <si>
    <t>druh rozpočtové změny: snížení prostředků rozpočtu</t>
  </si>
  <si>
    <t>důvod: odbor podpory řízení příspěvkových organizací požádal ekonomický odbor dne 8.1.2018 o provedení rozpočtové změny. Důvodem navrhované změny je snížení prostředků rozpočtu Olomouckého kraje v celkové výši 181 000,- Kč. Finanční prostředky jako příjmy z pronájmu budou sníženy u příspěvkových organizací v oblasti zdravotnictví Zdravotnická záchranná služba Olomouckého kraje a Odborný léčebný ústav Paseka na základě ukončení platnosti nájemních smluv k 30.12.2017.</t>
  </si>
  <si>
    <t>2132 - Příjmy z pronájmu ostat. nemov. a j. č.</t>
  </si>
  <si>
    <t xml:space="preserve"> -Rozpočtová změna 34/18</t>
  </si>
  <si>
    <t>důvod: neinvestiční dotace ze státního rozpočtu ČR na rok 2018 poskytnutá na základě rozhodnutí Ministerstva školství, mládeže a tělovýchovy ČR č.j.: 9423-12/2017-11 ze dne 18.1.2018 ve výši 735 000,- Kč na "Vzdělávací programy paměťových institucí do škol".</t>
  </si>
  <si>
    <t xml:space="preserve"> -Rozpočtová změna 35/18</t>
  </si>
  <si>
    <t>poskytovatel: Ministerstvo práce a sociálních věcí</t>
  </si>
  <si>
    <t>důvod: neinvestiční dotace ze státního rozpočtu ČR na rok 2018 poskytnutá na základě rozhodnutí Ministerstva práce a sociálních věcí ČR č.j.: 1 ze dne 4.1.2018 v celkové výši      1 118 752 175,- Kč na financování běžných výdajů souvisejících s poskytováním základních druhů a forem sociálních služeb v rozsahu stanoveném základními činnostmi u jednotlivých druhů sociálních služeb, materiál bude součástí programu jednání Zastupitelstva Olomouckého kraje dne 26.2.2018.</t>
  </si>
  <si>
    <t>Odbor sociálních věcí</t>
  </si>
  <si>
    <t>ORJ - 11</t>
  </si>
  <si>
    <t>5336 - Neinvestiční transfery zřízeným PO</t>
  </si>
  <si>
    <t xml:space="preserve"> -Rozpočtová změna 36/18</t>
  </si>
  <si>
    <t>důvod: odbor investic požádal ekonomický odbor dne 26.1.2018 o provedení rozpočtové změny. Důvodem navrhované změny je zapojení finančních prostředků do rozpočtu odboru investic v celkové výši 11 420 900,49 Kč.  Jedná se o zapojení zůstatku k 31.12.2017 na zvláštním bankovním účtu do rozpočtu Olomouckého kraje roku 2018, finanční prostředky budou budou převedeny do rezervy na investice Olomouckého kraje.</t>
  </si>
  <si>
    <t xml:space="preserve"> -Rozpočtová změna 37/18</t>
  </si>
  <si>
    <t>poskytovatel: Ministerstvo životního prostředí ČR</t>
  </si>
  <si>
    <t>důvod: odbor investic požádal ekonomický odbor dne 30.1.2018 o provedení rozpočtové změny. Důvodem navrhované změny je zapojení finančních prostředků do rozpočtu Olomouckého kraje ve výši 286 480,- Kč. Finanční prostředky byly poukázány na účet Olomouckého kraje jako investiční dotace z Ministerstva životního prostředí ČR na financování projektu "ZZS OK - Výjezdové stanoviště Konice - zateplení budovy" v rámci Operačního programu Životní prostředí, prostředky budou převedeny do rezervy na investice Olomouckého kraje.</t>
  </si>
  <si>
    <t>4216 - Ostatní invest. přijaté transfery ze SR</t>
  </si>
  <si>
    <t xml:space="preserve"> -Rozpočtová změna 38/18</t>
  </si>
  <si>
    <t xml:space="preserve"> -Rozpočtová změna 39/18</t>
  </si>
  <si>
    <t>důvod: odbor podpory řízení příspěvkových organizací požádal ekonomický odbor dne 22.1.2018 o provedení rozpočtové změny. Důvodem navrhované změny je zapojení finančních prostředků do rozpočtu Olomouckého kraje ve výši 41 640,- Kč. Česká pojišťovna a.s., uhradila na účet Olomouckého kraje pojistné plnění k pojistné události pro příspěvkovou organizaci Olomouckého kraje Základní umělecká škola Iši Krejčího, Olomouc, za opravu kanalizace.</t>
  </si>
  <si>
    <t xml:space="preserve"> -Rozpočtová změna 40/18</t>
  </si>
  <si>
    <t>druh rozpočtové změny: vnitřní rozpočtová změna - přesun mezi jednotlivými položkami, paragrafy a odbory ekonomickým a investic</t>
  </si>
  <si>
    <t>důvod: odbor investic požádal ekonomický odbor dne 15.1.2018 o provedení rozpočtové změny. Důvodem navrhované změny je převedení finančních prostředků z odboru ekonomického na odbor investic v celkové výši 21 017,70 Kč. Finanční prostředky budou použity na předfinancování  projektu v oblasti kultury "Realizace depozitáře pro Vědeckou knihovnu v Olomouci" a budou hrazeny z rezervy na investice Olomouckého kraje.</t>
  </si>
  <si>
    <t xml:space="preserve"> -Rozpočtová změna 41/18</t>
  </si>
  <si>
    <t>důvod: odbor investic požádal ekonomický odbor dne 15.1.2018 o provedení rozpočtové změny. Důvodem navrhované změny je převedení finančních prostředků z odboru ekonomického na odbor investic v celkové výši 6 624,- Kč. Finanční prostředky budou použity na předfinancování  projektu v oblasti kultury "Muzeum Komenského v Přerově - Záchrana a zpřístupnění paláce na hradě Helfštýn" a budou hrazeny z rezervy na investice Olomouckého kraje.</t>
  </si>
  <si>
    <t xml:space="preserve"> -Rozpočtová změna 42/18</t>
  </si>
  <si>
    <t>důvod: odbor investic požádal ekonomický odbor dne 17.1.2018 o provedení rozpočtové změny. Důvodem navrhované změny je převedení finančních prostředků z odboru ekonomického na odbor investic v celkové výši 4 791,60 Kč. Finanční prostředky budou použity na předfinancování  projektu v oblasti dopravy "II/433 Prostějov - Mořice" a budou hrazeny z rezervy na investice Olomouckého kraje.</t>
  </si>
  <si>
    <t xml:space="preserve"> -Rozpočtová změna 43/18</t>
  </si>
  <si>
    <t>důvod: odbor strategického rozvoje kraje požádal ekonomický odbor dne 19.1.2018 o provedení rozpočtové změny. Důvodem navrhované změny je přesun finančních prostředků v rámci odboru strategického rozvoje kraje v celkové výši 221 000,- Kč. Finanční prostředky budou použity na předfinancování výdajů projektu "Nákup ekologického vozidla pro Krajský úřad Olomouckého kraje".</t>
  </si>
  <si>
    <t xml:space="preserve"> -Rozpočtová změna 44/18</t>
  </si>
  <si>
    <t>důvod: odbor strategického rozvoje kraje požádal ekonomický odbor dne 26.1.2018 o provedení rozpočtové změny. Důvodem navrhované změny je přesun finančních prostředků v rámci odboru strategického rozvoje kraje v celkové výši 230 500,- Kč. Finanční prostředky budou použity na financování výdajů projektu v oblasti zdravotnictví "Obnova zahrady Zdravotnického zařízení v Moravském Berouně" v rámci Operačního programu Životní prostředí.</t>
  </si>
  <si>
    <t xml:space="preserve"> -Rozpočtová změna 45/18</t>
  </si>
  <si>
    <t xml:space="preserve"> -Rozpočtová změna 46/18</t>
  </si>
  <si>
    <t>důvod: odbor školství a mládeže požádal ekonomický odbor dne 26.2.2017 o provedení rozpočtové změny. Důvodem navrhované změny je zapojení finančních prostředků do rozpočtu odboru školství a mládeže v celkové výši 8 431 940,46 Kč. Jedná se o zapojení finančních prostředků z finančního vypořádání za rok 2017 a zapojení zůstatku k 31.12.2017 na zvláštním bankovním účtu do rozpočtu Olomouckého kraje roku 2018, prostředky budou zaslány na účet Ministerstva školství, mládeže a tělovýchovy.</t>
  </si>
  <si>
    <t>2229 - Ostatní přijaté vratky transferů</t>
  </si>
  <si>
    <t xml:space="preserve"> -Rozpočtová změna 47/18</t>
  </si>
  <si>
    <t>důvod: odbor strategického rozvoje kraje požádal ekonomický odbor dne 31.1.2018 o provedení rozpočtové změny. Důvodem navrhované změny je přesun finančních prostředků v rámci odboru strategického rozvoje kraje v celkové výši 261 820,- Kč. Finanční prostředky budou použity na financování výdajů projektu v oblasti školství "Podpora přírodních věd, technických oborů a využití digitálních technologií v zájmovém vzdělávání".</t>
  </si>
  <si>
    <t xml:space="preserve"> -Rozpočtová změna 48/18</t>
  </si>
  <si>
    <t>důvod: odbor ekonomický požádal dne 31.1.2018 o provedení rozpočtové změny. Důvodem navrhované změny je zapojení finančních prostředků do rozpočtu Olomouckého kraje v celkové výši 10 917 062,58 Kč. Jedná se o zapojení finančních prostředků z finančního vypořádání za rok 2017, prostředky budou zaslány na účty Úřadu vlády, Ministerstva práce a sociálních věcí a Ministerstva zdravotnictví.</t>
  </si>
  <si>
    <t>8115 - Změna stavu krát. prostředků na BÚ</t>
  </si>
  <si>
    <t>Dotace do oblasti školství</t>
  </si>
  <si>
    <t>Dotace do oblasti sociální</t>
  </si>
  <si>
    <t>Dotace pro Krajský úřad</t>
  </si>
  <si>
    <t>OP VVV, OPŽP, OPZ</t>
  </si>
  <si>
    <t>Zapojení finančního vypořádání</t>
  </si>
  <si>
    <t>důvod: odbor podpory řízení příspěvkových organizací požádal ekonomický odbor dne 10.1.2018 o provedení rozpočtové změny. Důvodem navrhované změny je zapojení finančních prostředků do rozpočtu Olomouckého kraje ve výši 836 731,- Kč. Česká pojišťovna, a.s., uhradila na účet Olomouckého kraje pojistné plnění k pojistné události pro příspěvkovou organizaci Olomouckého kraje Vlastivědné muzeum v Olomouci za poškození dřevin po vichřici v Arboretu Bílá Lhota, část prostředků ve výši 736 731,- Kč bude převedena do rezervy odboru podpory řízení příspěvkových organizací, na základě usnesení Rady Olomouckého kraje č. UR/33/28/2018 ze dne 22.1.2017 (bod 6.1.).</t>
  </si>
  <si>
    <t>důvod: odbor školství a mládeže požádal ekonomický odbor dne 9.1.2018 o provedení rozpočtové změny. Důvodem navrhované změny je zapojení finančních prostředků do rozpočtu Olomouckého kraje v celkové výši 5 007 784,50 Kč. Finanční prostředky budou zapojeny jako odvody z fondu investic příspěvkových organizací v oblasti školství po vyúčtování investičních akcí a budou převedeny do rezervy na investice Olomouckého kraje, na základě usnesení Rady Olomouckého kraje č. UR/33/32/2018 ze dne 22.1.2018 (bod 7.2).</t>
  </si>
  <si>
    <t xml:space="preserve">důvod: odbor investic  požádal ekonomický odbor dne 2.1.2018 o provedení rozpočtové změny. Důvodem navrhované změny je zapojení finančních prostředků do rozpočtu Olomouckého kraje v celkové výši 11 162 291,48 Kč. Jedná se o zapojení finančních prostředků z revolvingového úvěru u Komerční banky, a.s., na financování projektu v oblasti kultury "Realizace depozitáře pro Vědeckou knihovnu v Olomouci", na základě usnesení Rady Olomouckého kraje č. UR/33/48/2018 ze dne 22.1.2018 (bod 12.2.). </t>
  </si>
  <si>
    <t xml:space="preserve">důvod: odbor dopravy a silničního hospodářství požádal ekonomický odbor dne 3.1.2018 o provedení rozpočtové změny. Důvodem navrhované změny je zapojení finančních prostředků do rozpočtu Olomouckého kraje ve výši 19 404 593,13 Kč a převedení finančních prostředků z odboru ekonomického na odbor dopravy a silničního hospodářství ve výši 7 338 716,64 Kč. Jedná se o zapojení finančních prostředků z revolvingového úvěru u Komerční banky, a.s., na financování projektů v oblasti dopravy "MÚK Unčovice II/449 křiž. II/366" a "II/448 Drahanovice - Olomouc", na základě usnesení Rady Olomouckého kraje č. UR/33/48/2018 ze dne 22.1.2018 (bod 12.2.). </t>
  </si>
  <si>
    <t>důvod: odbor podpory řízení příspěvkových organizací požádal ekonomický odbor dne 17.1.2018 o provedení rozpočtové změny. Důvodem navrhované změny je přesun finančních prostředků v rámci odboru podpory řízení příspěvkových organizací v celkové výši 2 323 000,- Kč. Finanční prostředky budou použity na poskytnutí příspěvku na provoz a příspěvku na provoz - mzdové náklady pro příspěvkovou organizaci v oblasti zdravotnictví Zdravotnická záchranná služba Olomouckého kraje, prostředky budou převedeny z rezervy odboru podpory řízení příspěvkových organizací, na základě usnesení Rady Olomouckého kraje č. UR/33/28/2018 ze dne 22.1.2018 (bod 6.1).</t>
  </si>
  <si>
    <t>důvod: odbor podpory řízení příspěvkových organizací požádal ekonomický odbor dne 17.1.2018 o provedení rozpočtové změny. Důvodem navrhované změny je přesun finančních prostředků v rámci odboru podpory řízení příspěvkových organizací v celkové výši 867 511,19 Kč. Finanční prostředky budou použity na spolufinancování projektů spolufinancovaných z evropských a národních fondů příspěvkových organizací Olomouckého kraje v oblasti školství, na základě usnesení Rady Olomouckého kraje č. UR/33/29/2018 ze dne 22.1.2018 (bod 6.2).</t>
  </si>
  <si>
    <t>důvod: odbor podpory řízení příspěvkových organizací požádal ekonomický odbor dne 17.1.2018 o provedení rozpočtové změny. Důvodem navrhované změny je převedení finančních prostředků z rozpočtu odboru ekonomického na odbor podpory řízení příspěvkových organizací v celkové výši 3 000 000,- Kč a přesun finančních prostředků v rámci odboru podpory řízení příspěvkových organizací v celkové výši 6 450 708,29 Kč. Finanční prostředky budou použity na předfinancování neinvestičních částí projektů příspěvkových organizací Olomouckého kraje v oblasti školství financovaných z evropských fondů, na základě usnesení Rady Olomouckého kraje č. UR/33/29/2018 ze dne 22.1.2018 (bod 6.2).</t>
  </si>
  <si>
    <t xml:space="preserve">důvod: odbor dopravy a silničního hospodářství požádal ekonomický odbor dne 23.1.2018 o provedení rozpočtové změny. Důvodem navrhované změny je zapojení finančních prostředků do rozpočtu Olomouckého kraje ve výši 3 237 175,44 Kč a převedení finančních prostředků z odboru ekonomického na odbor dopravy a silničního hospodářství ve výši           530 116,29 Kč. Jedná se o zapojení finančních prostředků z revolvingového úvěru u Komerční banky, a.s., na financování projektu v oblasti dopravy "II/448 Drahanovice - Olomouc", na základě usnesení Rady Olomouckého kraje č. UR/34/55/2018 ze dne 5.2.2018 (bod 15.2.). </t>
  </si>
  <si>
    <t>důvod: odbor podpory řízení příspěvkových organizací požádal ekonomický odbor dne 18.1.2018 o provedení rozpočtové změny. Důvodem navrhované změny je přesun finančních prostředků v rámci odboru podpory řízení příspěvkových organizací ve výši       111 000,- Kč. Finanční prostředky budou použity na poskytnutí účelově určeného příspěvku na provoz pro příspěvkovou organizaci v oblasti školství Dětský domov a školní jídelna Prostějov na úhradu nákladů za akci "Kácení a výsadba stromů", prostředky budou převedeny z rezervy odboru podpory řízení příspěvkových organizací, na základě usnesení Rady Olomouckého kraje č. UR/34/28/2018 ze dne 5.2.2018 (bod 8.1.).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</si>
</sst>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000"/>
    <numFmt numFmtId="167" formatCode="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i/>
      <sz val="11"/>
      <name val="Arial"/>
      <family val="2"/>
      <charset val="238"/>
    </font>
    <font>
      <b/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5" fillId="0" borderId="0" xfId="0" applyFont="1"/>
    <xf numFmtId="49" fontId="16" fillId="0" borderId="0" xfId="0" applyNumberFormat="1" applyFont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4" fontId="14" fillId="0" borderId="8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1" fillId="0" borderId="6" xfId="0" applyFont="1" applyFill="1" applyBorder="1"/>
    <xf numFmtId="0" fontId="17" fillId="0" borderId="9" xfId="0" applyFont="1" applyFill="1" applyBorder="1"/>
    <xf numFmtId="4" fontId="17" fillId="0" borderId="6" xfId="0" applyNumberFormat="1" applyFont="1" applyFill="1" applyBorder="1"/>
    <xf numFmtId="0" fontId="5" fillId="0" borderId="0" xfId="0" applyFont="1"/>
    <xf numFmtId="0" fontId="22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4" fillId="0" borderId="6" xfId="0" applyFont="1" applyFill="1" applyBorder="1" applyAlignment="1"/>
    <xf numFmtId="4" fontId="14" fillId="0" borderId="8" xfId="0" applyNumberFormat="1" applyFont="1" applyBorder="1" applyAlignment="1">
      <alignment horizontal="right" wrapText="1"/>
    </xf>
    <xf numFmtId="0" fontId="21" fillId="0" borderId="6" xfId="0" applyFont="1" applyBorder="1"/>
    <xf numFmtId="0" fontId="17" fillId="0" borderId="10" xfId="0" applyFont="1" applyBorder="1" applyAlignment="1"/>
    <xf numFmtId="4" fontId="17" fillId="0" borderId="6" xfId="0" applyNumberFormat="1" applyFont="1" applyBorder="1" applyAlignment="1"/>
    <xf numFmtId="166" fontId="0" fillId="0" borderId="0" xfId="0" applyNumberFormat="1"/>
    <xf numFmtId="49" fontId="16" fillId="0" borderId="0" xfId="0" applyNumberFormat="1" applyFont="1" applyAlignment="1">
      <alignment horizontal="justify" wrapText="1"/>
    </xf>
    <xf numFmtId="0" fontId="20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4" fillId="0" borderId="7" xfId="0" applyFont="1" applyFill="1" applyBorder="1"/>
    <xf numFmtId="165" fontId="5" fillId="0" borderId="6" xfId="0" applyNumberFormat="1" applyFont="1" applyFill="1" applyBorder="1" applyAlignment="1">
      <alignment horizontal="center"/>
    </xf>
    <xf numFmtId="0" fontId="17" fillId="0" borderId="10" xfId="0" applyFont="1" applyFill="1" applyBorder="1" applyAlignment="1"/>
    <xf numFmtId="4" fontId="17" fillId="0" borderId="6" xfId="0" applyNumberFormat="1" applyFont="1" applyFill="1" applyBorder="1" applyAlignment="1"/>
    <xf numFmtId="0" fontId="15" fillId="0" borderId="0" xfId="0" applyFont="1" applyFill="1"/>
    <xf numFmtId="0" fontId="0" fillId="0" borderId="0" xfId="0" applyFill="1"/>
    <xf numFmtId="0" fontId="9" fillId="0" borderId="0" xfId="0" applyFont="1"/>
    <xf numFmtId="0" fontId="17" fillId="0" borderId="0" xfId="0" applyFont="1" applyBorder="1" applyAlignment="1"/>
    <xf numFmtId="0" fontId="23" fillId="0" borderId="0" xfId="0" applyFont="1"/>
    <xf numFmtId="5" fontId="17" fillId="0" borderId="0" xfId="0" applyNumberFormat="1" applyFont="1" applyAlignment="1">
      <alignment horizontal="right"/>
    </xf>
    <xf numFmtId="0" fontId="7" fillId="0" borderId="0" xfId="0" applyFont="1" applyAlignment="1">
      <alignment horizontal="justify" vertical="top" wrapText="1"/>
    </xf>
    <xf numFmtId="0" fontId="18" fillId="0" borderId="0" xfId="0" applyFont="1"/>
    <xf numFmtId="0" fontId="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3" fontId="0" fillId="0" borderId="6" xfId="0" applyNumberForma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65" fontId="0" fillId="0" borderId="6" xfId="0" applyNumberForma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4" fontId="14" fillId="0" borderId="6" xfId="0" applyNumberFormat="1" applyFont="1" applyFill="1" applyBorder="1"/>
    <xf numFmtId="0" fontId="17" fillId="0" borderId="1" xfId="0" applyFont="1" applyFill="1" applyBorder="1"/>
    <xf numFmtId="0" fontId="16" fillId="0" borderId="0" xfId="0" applyFont="1" applyAlignment="1">
      <alignment horizontal="justify" vertical="top" wrapText="1"/>
    </xf>
    <xf numFmtId="164" fontId="5" fillId="0" borderId="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2" fillId="0" borderId="0" xfId="0" applyFont="1"/>
    <xf numFmtId="0" fontId="14" fillId="0" borderId="0" xfId="0" applyFont="1" applyAlignment="1">
      <alignment horizontal="right"/>
    </xf>
    <xf numFmtId="0" fontId="17" fillId="0" borderId="9" xfId="0" applyFont="1" applyBorder="1"/>
    <xf numFmtId="4" fontId="17" fillId="0" borderId="6" xfId="0" applyNumberFormat="1" applyFont="1" applyBorder="1"/>
    <xf numFmtId="164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4" fontId="14" fillId="0" borderId="6" xfId="0" applyNumberFormat="1" applyFont="1" applyBorder="1" applyAlignment="1">
      <alignment wrapText="1"/>
    </xf>
    <xf numFmtId="0" fontId="0" fillId="0" borderId="0" xfId="0" applyFont="1"/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/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Alignment="1">
      <alignment horizontal="justify" vertical="top" wrapText="1"/>
    </xf>
    <xf numFmtId="167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4" fontId="0" fillId="0" borderId="0" xfId="0" applyNumberFormat="1"/>
    <xf numFmtId="0" fontId="16" fillId="0" borderId="0" xfId="0" applyFont="1" applyAlignment="1"/>
    <xf numFmtId="0" fontId="5" fillId="0" borderId="0" xfId="0" applyFont="1" applyBorder="1" applyAlignment="1">
      <alignment horizontal="center"/>
    </xf>
    <xf numFmtId="0" fontId="14" fillId="0" borderId="10" xfId="0" applyFont="1" applyBorder="1"/>
    <xf numFmtId="167" fontId="5" fillId="0" borderId="6" xfId="0" applyNumberFormat="1" applyFont="1" applyFill="1" applyBorder="1" applyAlignment="1">
      <alignment horizontal="center"/>
    </xf>
    <xf numFmtId="0" fontId="21" fillId="0" borderId="0" xfId="0" applyFont="1" applyBorder="1"/>
    <xf numFmtId="4" fontId="17" fillId="0" borderId="0" xfId="0" applyNumberFormat="1" applyFont="1" applyBorder="1" applyAlignment="1"/>
    <xf numFmtId="0" fontId="0" fillId="0" borderId="0" xfId="0" applyBorder="1"/>
    <xf numFmtId="0" fontId="1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4" fontId="14" fillId="0" borderId="6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justify" vertical="top" wrapText="1"/>
    </xf>
    <xf numFmtId="164" fontId="0" fillId="0" borderId="0" xfId="0" applyNumberForma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164" fontId="0" fillId="0" borderId="6" xfId="0" applyNumberFormat="1" applyBorder="1" applyAlignment="1">
      <alignment horizontal="center"/>
    </xf>
    <xf numFmtId="0" fontId="5" fillId="0" borderId="0" xfId="0" applyFont="1" applyBorder="1"/>
    <xf numFmtId="0" fontId="22" fillId="0" borderId="0" xfId="0" applyFont="1" applyBorder="1"/>
    <xf numFmtId="0" fontId="5" fillId="0" borderId="0" xfId="0" applyNumberFormat="1" applyFont="1" applyBorder="1" applyAlignment="1">
      <alignment horizontal="center"/>
    </xf>
    <xf numFmtId="4" fontId="14" fillId="0" borderId="6" xfId="0" applyNumberFormat="1" applyFont="1" applyFill="1" applyBorder="1" applyAlignment="1">
      <alignment wrapText="1"/>
    </xf>
    <xf numFmtId="2" fontId="17" fillId="0" borderId="0" xfId="0" applyNumberFormat="1" applyFont="1" applyBorder="1" applyAlignment="1"/>
    <xf numFmtId="0" fontId="9" fillId="0" borderId="0" xfId="0" applyFont="1" applyBorder="1"/>
    <xf numFmtId="0" fontId="22" fillId="0" borderId="0" xfId="0" applyFont="1" applyFill="1" applyBorder="1"/>
    <xf numFmtId="165" fontId="5" fillId="0" borderId="6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5" fillId="0" borderId="0" xfId="0" applyFont="1" applyFill="1" applyBorder="1"/>
    <xf numFmtId="4" fontId="14" fillId="0" borderId="6" xfId="0" applyNumberFormat="1" applyFont="1" applyBorder="1" applyAlignment="1"/>
    <xf numFmtId="4" fontId="14" fillId="0" borderId="6" xfId="0" applyNumberFormat="1" applyFont="1" applyBorder="1" applyAlignment="1">
      <alignment horizontal="right" wrapText="1"/>
    </xf>
    <xf numFmtId="0" fontId="17" fillId="0" borderId="6" xfId="0" applyFont="1" applyBorder="1"/>
    <xf numFmtId="0" fontId="2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16" fillId="0" borderId="0" xfId="0" applyNumberFormat="1" applyFont="1" applyFill="1" applyAlignment="1">
      <alignment horizontal="justify" wrapText="1"/>
    </xf>
    <xf numFmtId="0" fontId="0" fillId="0" borderId="0" xfId="0" applyFont="1" applyFill="1"/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19051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190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54" name="Text Box 542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55" name="Text Box 542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56" name="Text Box 5429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57" name="Text Box 5430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58" name="Text Box 5431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59" name="Text Box 5432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0" name="Text Box 5433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1" name="Text Box 5434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2" name="Text Box 5435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3" name="Text Box 5436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4" name="Text Box 543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5" name="Text Box 543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6" name="Text Box 5439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7" name="Text Box 5440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8" name="Text Box 5441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9" name="Text Box 5442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0" name="Text Box 5443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1" name="Text Box 5444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2" name="Text Box 5445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3" name="Text Box 5446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4" name="Text Box 544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5" name="Text Box 544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6" name="Text Box 5449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7" name="Text Box 5450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8" name="Text Box 5451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9" name="Text Box 5452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0" name="Text Box 5453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1" name="Text Box 5454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2" name="Text Box 5455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3" name="Text Box 5456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4" name="Text Box 545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5" name="Text Box 545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6" name="Text Box 5459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7" name="Text Box 5460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8" name="Text Box 5461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9" name="Text Box 5462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90" name="Text Box 5463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91" name="Text Box 5464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92" name="Text Box 5465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93" name="Text Box 5466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94" name="Text Box 5467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95" name="Text Box 5468"/>
        <xdr:cNvSpPr txBox="1">
          <a:spLocks noChangeArrowheads="1"/>
        </xdr:cNvSpPr>
      </xdr:nvSpPr>
      <xdr:spPr bwMode="auto">
        <a:xfrm>
          <a:off x="46863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24" name="Text Box 377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25" name="Text Box 378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26" name="Text Box 379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27" name="Text Box 380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28" name="Text Box 381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29" name="Text Box 382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30" name="Text Box 383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31" name="Text Box 384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32" name="Text Box 385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33" name="Text Box 386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34" name="Text Box 387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85725</xdr:colOff>
      <xdr:row>324</xdr:row>
      <xdr:rowOff>330</xdr:rowOff>
    </xdr:to>
    <xdr:sp macro="" textlink="">
      <xdr:nvSpPr>
        <xdr:cNvPr id="2835" name="Text Box 388"/>
        <xdr:cNvSpPr txBox="1">
          <a:spLocks noChangeArrowheads="1"/>
        </xdr:cNvSpPr>
      </xdr:nvSpPr>
      <xdr:spPr bwMode="auto">
        <a:xfrm>
          <a:off x="4686300" y="6153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36" name="Text Box 389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37" name="Text Box 390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38" name="Text Box 391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39" name="Text Box 392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40" name="Text Box 393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41" name="Text Box 394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42" name="Text Box 395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43" name="Text Box 396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44" name="Text Box 397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85725</xdr:colOff>
      <xdr:row>325</xdr:row>
      <xdr:rowOff>332</xdr:rowOff>
    </xdr:to>
    <xdr:sp macro="" textlink="">
      <xdr:nvSpPr>
        <xdr:cNvPr id="2845" name="Text Box 398"/>
        <xdr:cNvSpPr txBox="1">
          <a:spLocks noChangeArrowheads="1"/>
        </xdr:cNvSpPr>
      </xdr:nvSpPr>
      <xdr:spPr bwMode="auto">
        <a:xfrm>
          <a:off x="4686300" y="61722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46" name="Text Box 25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47" name="Text Box 25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48" name="Text Box 25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49" name="Text Box 25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0" name="Text Box 25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1" name="Text Box 25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2" name="Text Box 25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3" name="Text Box 25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4" name="Text Box 25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5" name="Text Box 25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6" name="Text Box 25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7" name="Text Box 25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8" name="Text Box 25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59" name="Text Box 25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0" name="Text Box 26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1" name="Text Box 26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2" name="Text Box 26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3" name="Text Box 26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4" name="Text Box 26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5" name="Text Box 26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6" name="Text Box 26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7" name="Text Box 26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8" name="Text Box 26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69" name="Text Box 26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0" name="Text Box 26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1" name="Text Box 26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2" name="Text Box 26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3" name="Text Box 26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4" name="Text Box 26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5" name="Text Box 26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6" name="Text Box 26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7" name="Text Box 26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8" name="Text Box 26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79" name="Text Box 26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0" name="Text Box 26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1" name="Text Box 26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2" name="Text Box 26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3" name="Text Box 26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4" name="Text Box 26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5" name="Text Box 26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6" name="Text Box 26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7" name="Text Box 26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8" name="Text Box 26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89" name="Text Box 26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0" name="Text Box 26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1" name="Text Box 26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2" name="Text Box 26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3" name="Text Box 26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4" name="Text Box 26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5" name="Text Box 26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6" name="Text Box 26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7" name="Text Box 26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8" name="Text Box 26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899" name="Text Box 26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0" name="Text Box 26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1" name="Text Box 26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2" name="Text Box 26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3" name="Text Box 26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4" name="Text Box 26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5" name="Text Box 26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6" name="Text Box 26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7" name="Text Box 26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8" name="Text Box 26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09" name="Text Box 26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0" name="Text Box 26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1" name="Text Box 26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2" name="Text Box 26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3" name="Text Box 26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4" name="Text Box 26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5" name="Text Box 26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6" name="Text Box 26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7" name="Text Box 26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8" name="Text Box 27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19" name="Text Box 27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0" name="Text Box 27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1" name="Text Box 27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2" name="Text Box 27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3" name="Text Box 27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4" name="Text Box 27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5" name="Text Box 27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6" name="Text Box 27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7" name="Text Box 27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8" name="Text Box 27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29" name="Text Box 27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0" name="Text Box 27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1" name="Text Box 27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2" name="Text Box 27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3" name="Text Box 27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4" name="Text Box 27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5" name="Text Box 27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6" name="Text Box 27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7" name="Text Box 27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8" name="Text Box 27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39" name="Text Box 27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0" name="Text Box 27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1" name="Text Box 27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2" name="Text Box 27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3" name="Text Box 27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4" name="Text Box 27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5" name="Text Box 27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6" name="Text Box 27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7" name="Text Box 27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8" name="Text Box 27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49" name="Text Box 27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0" name="Text Box 27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1" name="Text Box 27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2" name="Text Box 27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3" name="Text Box 27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4" name="Text Box 27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5" name="Text Box 27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6" name="Text Box 27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7" name="Text Box 27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8" name="Text Box 27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59" name="Text Box 27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0" name="Text Box 27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1" name="Text Box 27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2" name="Text Box 27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3" name="Text Box 27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4" name="Text Box 27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5" name="Text Box 27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6" name="Text Box 27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7" name="Text Box 27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8" name="Text Box 27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69" name="Text Box 27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0" name="Text Box 27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1" name="Text Box 27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2" name="Text Box 27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3" name="Text Box 27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4" name="Text Box 27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5" name="Text Box 27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6" name="Text Box 27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7" name="Text Box 27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8" name="Text Box 27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79" name="Text Box 27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0" name="Text Box 27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1" name="Text Box 27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2" name="Text Box 27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3" name="Text Box 27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4" name="Text Box 27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5" name="Text Box 27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6" name="Text Box 27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7" name="Text Box 27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8" name="Text Box 27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89" name="Text Box 27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0" name="Text Box 27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1" name="Text Box 27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2" name="Text Box 27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3" name="Text Box 27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4" name="Text Box 27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5" name="Text Box 27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6" name="Text Box 27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7" name="Text Box 27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8" name="Text Box 27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2999" name="Text Box 27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0" name="Text Box 27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1" name="Text Box 27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2" name="Text Box 27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3" name="Text Box 27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4" name="Text Box 27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5" name="Text Box 27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6" name="Text Box 27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7" name="Text Box 27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8" name="Text Box 27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09" name="Text Box 27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0" name="Text Box 27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1" name="Text Box 27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2" name="Text Box 27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3" name="Text Box 27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4" name="Text Box 27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5" name="Text Box 27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6" name="Text Box 27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7" name="Text Box 27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8" name="Text Box 28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19" name="Text Box 28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0" name="Text Box 28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1" name="Text Box 28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2" name="Text Box 28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3" name="Text Box 28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4" name="Text Box 28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5" name="Text Box 28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6" name="Text Box 28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7" name="Text Box 28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8" name="Text Box 28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29" name="Text Box 28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0" name="Text Box 28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1" name="Text Box 28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2" name="Text Box 28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3" name="Text Box 28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4" name="Text Box 28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5" name="Text Box 28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6" name="Text Box 28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7" name="Text Box 28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8" name="Text Box 28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39" name="Text Box 28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0" name="Text Box 28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1" name="Text Box 28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2" name="Text Box 28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3" name="Text Box 28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4" name="Text Box 28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5" name="Text Box 28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6" name="Text Box 28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7" name="Text Box 28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8" name="Text Box 28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49" name="Text Box 28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0" name="Text Box 28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1" name="Text Box 28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2" name="Text Box 28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3" name="Text Box 28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4" name="Text Box 28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5" name="Text Box 28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6" name="Text Box 28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7" name="Text Box 28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8" name="Text Box 28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59" name="Text Box 28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0" name="Text Box 28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1" name="Text Box 28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2" name="Text Box 28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3" name="Text Box 28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4" name="Text Box 28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5" name="Text Box 28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6" name="Text Box 28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7" name="Text Box 28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8" name="Text Box 28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69" name="Text Box 28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0" name="Text Box 28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1" name="Text Box 28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2" name="Text Box 28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3" name="Text Box 28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4" name="Text Box 28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5" name="Text Box 28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6" name="Text Box 28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7" name="Text Box 28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8" name="Text Box 28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79" name="Text Box 28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0" name="Text Box 28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1" name="Text Box 28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2" name="Text Box 28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3" name="Text Box 28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4" name="Text Box 28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5" name="Text Box 28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6" name="Text Box 28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7" name="Text Box 28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8" name="Text Box 28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89" name="Text Box 28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0" name="Text Box 28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1" name="Text Box 28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2" name="Text Box 28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3" name="Text Box 28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4" name="Text Box 28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5" name="Text Box 28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6" name="Text Box 28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7" name="Text Box 28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8" name="Text Box 28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099" name="Text Box 28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0" name="Text Box 28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1" name="Text Box 28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2" name="Text Box 28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3" name="Text Box 28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4" name="Text Box 28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5" name="Text Box 28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6" name="Text Box 28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7" name="Text Box 28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8" name="Text Box 28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09" name="Text Box 28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0" name="Text Box 28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1" name="Text Box 28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2" name="Text Box 28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3" name="Text Box 28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4" name="Text Box 28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5" name="Text Box 28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6" name="Text Box 28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7" name="Text Box 28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8" name="Text Box 29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19" name="Text Box 29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0" name="Text Box 29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1" name="Text Box 29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2" name="Text Box 29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3" name="Text Box 29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4" name="Text Box 29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5" name="Text Box 29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6" name="Text Box 29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7" name="Text Box 29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8" name="Text Box 29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29" name="Text Box 29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0" name="Text Box 29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1" name="Text Box 29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2" name="Text Box 29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3" name="Text Box 29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4" name="Text Box 29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5" name="Text Box 29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6" name="Text Box 29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7" name="Text Box 29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8" name="Text Box 29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39" name="Text Box 29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0" name="Text Box 29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1" name="Text Box 29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2" name="Text Box 29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3" name="Text Box 29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4" name="Text Box 29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5" name="Text Box 29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6" name="Text Box 29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7" name="Text Box 29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8" name="Text Box 29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49" name="Text Box 29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0" name="Text Box 29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1" name="Text Box 29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2" name="Text Box 29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3" name="Text Box 29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4" name="Text Box 29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5" name="Text Box 29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6" name="Text Box 29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7" name="Text Box 29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8" name="Text Box 29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59" name="Text Box 29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0" name="Text Box 29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1" name="Text Box 29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2" name="Text Box 29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3" name="Text Box 29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4" name="Text Box 29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5" name="Text Box 29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6" name="Text Box 29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7" name="Text Box 29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8" name="Text Box 29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69" name="Text Box 29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0" name="Text Box 29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1" name="Text Box 29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2" name="Text Box 29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3" name="Text Box 29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4" name="Text Box 29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5" name="Text Box 29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6" name="Text Box 29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7" name="Text Box 29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8" name="Text Box 29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79" name="Text Box 29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0" name="Text Box 29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1" name="Text Box 29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2" name="Text Box 29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3" name="Text Box 29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4" name="Text Box 29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5" name="Text Box 29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6" name="Text Box 29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7" name="Text Box 29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8" name="Text Box 29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89" name="Text Box 29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0" name="Text Box 29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1" name="Text Box 29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2" name="Text Box 29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3" name="Text Box 29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4" name="Text Box 29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5" name="Text Box 29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6" name="Text Box 29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7" name="Text Box 29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8" name="Text Box 29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199" name="Text Box 29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0" name="Text Box 29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1" name="Text Box 29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2" name="Text Box 29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3" name="Text Box 29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4" name="Text Box 29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5" name="Text Box 29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6" name="Text Box 29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7" name="Text Box 29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8" name="Text Box 29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09" name="Text Box 29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0" name="Text Box 29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1" name="Text Box 29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2" name="Text Box 29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3" name="Text Box 29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4" name="Text Box 29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5" name="Text Box 29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6" name="Text Box 29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7" name="Text Box 29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8" name="Text Box 30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19" name="Text Box 30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0" name="Text Box 30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1" name="Text Box 30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2" name="Text Box 30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3" name="Text Box 30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4" name="Text Box 30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5" name="Text Box 30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6" name="Text Box 30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7" name="Text Box 30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8" name="Text Box 30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29" name="Text Box 30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0" name="Text Box 30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1" name="Text Box 30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2" name="Text Box 30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3" name="Text Box 30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4" name="Text Box 30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5" name="Text Box 30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6" name="Text Box 30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7" name="Text Box 30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8" name="Text Box 30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39" name="Text Box 30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0" name="Text Box 30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1" name="Text Box 30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2" name="Text Box 30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3" name="Text Box 30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4" name="Text Box 30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5" name="Text Box 30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6" name="Text Box 30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7" name="Text Box 30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8" name="Text Box 30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49" name="Text Box 30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0" name="Text Box 30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1" name="Text Box 30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2" name="Text Box 30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3" name="Text Box 30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4" name="Text Box 30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5" name="Text Box 30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6" name="Text Box 30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7" name="Text Box 30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8" name="Text Box 30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59" name="Text Box 30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0" name="Text Box 30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1" name="Text Box 30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2" name="Text Box 30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3" name="Text Box 30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4" name="Text Box 30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5" name="Text Box 30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6" name="Text Box 30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7" name="Text Box 30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8" name="Text Box 30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69" name="Text Box 30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0" name="Text Box 30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1" name="Text Box 30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2" name="Text Box 30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3" name="Text Box 30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4" name="Text Box 30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5" name="Text Box 30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6" name="Text Box 30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7" name="Text Box 30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8" name="Text Box 30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79" name="Text Box 30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0" name="Text Box 30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1" name="Text Box 30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2" name="Text Box 30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3" name="Text Box 30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4" name="Text Box 30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5" name="Text Box 30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6" name="Text Box 30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7" name="Text Box 30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8" name="Text Box 30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89" name="Text Box 30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0" name="Text Box 30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1" name="Text Box 30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2" name="Text Box 30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3" name="Text Box 30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4" name="Text Box 30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5" name="Text Box 30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6" name="Text Box 30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7" name="Text Box 30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8" name="Text Box 30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299" name="Text Box 30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0" name="Text Box 30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1" name="Text Box 30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2" name="Text Box 30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3" name="Text Box 30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4" name="Text Box 30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5" name="Text Box 30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6" name="Text Box 30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7" name="Text Box 30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8" name="Text Box 30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09" name="Text Box 30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0" name="Text Box 30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1" name="Text Box 30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2" name="Text Box 30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3" name="Text Box 30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4" name="Text Box 30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5" name="Text Box 30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6" name="Text Box 30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7" name="Text Box 30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8" name="Text Box 31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19" name="Text Box 31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0" name="Text Box 31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1" name="Text Box 31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2" name="Text Box 31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3" name="Text Box 31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4" name="Text Box 31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5" name="Text Box 31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6" name="Text Box 31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7" name="Text Box 31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8" name="Text Box 31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29" name="Text Box 31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0" name="Text Box 31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1" name="Text Box 31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2" name="Text Box 31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3" name="Text Box 31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4" name="Text Box 31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5" name="Text Box 31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6" name="Text Box 31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7" name="Text Box 31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8" name="Text Box 31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39" name="Text Box 31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0" name="Text Box 31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1" name="Text Box 31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2" name="Text Box 31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3" name="Text Box 31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4" name="Text Box 31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5" name="Text Box 31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6" name="Text Box 31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7" name="Text Box 31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8" name="Text Box 31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49" name="Text Box 31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0" name="Text Box 31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1" name="Text Box 31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2" name="Text Box 31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3" name="Text Box 31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4" name="Text Box 31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5" name="Text Box 31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6" name="Text Box 31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7" name="Text Box 31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8" name="Text Box 31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59" name="Text Box 31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0" name="Text Box 31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1" name="Text Box 31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2" name="Text Box 31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3" name="Text Box 31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4" name="Text Box 31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5" name="Text Box 31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6" name="Text Box 31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7" name="Text Box 31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8" name="Text Box 31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69" name="Text Box 31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0" name="Text Box 31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1" name="Text Box 31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2" name="Text Box 31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3" name="Text Box 31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4" name="Text Box 31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5" name="Text Box 31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6" name="Text Box 31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7" name="Text Box 31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8" name="Text Box 31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79" name="Text Box 31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0" name="Text Box 31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1" name="Text Box 31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2" name="Text Box 31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3" name="Text Box 31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4" name="Text Box 31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5" name="Text Box 31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6" name="Text Box 31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7" name="Text Box 31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8" name="Text Box 31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89" name="Text Box 31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0" name="Text Box 31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1" name="Text Box 31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2" name="Text Box 31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3" name="Text Box 31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4" name="Text Box 31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5" name="Text Box 31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6" name="Text Box 31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7" name="Text Box 31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8" name="Text Box 31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399" name="Text Box 31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0" name="Text Box 31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1" name="Text Box 31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2" name="Text Box 31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3" name="Text Box 31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4" name="Text Box 31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5" name="Text Box 31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6" name="Text Box 31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7" name="Text Box 31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8" name="Text Box 31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09" name="Text Box 31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0" name="Text Box 31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1" name="Text Box 31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2" name="Text Box 31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3" name="Text Box 31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4" name="Text Box 31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5" name="Text Box 31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6" name="Text Box 31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7" name="Text Box 31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8" name="Text Box 32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19" name="Text Box 32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0" name="Text Box 32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1" name="Text Box 32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2" name="Text Box 32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3" name="Text Box 32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4" name="Text Box 32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5" name="Text Box 32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6" name="Text Box 32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7" name="Text Box 32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8" name="Text Box 32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29" name="Text Box 32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0" name="Text Box 32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1" name="Text Box 32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2" name="Text Box 32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3" name="Text Box 32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4" name="Text Box 32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5" name="Text Box 32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6" name="Text Box 32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7" name="Text Box 32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8" name="Text Box 32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39" name="Text Box 32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0" name="Text Box 32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1" name="Text Box 32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2" name="Text Box 32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3" name="Text Box 32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4" name="Text Box 32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5" name="Text Box 32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6" name="Text Box 32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7" name="Text Box 32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8" name="Text Box 32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49" name="Text Box 32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0" name="Text Box 32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1" name="Text Box 32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2" name="Text Box 32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3" name="Text Box 32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4" name="Text Box 32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5" name="Text Box 32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6" name="Text Box 32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7" name="Text Box 32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8" name="Text Box 32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59" name="Text Box 32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0" name="Text Box 32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1" name="Text Box 32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2" name="Text Box 32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3" name="Text Box 32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4" name="Text Box 32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5" name="Text Box 32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6" name="Text Box 32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7" name="Text Box 32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8" name="Text Box 32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69" name="Text Box 32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0" name="Text Box 32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1" name="Text Box 32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2" name="Text Box 32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3" name="Text Box 32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4" name="Text Box 32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5" name="Text Box 32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6" name="Text Box 32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7" name="Text Box 32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8" name="Text Box 32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79" name="Text Box 32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0" name="Text Box 32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1" name="Text Box 32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2" name="Text Box 32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3" name="Text Box 32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4" name="Text Box 32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5" name="Text Box 32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6" name="Text Box 32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7" name="Text Box 32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8" name="Text Box 32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89" name="Text Box 32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0" name="Text Box 32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1" name="Text Box 32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2" name="Text Box 32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3" name="Text Box 32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4" name="Text Box 32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5" name="Text Box 32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6" name="Text Box 32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7" name="Text Box 32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8" name="Text Box 32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499" name="Text Box 32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0" name="Text Box 32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1" name="Text Box 32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2" name="Text Box 32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3" name="Text Box 32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4" name="Text Box 32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5" name="Text Box 32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6" name="Text Box 32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7" name="Text Box 32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8" name="Text Box 32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09" name="Text Box 32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0" name="Text Box 32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1" name="Text Box 32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2" name="Text Box 32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3" name="Text Box 32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4" name="Text Box 32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5" name="Text Box 32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6" name="Text Box 32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7" name="Text Box 32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8" name="Text Box 33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19" name="Text Box 33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0" name="Text Box 33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1" name="Text Box 33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2" name="Text Box 33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3" name="Text Box 33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4" name="Text Box 33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5" name="Text Box 33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6" name="Text Box 33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7" name="Text Box 33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8" name="Text Box 33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29" name="Text Box 33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0" name="Text Box 33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1" name="Text Box 33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2" name="Text Box 33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3" name="Text Box 33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4" name="Text Box 33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5" name="Text Box 33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6" name="Text Box 33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7" name="Text Box 33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8" name="Text Box 33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39" name="Text Box 33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0" name="Text Box 33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1" name="Text Box 33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2" name="Text Box 33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3" name="Text Box 33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4" name="Text Box 33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5" name="Text Box 33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6" name="Text Box 33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7" name="Text Box 33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8" name="Text Box 33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49" name="Text Box 33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0" name="Text Box 33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1" name="Text Box 33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2" name="Text Box 33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3" name="Text Box 33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4" name="Text Box 33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5" name="Text Box 33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6" name="Text Box 33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7" name="Text Box 33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8" name="Text Box 33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59" name="Text Box 33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0" name="Text Box 33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1" name="Text Box 33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2" name="Text Box 33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3" name="Text Box 33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4" name="Text Box 33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5" name="Text Box 33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6" name="Text Box 33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7" name="Text Box 33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8" name="Text Box 33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69" name="Text Box 33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0" name="Text Box 33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1" name="Text Box 33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2" name="Text Box 33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3" name="Text Box 33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4" name="Text Box 33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5" name="Text Box 33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6" name="Text Box 33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7" name="Text Box 33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8" name="Text Box 33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79" name="Text Box 33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0" name="Text Box 33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1" name="Text Box 33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2" name="Text Box 33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3" name="Text Box 33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4" name="Text Box 33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5" name="Text Box 33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6" name="Text Box 33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7" name="Text Box 33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8" name="Text Box 33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89" name="Text Box 33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0" name="Text Box 33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1" name="Text Box 33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2" name="Text Box 33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3" name="Text Box 33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4" name="Text Box 33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5" name="Text Box 33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6" name="Text Box 33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7" name="Text Box 33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8" name="Text Box 33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599" name="Text Box 33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0" name="Text Box 33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1" name="Text Box 33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2" name="Text Box 33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3" name="Text Box 33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4" name="Text Box 33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5" name="Text Box 33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6" name="Text Box 33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7" name="Text Box 33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8" name="Text Box 33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09" name="Text Box 33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0" name="Text Box 33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1" name="Text Box 33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2" name="Text Box 33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3" name="Text Box 33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4" name="Text Box 33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5" name="Text Box 33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6" name="Text Box 33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7" name="Text Box 33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8" name="Text Box 34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19" name="Text Box 34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0" name="Text Box 34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1" name="Text Box 34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2" name="Text Box 34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3" name="Text Box 34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4" name="Text Box 34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5" name="Text Box 34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6" name="Text Box 34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7" name="Text Box 34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8" name="Text Box 34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29" name="Text Box 34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0" name="Text Box 34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1" name="Text Box 34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2" name="Text Box 34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3" name="Text Box 34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4" name="Text Box 34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5" name="Text Box 34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6" name="Text Box 34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7" name="Text Box 34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8" name="Text Box 34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39" name="Text Box 34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0" name="Text Box 34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1" name="Text Box 34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2" name="Text Box 34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3" name="Text Box 34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4" name="Text Box 34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5" name="Text Box 34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6" name="Text Box 34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7" name="Text Box 34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8" name="Text Box 34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49" name="Text Box 34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0" name="Text Box 34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1" name="Text Box 34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2" name="Text Box 34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3" name="Text Box 34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4" name="Text Box 34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5" name="Text Box 34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6" name="Text Box 34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7" name="Text Box 34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8" name="Text Box 34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59" name="Text Box 34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0" name="Text Box 34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1" name="Text Box 34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2" name="Text Box 34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3" name="Text Box 34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4" name="Text Box 34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5" name="Text Box 34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6" name="Text Box 34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7" name="Text Box 34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8" name="Text Box 34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69" name="Text Box 34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0" name="Text Box 34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1" name="Text Box 34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2" name="Text Box 34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3" name="Text Box 34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4" name="Text Box 34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5" name="Text Box 34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6" name="Text Box 34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7" name="Text Box 34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8" name="Text Box 34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79" name="Text Box 34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0" name="Text Box 34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1" name="Text Box 34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2" name="Text Box 34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3" name="Text Box 34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4" name="Text Box 34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5" name="Text Box 34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6" name="Text Box 34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7" name="Text Box 34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8" name="Text Box 34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89" name="Text Box 34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0" name="Text Box 34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1" name="Text Box 34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2" name="Text Box 34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3" name="Text Box 34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4" name="Text Box 34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5" name="Text Box 34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6" name="Text Box 34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7" name="Text Box 34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8" name="Text Box 34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699" name="Text Box 34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0" name="Text Box 34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1" name="Text Box 34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2" name="Text Box 34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3" name="Text Box 34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4" name="Text Box 34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5" name="Text Box 34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6" name="Text Box 34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7" name="Text Box 34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8" name="Text Box 34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09" name="Text Box 34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0" name="Text Box 34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1" name="Text Box 34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2" name="Text Box 34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3" name="Text Box 34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4" name="Text Box 34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5" name="Text Box 34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6" name="Text Box 34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7" name="Text Box 34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8" name="Text Box 35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19" name="Text Box 35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0" name="Text Box 35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1" name="Text Box 35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2" name="Text Box 35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3" name="Text Box 35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4" name="Text Box 35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5" name="Text Box 35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6" name="Text Box 35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7" name="Text Box 35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8" name="Text Box 35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29" name="Text Box 35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0" name="Text Box 35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1" name="Text Box 35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2" name="Text Box 35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3" name="Text Box 35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4" name="Text Box 35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5" name="Text Box 35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6" name="Text Box 35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7" name="Text Box 35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8" name="Text Box 35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39" name="Text Box 35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0" name="Text Box 35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1" name="Text Box 35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2" name="Text Box 35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3" name="Text Box 35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4" name="Text Box 35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5" name="Text Box 35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6" name="Text Box 35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7" name="Text Box 35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8" name="Text Box 35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49" name="Text Box 35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0" name="Text Box 35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1" name="Text Box 35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2" name="Text Box 35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3" name="Text Box 35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4" name="Text Box 35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5" name="Text Box 35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6" name="Text Box 35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7" name="Text Box 35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8" name="Text Box 35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59" name="Text Box 35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0" name="Text Box 35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1" name="Text Box 35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2" name="Text Box 35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3" name="Text Box 35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4" name="Text Box 35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5" name="Text Box 35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6" name="Text Box 35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7" name="Text Box 35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8" name="Text Box 35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69" name="Text Box 35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0" name="Text Box 35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1" name="Text Box 35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2" name="Text Box 35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3" name="Text Box 35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4" name="Text Box 35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5" name="Text Box 35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6" name="Text Box 35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7" name="Text Box 35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8" name="Text Box 35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79" name="Text Box 35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0" name="Text Box 35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1" name="Text Box 35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2" name="Text Box 35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3" name="Text Box 35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4" name="Text Box 35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5" name="Text Box 35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6" name="Text Box 35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7" name="Text Box 35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8" name="Text Box 35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89" name="Text Box 35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0" name="Text Box 35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1" name="Text Box 35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2" name="Text Box 35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3" name="Text Box 35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4" name="Text Box 35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5" name="Text Box 35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6" name="Text Box 35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7" name="Text Box 35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8" name="Text Box 35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799" name="Text Box 35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0" name="Text Box 35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1" name="Text Box 35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2" name="Text Box 35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3" name="Text Box 35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4" name="Text Box 35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5" name="Text Box 35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6" name="Text Box 35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7" name="Text Box 35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8" name="Text Box 35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09" name="Text Box 35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0" name="Text Box 35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1" name="Text Box 35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2" name="Text Box 35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3" name="Text Box 35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4" name="Text Box 35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5" name="Text Box 35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6" name="Text Box 35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7" name="Text Box 35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8" name="Text Box 36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19" name="Text Box 36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0" name="Text Box 36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1" name="Text Box 36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2" name="Text Box 36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3" name="Text Box 36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4" name="Text Box 36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5" name="Text Box 36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6" name="Text Box 36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7" name="Text Box 36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8" name="Text Box 36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29" name="Text Box 36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0" name="Text Box 36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1" name="Text Box 36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2" name="Text Box 36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3" name="Text Box 36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4" name="Text Box 36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5" name="Text Box 36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6" name="Text Box 36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7" name="Text Box 36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8" name="Text Box 36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39" name="Text Box 36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0" name="Text Box 36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1" name="Text Box 36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2" name="Text Box 36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3" name="Text Box 36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4" name="Text Box 36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5" name="Text Box 36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6" name="Text Box 36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7" name="Text Box 36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8" name="Text Box 36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49" name="Text Box 36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0" name="Text Box 36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1" name="Text Box 36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2" name="Text Box 36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3" name="Text Box 36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4" name="Text Box 36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5" name="Text Box 36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6" name="Text Box 36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7" name="Text Box 36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8" name="Text Box 36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59" name="Text Box 36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0" name="Text Box 36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1" name="Text Box 36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2" name="Text Box 36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3" name="Text Box 36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4" name="Text Box 36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5" name="Text Box 36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6" name="Text Box 36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7" name="Text Box 36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8" name="Text Box 36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69" name="Text Box 36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0" name="Text Box 36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1" name="Text Box 36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2" name="Text Box 36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3" name="Text Box 36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4" name="Text Box 36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5" name="Text Box 36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6" name="Text Box 36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7" name="Text Box 36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8" name="Text Box 36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79" name="Text Box 36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0" name="Text Box 36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1" name="Text Box 36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2" name="Text Box 36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3" name="Text Box 36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4" name="Text Box 36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5" name="Text Box 36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6" name="Text Box 36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7" name="Text Box 36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8" name="Text Box 36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89" name="Text Box 36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0" name="Text Box 36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1" name="Text Box 36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2" name="Text Box 36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3" name="Text Box 36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4" name="Text Box 36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5" name="Text Box 36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6" name="Text Box 36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7" name="Text Box 36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8" name="Text Box 36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899" name="Text Box 36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0" name="Text Box 36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1" name="Text Box 36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2" name="Text Box 36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3" name="Text Box 36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4" name="Text Box 36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5" name="Text Box 36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6" name="Text Box 36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7" name="Text Box 36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8" name="Text Box 36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09" name="Text Box 36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0" name="Text Box 36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1" name="Text Box 36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2" name="Text Box 36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3" name="Text Box 36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4" name="Text Box 36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5" name="Text Box 36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6" name="Text Box 36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7" name="Text Box 36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8" name="Text Box 37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19" name="Text Box 37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0" name="Text Box 37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1" name="Text Box 37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2" name="Text Box 37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3" name="Text Box 37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4" name="Text Box 37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5" name="Text Box 37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6" name="Text Box 37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7" name="Text Box 37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8" name="Text Box 37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29" name="Text Box 37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0" name="Text Box 37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1" name="Text Box 37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2" name="Text Box 37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3" name="Text Box 37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4" name="Text Box 37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5" name="Text Box 37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6" name="Text Box 37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7" name="Text Box 37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8" name="Text Box 37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39" name="Text Box 37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0" name="Text Box 37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1" name="Text Box 37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2" name="Text Box 37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3" name="Text Box 37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4" name="Text Box 37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5" name="Text Box 37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6" name="Text Box 37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7" name="Text Box 37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8" name="Text Box 37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49" name="Text Box 37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0" name="Text Box 37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1" name="Text Box 37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2" name="Text Box 37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3" name="Text Box 37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4" name="Text Box 37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5" name="Text Box 37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6" name="Text Box 37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7" name="Text Box 37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8" name="Text Box 37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59" name="Text Box 37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0" name="Text Box 37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1" name="Text Box 37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2" name="Text Box 37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3" name="Text Box 37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4" name="Text Box 37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5" name="Text Box 37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6" name="Text Box 37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7" name="Text Box 37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8" name="Text Box 37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69" name="Text Box 37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0" name="Text Box 37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1" name="Text Box 37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2" name="Text Box 37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3" name="Text Box 37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4" name="Text Box 37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5" name="Text Box 37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6" name="Text Box 37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7" name="Text Box 37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8" name="Text Box 37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79" name="Text Box 37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0" name="Text Box 37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1" name="Text Box 37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2" name="Text Box 37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3" name="Text Box 37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4" name="Text Box 37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5" name="Text Box 37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6" name="Text Box 37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7" name="Text Box 37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8" name="Text Box 37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89" name="Text Box 37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0" name="Text Box 37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1" name="Text Box 37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2" name="Text Box 37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3" name="Text Box 37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4" name="Text Box 37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5" name="Text Box 37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6" name="Text Box 37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7" name="Text Box 37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8" name="Text Box 37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3999" name="Text Box 37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0" name="Text Box 37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1" name="Text Box 37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2" name="Text Box 37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3" name="Text Box 37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4" name="Text Box 37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5" name="Text Box 37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6" name="Text Box 37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7" name="Text Box 37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8" name="Text Box 37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09" name="Text Box 37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0" name="Text Box 37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1" name="Text Box 37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2" name="Text Box 37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3" name="Text Box 37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4" name="Text Box 37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5" name="Text Box 37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6" name="Text Box 37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7" name="Text Box 37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8" name="Text Box 38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19" name="Text Box 38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0" name="Text Box 38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1" name="Text Box 38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2" name="Text Box 38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3" name="Text Box 38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4" name="Text Box 38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5" name="Text Box 38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6" name="Text Box 38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7" name="Text Box 38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8" name="Text Box 38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29" name="Text Box 38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0" name="Text Box 38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1" name="Text Box 38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2" name="Text Box 38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3" name="Text Box 38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4" name="Text Box 38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5" name="Text Box 38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6" name="Text Box 38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7" name="Text Box 38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8" name="Text Box 38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39" name="Text Box 38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0" name="Text Box 38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1" name="Text Box 38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2" name="Text Box 38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3" name="Text Box 38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4" name="Text Box 38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5" name="Text Box 38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6" name="Text Box 38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7" name="Text Box 38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8" name="Text Box 38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49" name="Text Box 38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0" name="Text Box 38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1" name="Text Box 38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2" name="Text Box 38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3" name="Text Box 38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4" name="Text Box 38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5" name="Text Box 38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6" name="Text Box 38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7" name="Text Box 38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8" name="Text Box 38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59" name="Text Box 38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0" name="Text Box 38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1" name="Text Box 38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2" name="Text Box 38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3" name="Text Box 38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4" name="Text Box 38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5" name="Text Box 38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6" name="Text Box 38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7" name="Text Box 38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8" name="Text Box 38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69" name="Text Box 38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0" name="Text Box 38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1" name="Text Box 38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2" name="Text Box 38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3" name="Text Box 38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4" name="Text Box 38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5" name="Text Box 38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6" name="Text Box 38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7" name="Text Box 38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8" name="Text Box 38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79" name="Text Box 38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0" name="Text Box 38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1" name="Text Box 38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2" name="Text Box 38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3" name="Text Box 38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4" name="Text Box 38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5" name="Text Box 38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6" name="Text Box 38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7" name="Text Box 38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8" name="Text Box 38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89" name="Text Box 38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0" name="Text Box 38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1" name="Text Box 38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2" name="Text Box 38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3" name="Text Box 38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4" name="Text Box 38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5" name="Text Box 38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6" name="Text Box 38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7" name="Text Box 38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8" name="Text Box 38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099" name="Text Box 38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0" name="Text Box 38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1" name="Text Box 38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2" name="Text Box 38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3" name="Text Box 38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4" name="Text Box 38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5" name="Text Box 38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6" name="Text Box 38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7" name="Text Box 38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8" name="Text Box 38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09" name="Text Box 38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0" name="Text Box 38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1" name="Text Box 38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2" name="Text Box 38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3" name="Text Box 38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4" name="Text Box 38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5" name="Text Box 38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6" name="Text Box 38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7" name="Text Box 38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8" name="Text Box 39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19" name="Text Box 39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0" name="Text Box 39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1" name="Text Box 39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2" name="Text Box 39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3" name="Text Box 39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4" name="Text Box 39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5" name="Text Box 39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6" name="Text Box 39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7" name="Text Box 39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8" name="Text Box 39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29" name="Text Box 39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0" name="Text Box 39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1" name="Text Box 39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2" name="Text Box 39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3" name="Text Box 39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4" name="Text Box 39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5" name="Text Box 39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6" name="Text Box 39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7" name="Text Box 39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8" name="Text Box 39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39" name="Text Box 39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0" name="Text Box 39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1" name="Text Box 39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2" name="Text Box 39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3" name="Text Box 39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4" name="Text Box 39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5" name="Text Box 39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6" name="Text Box 39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7" name="Text Box 39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8" name="Text Box 39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49" name="Text Box 39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0" name="Text Box 39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1" name="Text Box 39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2" name="Text Box 39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3" name="Text Box 39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4" name="Text Box 39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5" name="Text Box 39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6" name="Text Box 39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7" name="Text Box 39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8" name="Text Box 39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59" name="Text Box 39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0" name="Text Box 39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1" name="Text Box 39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2" name="Text Box 39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3" name="Text Box 39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4" name="Text Box 39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5" name="Text Box 39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6" name="Text Box 39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7" name="Text Box 39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8" name="Text Box 39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69" name="Text Box 39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0" name="Text Box 39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1" name="Text Box 39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2" name="Text Box 39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3" name="Text Box 39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4" name="Text Box 39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5" name="Text Box 39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6" name="Text Box 39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7" name="Text Box 39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8" name="Text Box 39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79" name="Text Box 39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0" name="Text Box 39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1" name="Text Box 39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2" name="Text Box 39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3" name="Text Box 39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4" name="Text Box 39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5" name="Text Box 39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6" name="Text Box 39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7" name="Text Box 39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8" name="Text Box 39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89" name="Text Box 39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0" name="Text Box 39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1" name="Text Box 39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2" name="Text Box 39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3" name="Text Box 39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4" name="Text Box 39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5" name="Text Box 39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6" name="Text Box 39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7" name="Text Box 39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8" name="Text Box 39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199" name="Text Box 39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0" name="Text Box 39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1" name="Text Box 39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2" name="Text Box 39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3" name="Text Box 39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4" name="Text Box 39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5" name="Text Box 39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6" name="Text Box 39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7" name="Text Box 39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8" name="Text Box 39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09" name="Text Box 39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0" name="Text Box 39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1" name="Text Box 39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2" name="Text Box 39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3" name="Text Box 39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4" name="Text Box 39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5" name="Text Box 39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6" name="Text Box 39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7" name="Text Box 39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8" name="Text Box 40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19" name="Text Box 40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0" name="Text Box 40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1" name="Text Box 40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2" name="Text Box 40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3" name="Text Box 40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4" name="Text Box 40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5" name="Text Box 40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6" name="Text Box 40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7" name="Text Box 40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8" name="Text Box 40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29" name="Text Box 40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0" name="Text Box 40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1" name="Text Box 40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2" name="Text Box 40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3" name="Text Box 40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4" name="Text Box 40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5" name="Text Box 40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6" name="Text Box 40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7" name="Text Box 40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8" name="Text Box 40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39" name="Text Box 40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0" name="Text Box 40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1" name="Text Box 40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2" name="Text Box 40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3" name="Text Box 40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4" name="Text Box 40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5" name="Text Box 40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6" name="Text Box 40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7" name="Text Box 40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8" name="Text Box 40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49" name="Text Box 40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0" name="Text Box 40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1" name="Text Box 40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2" name="Text Box 40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3" name="Text Box 40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4" name="Text Box 40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5" name="Text Box 40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6" name="Text Box 40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7" name="Text Box 40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8" name="Text Box 40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59" name="Text Box 40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0" name="Text Box 40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1" name="Text Box 40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2" name="Text Box 40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3" name="Text Box 40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4" name="Text Box 40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5" name="Text Box 40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6" name="Text Box 40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7" name="Text Box 40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8" name="Text Box 40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69" name="Text Box 40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0" name="Text Box 40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1" name="Text Box 40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2" name="Text Box 40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3" name="Text Box 40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4" name="Text Box 40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5" name="Text Box 40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6" name="Text Box 40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7" name="Text Box 40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8" name="Text Box 40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79" name="Text Box 40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0" name="Text Box 40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1" name="Text Box 40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2" name="Text Box 40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3" name="Text Box 40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4" name="Text Box 40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5" name="Text Box 40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6" name="Text Box 40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7" name="Text Box 40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8" name="Text Box 40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89" name="Text Box 40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0" name="Text Box 40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1" name="Text Box 40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2" name="Text Box 40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3" name="Text Box 40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4" name="Text Box 40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5" name="Text Box 40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6" name="Text Box 40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7" name="Text Box 40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8" name="Text Box 40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299" name="Text Box 40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0" name="Text Box 40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1" name="Text Box 40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2" name="Text Box 40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3" name="Text Box 40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4" name="Text Box 40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5" name="Text Box 40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6" name="Text Box 40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7" name="Text Box 40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8" name="Text Box 40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09" name="Text Box 40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0" name="Text Box 40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1" name="Text Box 40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2" name="Text Box 40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3" name="Text Box 40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4" name="Text Box 40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5" name="Text Box 40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6" name="Text Box 40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7" name="Text Box 40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8" name="Text Box 41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19" name="Text Box 41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0" name="Text Box 41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1" name="Text Box 41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2" name="Text Box 41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3" name="Text Box 41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4" name="Text Box 41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5" name="Text Box 41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6" name="Text Box 41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7" name="Text Box 41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8" name="Text Box 41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29" name="Text Box 41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0" name="Text Box 41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1" name="Text Box 41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2" name="Text Box 41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3" name="Text Box 41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4" name="Text Box 41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5" name="Text Box 41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6" name="Text Box 41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7" name="Text Box 41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8" name="Text Box 41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39" name="Text Box 41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0" name="Text Box 41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1" name="Text Box 41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2" name="Text Box 41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3" name="Text Box 41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4" name="Text Box 41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5" name="Text Box 41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6" name="Text Box 41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7" name="Text Box 41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8" name="Text Box 41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49" name="Text Box 41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0" name="Text Box 41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1" name="Text Box 41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2" name="Text Box 41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3" name="Text Box 41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4" name="Text Box 41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5" name="Text Box 41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6" name="Text Box 41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7" name="Text Box 41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8" name="Text Box 41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59" name="Text Box 41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0" name="Text Box 41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1" name="Text Box 41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2" name="Text Box 41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3" name="Text Box 41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4" name="Text Box 41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5" name="Text Box 41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6" name="Text Box 41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7" name="Text Box 41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8" name="Text Box 41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69" name="Text Box 41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0" name="Text Box 41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1" name="Text Box 41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2" name="Text Box 41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3" name="Text Box 41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4" name="Text Box 41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5" name="Text Box 41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6" name="Text Box 41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7" name="Text Box 41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8" name="Text Box 41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79" name="Text Box 41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0" name="Text Box 41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1" name="Text Box 41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2" name="Text Box 41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3" name="Text Box 41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4" name="Text Box 41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5" name="Text Box 41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6" name="Text Box 41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7" name="Text Box 41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8" name="Text Box 41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89" name="Text Box 41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0" name="Text Box 41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1" name="Text Box 41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2" name="Text Box 41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3" name="Text Box 41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4" name="Text Box 41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5" name="Text Box 41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6" name="Text Box 41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7" name="Text Box 41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8" name="Text Box 41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399" name="Text Box 41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0" name="Text Box 41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1" name="Text Box 41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2" name="Text Box 41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3" name="Text Box 41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4" name="Text Box 41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5" name="Text Box 41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6" name="Text Box 41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7" name="Text Box 41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8" name="Text Box 41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09" name="Text Box 41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0" name="Text Box 41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1" name="Text Box 41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2" name="Text Box 41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3" name="Text Box 41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4" name="Text Box 41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5" name="Text Box 41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6" name="Text Box 41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7" name="Text Box 41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8" name="Text Box 42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19" name="Text Box 42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0" name="Text Box 42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1" name="Text Box 42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2" name="Text Box 42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3" name="Text Box 42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4" name="Text Box 42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5" name="Text Box 42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6" name="Text Box 42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7" name="Text Box 42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8" name="Text Box 42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29" name="Text Box 42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0" name="Text Box 42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1" name="Text Box 42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2" name="Text Box 42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3" name="Text Box 42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4" name="Text Box 42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5" name="Text Box 42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6" name="Text Box 42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7" name="Text Box 42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8" name="Text Box 42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39" name="Text Box 42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0" name="Text Box 42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1" name="Text Box 42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2" name="Text Box 42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3" name="Text Box 42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4" name="Text Box 42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5" name="Text Box 42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6" name="Text Box 42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7" name="Text Box 42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8" name="Text Box 42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49" name="Text Box 42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0" name="Text Box 42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1" name="Text Box 42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2" name="Text Box 42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3" name="Text Box 42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4" name="Text Box 42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5" name="Text Box 42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6" name="Text Box 42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7" name="Text Box 42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8" name="Text Box 42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59" name="Text Box 42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0" name="Text Box 42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1" name="Text Box 42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2" name="Text Box 42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3" name="Text Box 42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4" name="Text Box 42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5" name="Text Box 42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6" name="Text Box 42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7" name="Text Box 42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8" name="Text Box 42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69" name="Text Box 42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0" name="Text Box 42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1" name="Text Box 42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2" name="Text Box 42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3" name="Text Box 42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4" name="Text Box 42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5" name="Text Box 42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6" name="Text Box 42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7" name="Text Box 42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8" name="Text Box 42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79" name="Text Box 42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0" name="Text Box 42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1" name="Text Box 42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2" name="Text Box 42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3" name="Text Box 42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4" name="Text Box 42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5" name="Text Box 42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6" name="Text Box 42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7" name="Text Box 42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8" name="Text Box 42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89" name="Text Box 42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0" name="Text Box 42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1" name="Text Box 42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2" name="Text Box 42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3" name="Text Box 42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4" name="Text Box 42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5" name="Text Box 42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6" name="Text Box 42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7" name="Text Box 42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8" name="Text Box 42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499" name="Text Box 42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0" name="Text Box 42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1" name="Text Box 42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2" name="Text Box 42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3" name="Text Box 42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4" name="Text Box 42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5" name="Text Box 42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6" name="Text Box 42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7" name="Text Box 42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8" name="Text Box 42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09" name="Text Box 42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0" name="Text Box 42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1" name="Text Box 42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2" name="Text Box 42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3" name="Text Box 42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4" name="Text Box 42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5" name="Text Box 42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6" name="Text Box 42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7" name="Text Box 42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8" name="Text Box 43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19" name="Text Box 43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0" name="Text Box 43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1" name="Text Box 43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2" name="Text Box 43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3" name="Text Box 43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4" name="Text Box 43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5" name="Text Box 43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6" name="Text Box 43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7" name="Text Box 43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8" name="Text Box 43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29" name="Text Box 43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0" name="Text Box 43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1" name="Text Box 43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2" name="Text Box 43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3" name="Text Box 43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4" name="Text Box 43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5" name="Text Box 43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6" name="Text Box 43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7" name="Text Box 43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8" name="Text Box 43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39" name="Text Box 43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0" name="Text Box 43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1" name="Text Box 43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2" name="Text Box 43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3" name="Text Box 43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4" name="Text Box 43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5" name="Text Box 43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6" name="Text Box 43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7" name="Text Box 43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8" name="Text Box 43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49" name="Text Box 43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0" name="Text Box 43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1" name="Text Box 43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2" name="Text Box 43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3" name="Text Box 43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4" name="Text Box 43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5" name="Text Box 43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6" name="Text Box 43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7" name="Text Box 43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8" name="Text Box 43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59" name="Text Box 43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0" name="Text Box 43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1" name="Text Box 43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2" name="Text Box 43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3" name="Text Box 43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4" name="Text Box 43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5" name="Text Box 43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6" name="Text Box 43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7" name="Text Box 43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8" name="Text Box 43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69" name="Text Box 43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0" name="Text Box 43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1" name="Text Box 43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2" name="Text Box 43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3" name="Text Box 43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4" name="Text Box 43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5" name="Text Box 43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6" name="Text Box 43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7" name="Text Box 43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8" name="Text Box 43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79" name="Text Box 43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0" name="Text Box 43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1" name="Text Box 43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2" name="Text Box 43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3" name="Text Box 43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4" name="Text Box 43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5" name="Text Box 43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6" name="Text Box 43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7" name="Text Box 43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8" name="Text Box 43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89" name="Text Box 43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0" name="Text Box 43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1" name="Text Box 43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2" name="Text Box 43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3" name="Text Box 43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4" name="Text Box 43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5" name="Text Box 43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6" name="Text Box 43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7" name="Text Box 43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8" name="Text Box 43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599" name="Text Box 43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0" name="Text Box 43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1" name="Text Box 43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2" name="Text Box 43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3" name="Text Box 43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4" name="Text Box 43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5" name="Text Box 43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6" name="Text Box 43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7" name="Text Box 43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8" name="Text Box 43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09" name="Text Box 43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0" name="Text Box 43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1" name="Text Box 43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2" name="Text Box 43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3" name="Text Box 43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4" name="Text Box 43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5" name="Text Box 43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6" name="Text Box 43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7" name="Text Box 43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8" name="Text Box 44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19" name="Text Box 44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0" name="Text Box 44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1" name="Text Box 44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2" name="Text Box 44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3" name="Text Box 44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4" name="Text Box 44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5" name="Text Box 44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6" name="Text Box 44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7" name="Text Box 44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8" name="Text Box 44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29" name="Text Box 44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0" name="Text Box 44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1" name="Text Box 44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2" name="Text Box 44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3" name="Text Box 44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4" name="Text Box 44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5" name="Text Box 44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6" name="Text Box 44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7" name="Text Box 44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8" name="Text Box 44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39" name="Text Box 44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0" name="Text Box 44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1" name="Text Box 44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2" name="Text Box 44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3" name="Text Box 44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4" name="Text Box 44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5" name="Text Box 44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6" name="Text Box 44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7" name="Text Box 44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8" name="Text Box 44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49" name="Text Box 44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0" name="Text Box 44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1" name="Text Box 44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2" name="Text Box 44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3" name="Text Box 44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4" name="Text Box 44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5" name="Text Box 44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6" name="Text Box 44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7" name="Text Box 44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8" name="Text Box 44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59" name="Text Box 44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0" name="Text Box 44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1" name="Text Box 44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2" name="Text Box 44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3" name="Text Box 44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4" name="Text Box 44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5" name="Text Box 44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6" name="Text Box 44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7" name="Text Box 44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8" name="Text Box 44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69" name="Text Box 44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0" name="Text Box 44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1" name="Text Box 44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2" name="Text Box 44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3" name="Text Box 44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4" name="Text Box 44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5" name="Text Box 44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6" name="Text Box 44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7" name="Text Box 44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8" name="Text Box 44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79" name="Text Box 44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0" name="Text Box 44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1" name="Text Box 44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2" name="Text Box 44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3" name="Text Box 44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4" name="Text Box 44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5" name="Text Box 44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6" name="Text Box 44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7" name="Text Box 44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8" name="Text Box 44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89" name="Text Box 44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0" name="Text Box 44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1" name="Text Box 44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2" name="Text Box 44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3" name="Text Box 44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4" name="Text Box 44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5" name="Text Box 44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6" name="Text Box 44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7" name="Text Box 44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8" name="Text Box 44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699" name="Text Box 44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0" name="Text Box 44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1" name="Text Box 44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2" name="Text Box 44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3" name="Text Box 44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4" name="Text Box 44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5" name="Text Box 44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6" name="Text Box 44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7" name="Text Box 44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8" name="Text Box 44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09" name="Text Box 44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0" name="Text Box 44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1" name="Text Box 44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2" name="Text Box 44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3" name="Text Box 44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4" name="Text Box 44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5" name="Text Box 44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6" name="Text Box 44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7" name="Text Box 44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8" name="Text Box 45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19" name="Text Box 45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0" name="Text Box 45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1" name="Text Box 45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2" name="Text Box 45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3" name="Text Box 45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4" name="Text Box 45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5" name="Text Box 45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6" name="Text Box 45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7" name="Text Box 45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8" name="Text Box 45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29" name="Text Box 45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0" name="Text Box 45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1" name="Text Box 45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2" name="Text Box 45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3" name="Text Box 45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4" name="Text Box 45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5" name="Text Box 45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6" name="Text Box 45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7" name="Text Box 45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8" name="Text Box 45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39" name="Text Box 45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0" name="Text Box 45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1" name="Text Box 45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2" name="Text Box 45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3" name="Text Box 45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4" name="Text Box 45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5" name="Text Box 45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6" name="Text Box 45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7" name="Text Box 45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8" name="Text Box 45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49" name="Text Box 45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0" name="Text Box 45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1" name="Text Box 45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2" name="Text Box 45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3" name="Text Box 45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4" name="Text Box 45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5" name="Text Box 45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6" name="Text Box 45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7" name="Text Box 45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8" name="Text Box 45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59" name="Text Box 45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0" name="Text Box 45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1" name="Text Box 45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2" name="Text Box 45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3" name="Text Box 45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4" name="Text Box 45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5" name="Text Box 45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6" name="Text Box 45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7" name="Text Box 45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8" name="Text Box 45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69" name="Text Box 45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0" name="Text Box 45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1" name="Text Box 45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2" name="Text Box 45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3" name="Text Box 45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4" name="Text Box 45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5" name="Text Box 45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6" name="Text Box 45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7" name="Text Box 45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8" name="Text Box 45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79" name="Text Box 45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0" name="Text Box 45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1" name="Text Box 45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2" name="Text Box 45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3" name="Text Box 45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4" name="Text Box 45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5" name="Text Box 45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6" name="Text Box 45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7" name="Text Box 45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8" name="Text Box 45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89" name="Text Box 45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0" name="Text Box 45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1" name="Text Box 45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2" name="Text Box 45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3" name="Text Box 45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4" name="Text Box 45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5" name="Text Box 45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6" name="Text Box 45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7" name="Text Box 45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8" name="Text Box 45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799" name="Text Box 45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0" name="Text Box 45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1" name="Text Box 45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2" name="Text Box 45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3" name="Text Box 45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4" name="Text Box 45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5" name="Text Box 45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6" name="Text Box 45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7" name="Text Box 45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8" name="Text Box 45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09" name="Text Box 45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0" name="Text Box 45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1" name="Text Box 45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2" name="Text Box 45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3" name="Text Box 45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4" name="Text Box 45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5" name="Text Box 45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6" name="Text Box 45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7" name="Text Box 45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8" name="Text Box 46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19" name="Text Box 46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0" name="Text Box 46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1" name="Text Box 46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2" name="Text Box 46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3" name="Text Box 46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4" name="Text Box 46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5" name="Text Box 46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6" name="Text Box 46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7" name="Text Box 46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8" name="Text Box 46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29" name="Text Box 46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0" name="Text Box 46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1" name="Text Box 46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2" name="Text Box 46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3" name="Text Box 46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4" name="Text Box 46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5" name="Text Box 46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6" name="Text Box 46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7" name="Text Box 46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8" name="Text Box 46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39" name="Text Box 46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0" name="Text Box 46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1" name="Text Box 46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2" name="Text Box 46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3" name="Text Box 46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4" name="Text Box 46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5" name="Text Box 46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6" name="Text Box 46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7" name="Text Box 46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8" name="Text Box 46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49" name="Text Box 46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0" name="Text Box 46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1" name="Text Box 46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2" name="Text Box 46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3" name="Text Box 46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4" name="Text Box 46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5" name="Text Box 46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6" name="Text Box 46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7" name="Text Box 46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8" name="Text Box 46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59" name="Text Box 46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0" name="Text Box 46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1" name="Text Box 46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2" name="Text Box 46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3" name="Text Box 46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4" name="Text Box 46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5" name="Text Box 46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6" name="Text Box 46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7" name="Text Box 46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8" name="Text Box 46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69" name="Text Box 46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0" name="Text Box 46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1" name="Text Box 46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2" name="Text Box 46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3" name="Text Box 46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4" name="Text Box 46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5" name="Text Box 46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6" name="Text Box 46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7" name="Text Box 46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8" name="Text Box 46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79" name="Text Box 46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0" name="Text Box 46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1" name="Text Box 46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2" name="Text Box 46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3" name="Text Box 46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4" name="Text Box 46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5" name="Text Box 46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6" name="Text Box 46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7" name="Text Box 46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8" name="Text Box 46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89" name="Text Box 46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0" name="Text Box 46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1" name="Text Box 46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2" name="Text Box 46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3" name="Text Box 46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4" name="Text Box 46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5" name="Text Box 46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6" name="Text Box 46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7" name="Text Box 46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8" name="Text Box 46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899" name="Text Box 46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0" name="Text Box 46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1" name="Text Box 46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2" name="Text Box 46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3" name="Text Box 46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4" name="Text Box 46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5" name="Text Box 46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6" name="Text Box 46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7" name="Text Box 46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8" name="Text Box 46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09" name="Text Box 46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0" name="Text Box 46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1" name="Text Box 46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2" name="Text Box 46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3" name="Text Box 46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4" name="Text Box 46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5" name="Text Box 46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6" name="Text Box 46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7" name="Text Box 46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8" name="Text Box 47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19" name="Text Box 47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0" name="Text Box 47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1" name="Text Box 47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2" name="Text Box 47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3" name="Text Box 47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4" name="Text Box 47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5" name="Text Box 47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6" name="Text Box 47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7" name="Text Box 47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8" name="Text Box 47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29" name="Text Box 47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0" name="Text Box 47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1" name="Text Box 47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2" name="Text Box 47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3" name="Text Box 47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4" name="Text Box 47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5" name="Text Box 47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6" name="Text Box 47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7" name="Text Box 47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8" name="Text Box 47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39" name="Text Box 47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0" name="Text Box 47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1" name="Text Box 47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2" name="Text Box 47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3" name="Text Box 47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4" name="Text Box 47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5" name="Text Box 47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6" name="Text Box 47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7" name="Text Box 47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8" name="Text Box 47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49" name="Text Box 47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0" name="Text Box 47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1" name="Text Box 47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2" name="Text Box 47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3" name="Text Box 47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4" name="Text Box 47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5" name="Text Box 47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6" name="Text Box 47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7" name="Text Box 47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8" name="Text Box 47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59" name="Text Box 47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0" name="Text Box 47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1" name="Text Box 47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2" name="Text Box 47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3" name="Text Box 47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4" name="Text Box 47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5" name="Text Box 47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6" name="Text Box 47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7" name="Text Box 47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8" name="Text Box 47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69" name="Text Box 47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0" name="Text Box 47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1" name="Text Box 47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2" name="Text Box 47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3" name="Text Box 47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4" name="Text Box 47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5" name="Text Box 47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6" name="Text Box 47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7" name="Text Box 47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8" name="Text Box 47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79" name="Text Box 47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0" name="Text Box 47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1" name="Text Box 47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2" name="Text Box 47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3" name="Text Box 47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4" name="Text Box 47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5" name="Text Box 47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6" name="Text Box 47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7" name="Text Box 47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8" name="Text Box 47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89" name="Text Box 47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0" name="Text Box 47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1" name="Text Box 47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2" name="Text Box 47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3" name="Text Box 47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4" name="Text Box 47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5" name="Text Box 47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6" name="Text Box 47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7" name="Text Box 47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8" name="Text Box 47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4999" name="Text Box 47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0" name="Text Box 47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1" name="Text Box 47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2" name="Text Box 47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3" name="Text Box 47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4" name="Text Box 47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5" name="Text Box 47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6" name="Text Box 47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7" name="Text Box 47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8" name="Text Box 47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09" name="Text Box 47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0" name="Text Box 47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1" name="Text Box 47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2" name="Text Box 47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3" name="Text Box 47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4" name="Text Box 47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5" name="Text Box 47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6" name="Text Box 47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7" name="Text Box 47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8" name="Text Box 48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19" name="Text Box 48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0" name="Text Box 48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1" name="Text Box 48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2" name="Text Box 48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3" name="Text Box 48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4" name="Text Box 48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5" name="Text Box 48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6" name="Text Box 48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7" name="Text Box 48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8" name="Text Box 48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29" name="Text Box 48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0" name="Text Box 48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1" name="Text Box 48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2" name="Text Box 48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3" name="Text Box 48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4" name="Text Box 48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5" name="Text Box 48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6" name="Text Box 48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7" name="Text Box 48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8" name="Text Box 48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39" name="Text Box 48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0" name="Text Box 48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1" name="Text Box 48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2" name="Text Box 48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3" name="Text Box 48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4" name="Text Box 48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5" name="Text Box 48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6" name="Text Box 48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7" name="Text Box 48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8" name="Text Box 48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49" name="Text Box 48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0" name="Text Box 48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1" name="Text Box 48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2" name="Text Box 48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3" name="Text Box 48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4" name="Text Box 48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5" name="Text Box 48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6" name="Text Box 48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7" name="Text Box 48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8" name="Text Box 48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59" name="Text Box 48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0" name="Text Box 48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1" name="Text Box 48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2" name="Text Box 48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3" name="Text Box 48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4" name="Text Box 48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5" name="Text Box 48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6" name="Text Box 48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7" name="Text Box 48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8" name="Text Box 48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69" name="Text Box 48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0" name="Text Box 48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1" name="Text Box 48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2" name="Text Box 48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3" name="Text Box 48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4" name="Text Box 48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5" name="Text Box 48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6" name="Text Box 48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7" name="Text Box 48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8" name="Text Box 48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79" name="Text Box 48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0" name="Text Box 48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1" name="Text Box 48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2" name="Text Box 48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3" name="Text Box 48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4" name="Text Box 48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5" name="Text Box 48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6" name="Text Box 48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7" name="Text Box 48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8" name="Text Box 48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89" name="Text Box 48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0" name="Text Box 48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1" name="Text Box 48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2" name="Text Box 48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3" name="Text Box 48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4" name="Text Box 48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5" name="Text Box 48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6" name="Text Box 48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7" name="Text Box 48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8" name="Text Box 48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099" name="Text Box 48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0" name="Text Box 48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1" name="Text Box 48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2" name="Text Box 48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3" name="Text Box 48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4" name="Text Box 48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5" name="Text Box 48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6" name="Text Box 48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7" name="Text Box 48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8" name="Text Box 48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09" name="Text Box 48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0" name="Text Box 48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1" name="Text Box 48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2" name="Text Box 48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3" name="Text Box 48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4" name="Text Box 48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5" name="Text Box 48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6" name="Text Box 48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7" name="Text Box 48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8" name="Text Box 49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19" name="Text Box 49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0" name="Text Box 49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1" name="Text Box 49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2" name="Text Box 49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3" name="Text Box 49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4" name="Text Box 49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5" name="Text Box 49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6" name="Text Box 49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7" name="Text Box 49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8" name="Text Box 49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29" name="Text Box 49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0" name="Text Box 49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1" name="Text Box 49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2" name="Text Box 49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3" name="Text Box 49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4" name="Text Box 49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5" name="Text Box 49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6" name="Text Box 49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7" name="Text Box 49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8" name="Text Box 49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39" name="Text Box 49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0" name="Text Box 49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1" name="Text Box 49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2" name="Text Box 49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3" name="Text Box 49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4" name="Text Box 49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5" name="Text Box 49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6" name="Text Box 49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7" name="Text Box 49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8" name="Text Box 49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49" name="Text Box 49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0" name="Text Box 49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1" name="Text Box 49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2" name="Text Box 49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3" name="Text Box 49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4" name="Text Box 49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5" name="Text Box 49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6" name="Text Box 49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7" name="Text Box 49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8" name="Text Box 49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59" name="Text Box 49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0" name="Text Box 49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1" name="Text Box 49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2" name="Text Box 49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3" name="Text Box 49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4" name="Text Box 49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5" name="Text Box 49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6" name="Text Box 49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7" name="Text Box 49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8" name="Text Box 49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69" name="Text Box 49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0" name="Text Box 49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1" name="Text Box 49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2" name="Text Box 49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3" name="Text Box 49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4" name="Text Box 49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5" name="Text Box 49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6" name="Text Box 49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7" name="Text Box 49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8" name="Text Box 49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79" name="Text Box 49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0" name="Text Box 49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1" name="Text Box 49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2" name="Text Box 49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3" name="Text Box 49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4" name="Text Box 49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5" name="Text Box 49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6" name="Text Box 49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7" name="Text Box 49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8" name="Text Box 49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89" name="Text Box 49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0" name="Text Box 49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1" name="Text Box 49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2" name="Text Box 49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3" name="Text Box 49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4" name="Text Box 49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5" name="Text Box 49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6" name="Text Box 49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7" name="Text Box 49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8" name="Text Box 49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199" name="Text Box 49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0" name="Text Box 49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1" name="Text Box 49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2" name="Text Box 49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3" name="Text Box 49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4" name="Text Box 49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5" name="Text Box 49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6" name="Text Box 49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7" name="Text Box 49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8" name="Text Box 49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09" name="Text Box 49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0" name="Text Box 49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1" name="Text Box 49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2" name="Text Box 49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3" name="Text Box 49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4" name="Text Box 49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5" name="Text Box 49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6" name="Text Box 49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7" name="Text Box 49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8" name="Text Box 50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19" name="Text Box 50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0" name="Text Box 50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1" name="Text Box 50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2" name="Text Box 50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3" name="Text Box 50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4" name="Text Box 50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5" name="Text Box 50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6" name="Text Box 50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7" name="Text Box 50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8" name="Text Box 50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29" name="Text Box 50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0" name="Text Box 50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1" name="Text Box 50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2" name="Text Box 50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3" name="Text Box 50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4" name="Text Box 50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5" name="Text Box 50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6" name="Text Box 50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7" name="Text Box 50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8" name="Text Box 50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39" name="Text Box 50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0" name="Text Box 50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1" name="Text Box 50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2" name="Text Box 50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3" name="Text Box 50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4" name="Text Box 50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5" name="Text Box 50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6" name="Text Box 50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7" name="Text Box 50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8" name="Text Box 50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49" name="Text Box 50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0" name="Text Box 50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1" name="Text Box 50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2" name="Text Box 50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3" name="Text Box 50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4" name="Text Box 50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5" name="Text Box 50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6" name="Text Box 50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7" name="Text Box 50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8" name="Text Box 50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59" name="Text Box 50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0" name="Text Box 50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1" name="Text Box 50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2" name="Text Box 50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3" name="Text Box 50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4" name="Text Box 50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5" name="Text Box 50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6" name="Text Box 50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7" name="Text Box 50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8" name="Text Box 50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69" name="Text Box 50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0" name="Text Box 50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1" name="Text Box 50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2" name="Text Box 50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3" name="Text Box 50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4" name="Text Box 50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5" name="Text Box 50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6" name="Text Box 50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7" name="Text Box 50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8" name="Text Box 50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79" name="Text Box 50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0" name="Text Box 50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1" name="Text Box 50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2" name="Text Box 50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3" name="Text Box 50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4" name="Text Box 50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5" name="Text Box 50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6" name="Text Box 50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7" name="Text Box 50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8" name="Text Box 50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89" name="Text Box 50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0" name="Text Box 50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1" name="Text Box 50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2" name="Text Box 50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3" name="Text Box 50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4" name="Text Box 50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5" name="Text Box 50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6" name="Text Box 50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7" name="Text Box 50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8" name="Text Box 50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299" name="Text Box 50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0" name="Text Box 50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1" name="Text Box 50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2" name="Text Box 50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3" name="Text Box 50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4" name="Text Box 50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5" name="Text Box 50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6" name="Text Box 50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7" name="Text Box 50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8" name="Text Box 50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09" name="Text Box 50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0" name="Text Box 50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1" name="Text Box 50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2" name="Text Box 50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3" name="Text Box 50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4" name="Text Box 50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5" name="Text Box 50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6" name="Text Box 50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7" name="Text Box 50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8" name="Text Box 51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19" name="Text Box 51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0" name="Text Box 51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1" name="Text Box 51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2" name="Text Box 51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3" name="Text Box 51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4" name="Text Box 51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5" name="Text Box 51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6" name="Text Box 51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7" name="Text Box 51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8" name="Text Box 51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29" name="Text Box 51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0" name="Text Box 51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1" name="Text Box 51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2" name="Text Box 51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3" name="Text Box 51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4" name="Text Box 51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5" name="Text Box 51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6" name="Text Box 51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7" name="Text Box 51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8" name="Text Box 51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39" name="Text Box 51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0" name="Text Box 51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1" name="Text Box 51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2" name="Text Box 51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3" name="Text Box 51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4" name="Text Box 51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5" name="Text Box 51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6" name="Text Box 51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7" name="Text Box 51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8" name="Text Box 51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49" name="Text Box 51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0" name="Text Box 51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1" name="Text Box 51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2" name="Text Box 51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3" name="Text Box 51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4" name="Text Box 51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5" name="Text Box 51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6" name="Text Box 51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7" name="Text Box 51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8" name="Text Box 51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59" name="Text Box 51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0" name="Text Box 51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1" name="Text Box 51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2" name="Text Box 51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3" name="Text Box 51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4" name="Text Box 51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5" name="Text Box 51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6" name="Text Box 51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7" name="Text Box 51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8" name="Text Box 51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69" name="Text Box 51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0" name="Text Box 51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1" name="Text Box 51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2" name="Text Box 51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3" name="Text Box 51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4" name="Text Box 51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5" name="Text Box 51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6" name="Text Box 51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7" name="Text Box 51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8" name="Text Box 51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79" name="Text Box 51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0" name="Text Box 51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1" name="Text Box 51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2" name="Text Box 51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3" name="Text Box 51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4" name="Text Box 51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5" name="Text Box 51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6" name="Text Box 51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7" name="Text Box 51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8" name="Text Box 51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89" name="Text Box 51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0" name="Text Box 51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1" name="Text Box 51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2" name="Text Box 51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3" name="Text Box 51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4" name="Text Box 51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5" name="Text Box 51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6" name="Text Box 51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7" name="Text Box 51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8" name="Text Box 51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399" name="Text Box 51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0" name="Text Box 51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1" name="Text Box 51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2" name="Text Box 51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3" name="Text Box 51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4" name="Text Box 51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5" name="Text Box 51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6" name="Text Box 51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7" name="Text Box 51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8" name="Text Box 51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09" name="Text Box 51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0" name="Text Box 51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1" name="Text Box 51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2" name="Text Box 51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3" name="Text Box 51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4" name="Text Box 51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5" name="Text Box 51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6" name="Text Box 51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7" name="Text Box 51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8" name="Text Box 52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19" name="Text Box 52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0" name="Text Box 52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1" name="Text Box 52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2" name="Text Box 52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3" name="Text Box 52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4" name="Text Box 52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5" name="Text Box 52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6" name="Text Box 52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7" name="Text Box 52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8" name="Text Box 52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29" name="Text Box 52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0" name="Text Box 52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1" name="Text Box 52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2" name="Text Box 52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3" name="Text Box 52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4" name="Text Box 52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5" name="Text Box 52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6" name="Text Box 52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7" name="Text Box 52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8" name="Text Box 52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39" name="Text Box 52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0" name="Text Box 52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1" name="Text Box 52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2" name="Text Box 52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3" name="Text Box 52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4" name="Text Box 52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5" name="Text Box 52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6" name="Text Box 52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7" name="Text Box 52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8" name="Text Box 52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49" name="Text Box 52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0" name="Text Box 52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1" name="Text Box 52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2" name="Text Box 52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3" name="Text Box 52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4" name="Text Box 52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5" name="Text Box 52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6" name="Text Box 52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7" name="Text Box 52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8" name="Text Box 52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59" name="Text Box 52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0" name="Text Box 52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1" name="Text Box 52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2" name="Text Box 52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3" name="Text Box 52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4" name="Text Box 52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5" name="Text Box 52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6" name="Text Box 52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7" name="Text Box 52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8" name="Text Box 52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69" name="Text Box 52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0" name="Text Box 52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1" name="Text Box 52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2" name="Text Box 52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3" name="Text Box 52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4" name="Text Box 52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5" name="Text Box 52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6" name="Text Box 52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7" name="Text Box 52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8" name="Text Box 52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79" name="Text Box 52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0" name="Text Box 52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1" name="Text Box 52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2" name="Text Box 52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3" name="Text Box 52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4" name="Text Box 52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5" name="Text Box 52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6" name="Text Box 52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7" name="Text Box 52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8" name="Text Box 52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89" name="Text Box 52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0" name="Text Box 52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1" name="Text Box 52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2" name="Text Box 52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3" name="Text Box 52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4" name="Text Box 52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5" name="Text Box 52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6" name="Text Box 52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7" name="Text Box 52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8" name="Text Box 52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499" name="Text Box 52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0" name="Text Box 52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1" name="Text Box 52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2" name="Text Box 52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3" name="Text Box 52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4" name="Text Box 52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5" name="Text Box 52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6" name="Text Box 52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7" name="Text Box 52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8" name="Text Box 52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09" name="Text Box 52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0" name="Text Box 52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1" name="Text Box 52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2" name="Text Box 52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3" name="Text Box 52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4" name="Text Box 52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5" name="Text Box 52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6" name="Text Box 52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7" name="Text Box 52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8" name="Text Box 53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19" name="Text Box 53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0" name="Text Box 53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1" name="Text Box 53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2" name="Text Box 53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3" name="Text Box 53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4" name="Text Box 53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5" name="Text Box 53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6" name="Text Box 530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7" name="Text Box 530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8" name="Text Box 531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29" name="Text Box 531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0" name="Text Box 531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1" name="Text Box 531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2" name="Text Box 531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3" name="Text Box 531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4" name="Text Box 531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5" name="Text Box 531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6" name="Text Box 531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7" name="Text Box 531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8" name="Text Box 532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39" name="Text Box 532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0" name="Text Box 532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1" name="Text Box 532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2" name="Text Box 532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3" name="Text Box 532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4" name="Text Box 532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5" name="Text Box 532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6" name="Text Box 532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7" name="Text Box 532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8" name="Text Box 533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49" name="Text Box 533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0" name="Text Box 533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1" name="Text Box 533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2" name="Text Box 533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3" name="Text Box 533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4" name="Text Box 533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5" name="Text Box 533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6" name="Text Box 533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7" name="Text Box 533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8" name="Text Box 534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59" name="Text Box 534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0" name="Text Box 534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1" name="Text Box 534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2" name="Text Box 534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3" name="Text Box 534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4" name="Text Box 534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5" name="Text Box 534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6" name="Text Box 534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7" name="Text Box 534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8" name="Text Box 535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69" name="Text Box 535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0" name="Text Box 535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1" name="Text Box 535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2" name="Text Box 535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3" name="Text Box 535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4" name="Text Box 535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5" name="Text Box 535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6" name="Text Box 535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7" name="Text Box 535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8" name="Text Box 536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79" name="Text Box 536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0" name="Text Box 536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1" name="Text Box 536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2" name="Text Box 536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3" name="Text Box 536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4" name="Text Box 536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5" name="Text Box 536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6" name="Text Box 536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7" name="Text Box 536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8" name="Text Box 537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89" name="Text Box 537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0" name="Text Box 537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1" name="Text Box 537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2" name="Text Box 537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3" name="Text Box 537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4" name="Text Box 537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5" name="Text Box 537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6" name="Text Box 537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7" name="Text Box 537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8" name="Text Box 538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599" name="Text Box 538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0" name="Text Box 538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1" name="Text Box 538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2" name="Text Box 538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3" name="Text Box 538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4" name="Text Box 538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5" name="Text Box 538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6" name="Text Box 538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7" name="Text Box 538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8" name="Text Box 539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09" name="Text Box 539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0" name="Text Box 539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1" name="Text Box 539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2" name="Text Box 539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3" name="Text Box 539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4" name="Text Box 539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5" name="Text Box 539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6" name="Text Box 5398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7" name="Text Box 5399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8" name="Text Box 5400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19" name="Text Box 5401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20" name="Text Box 5402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21" name="Text Box 5403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22" name="Text Box 5404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23" name="Text Box 5405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24" name="Text Box 5406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19049</xdr:rowOff>
    </xdr:to>
    <xdr:sp macro="" textlink="">
      <xdr:nvSpPr>
        <xdr:cNvPr id="5625" name="Text Box 5407"/>
        <xdr:cNvSpPr txBox="1">
          <a:spLocks noChangeArrowheads="1"/>
        </xdr:cNvSpPr>
      </xdr:nvSpPr>
      <xdr:spPr bwMode="auto">
        <a:xfrm>
          <a:off x="4686300" y="71437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26" name="Text Box 25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27" name="Text Box 25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28" name="Text Box 25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29" name="Text Box 25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0" name="Text Box 25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1" name="Text Box 25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2" name="Text Box 25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3" name="Text Box 25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4" name="Text Box 25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5" name="Text Box 25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6" name="Text Box 25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7" name="Text Box 25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8" name="Text Box 25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39" name="Text Box 25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0" name="Text Box 26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1" name="Text Box 26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2" name="Text Box 26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3" name="Text Box 26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4" name="Text Box 26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5" name="Text Box 26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6" name="Text Box 26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7" name="Text Box 26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8" name="Text Box 26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49" name="Text Box 26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0" name="Text Box 26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1" name="Text Box 26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2" name="Text Box 26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3" name="Text Box 26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4" name="Text Box 26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5" name="Text Box 26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6" name="Text Box 26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7" name="Text Box 26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8" name="Text Box 26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59" name="Text Box 26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0" name="Text Box 26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1" name="Text Box 26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2" name="Text Box 26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3" name="Text Box 26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4" name="Text Box 26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5" name="Text Box 26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6" name="Text Box 26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7" name="Text Box 26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8" name="Text Box 26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69" name="Text Box 26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0" name="Text Box 26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1" name="Text Box 26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2" name="Text Box 26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3" name="Text Box 26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4" name="Text Box 26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5" name="Text Box 26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6" name="Text Box 26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7" name="Text Box 26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8" name="Text Box 26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79" name="Text Box 26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0" name="Text Box 26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1" name="Text Box 26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2" name="Text Box 26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3" name="Text Box 26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4" name="Text Box 26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5" name="Text Box 26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6" name="Text Box 26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7" name="Text Box 26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8" name="Text Box 26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89" name="Text Box 26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0" name="Text Box 26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1" name="Text Box 26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2" name="Text Box 26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3" name="Text Box 26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4" name="Text Box 26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5" name="Text Box 26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6" name="Text Box 26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7" name="Text Box 26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8" name="Text Box 27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699" name="Text Box 27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0" name="Text Box 27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1" name="Text Box 27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2" name="Text Box 27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3" name="Text Box 27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4" name="Text Box 27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5" name="Text Box 27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6" name="Text Box 27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7" name="Text Box 27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8" name="Text Box 27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09" name="Text Box 27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0" name="Text Box 27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1" name="Text Box 27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2" name="Text Box 27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3" name="Text Box 27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4" name="Text Box 27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5" name="Text Box 27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6" name="Text Box 27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7" name="Text Box 27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8" name="Text Box 27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19" name="Text Box 27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0" name="Text Box 27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1" name="Text Box 27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2" name="Text Box 27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3" name="Text Box 27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4" name="Text Box 27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5" name="Text Box 27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6" name="Text Box 27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7" name="Text Box 27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8" name="Text Box 27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29" name="Text Box 27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0" name="Text Box 27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1" name="Text Box 27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2" name="Text Box 27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3" name="Text Box 27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4" name="Text Box 27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5" name="Text Box 27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6" name="Text Box 27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7" name="Text Box 27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8" name="Text Box 27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39" name="Text Box 27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0" name="Text Box 27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1" name="Text Box 27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2" name="Text Box 27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3" name="Text Box 27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4" name="Text Box 27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5" name="Text Box 27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6" name="Text Box 27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7" name="Text Box 27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8" name="Text Box 27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49" name="Text Box 27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0" name="Text Box 27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1" name="Text Box 27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2" name="Text Box 27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3" name="Text Box 27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4" name="Text Box 27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5" name="Text Box 27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6" name="Text Box 27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7" name="Text Box 27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8" name="Text Box 27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59" name="Text Box 27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0" name="Text Box 27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1" name="Text Box 27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2" name="Text Box 27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3" name="Text Box 27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4" name="Text Box 27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5" name="Text Box 27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6" name="Text Box 27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7" name="Text Box 27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8" name="Text Box 27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69" name="Text Box 27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0" name="Text Box 27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1" name="Text Box 27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2" name="Text Box 27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3" name="Text Box 27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4" name="Text Box 27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5" name="Text Box 27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6" name="Text Box 27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7" name="Text Box 27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8" name="Text Box 27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79" name="Text Box 27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0" name="Text Box 27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1" name="Text Box 27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2" name="Text Box 27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3" name="Text Box 27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4" name="Text Box 27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5" name="Text Box 27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6" name="Text Box 27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7" name="Text Box 27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8" name="Text Box 27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89" name="Text Box 27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0" name="Text Box 27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1" name="Text Box 27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2" name="Text Box 27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3" name="Text Box 27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4" name="Text Box 27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5" name="Text Box 27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6" name="Text Box 27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7" name="Text Box 27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8" name="Text Box 28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799" name="Text Box 28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0" name="Text Box 28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1" name="Text Box 28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2" name="Text Box 28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3" name="Text Box 28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4" name="Text Box 28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5" name="Text Box 28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6" name="Text Box 28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7" name="Text Box 28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8" name="Text Box 28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09" name="Text Box 28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0" name="Text Box 28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1" name="Text Box 28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2" name="Text Box 28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3" name="Text Box 28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4" name="Text Box 28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5" name="Text Box 28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6" name="Text Box 28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7" name="Text Box 28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8" name="Text Box 28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19" name="Text Box 28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0" name="Text Box 28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1" name="Text Box 28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2" name="Text Box 28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3" name="Text Box 28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4" name="Text Box 28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5" name="Text Box 28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6" name="Text Box 28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7" name="Text Box 28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8" name="Text Box 28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29" name="Text Box 28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0" name="Text Box 28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1" name="Text Box 28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2" name="Text Box 28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3" name="Text Box 28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4" name="Text Box 28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5" name="Text Box 28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6" name="Text Box 28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7" name="Text Box 28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8" name="Text Box 28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39" name="Text Box 28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0" name="Text Box 28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1" name="Text Box 28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2" name="Text Box 28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3" name="Text Box 28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4" name="Text Box 28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5" name="Text Box 28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6" name="Text Box 28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7" name="Text Box 28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8" name="Text Box 28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49" name="Text Box 28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0" name="Text Box 28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1" name="Text Box 28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2" name="Text Box 28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3" name="Text Box 28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4" name="Text Box 28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5" name="Text Box 28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6" name="Text Box 28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7" name="Text Box 28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8" name="Text Box 28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59" name="Text Box 28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0" name="Text Box 28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1" name="Text Box 28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2" name="Text Box 28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3" name="Text Box 28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4" name="Text Box 28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5" name="Text Box 28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6" name="Text Box 28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7" name="Text Box 28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8" name="Text Box 28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69" name="Text Box 28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0" name="Text Box 28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1" name="Text Box 28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2" name="Text Box 28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3" name="Text Box 28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4" name="Text Box 28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5" name="Text Box 28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6" name="Text Box 28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7" name="Text Box 28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8" name="Text Box 28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79" name="Text Box 28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0" name="Text Box 28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1" name="Text Box 28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2" name="Text Box 28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3" name="Text Box 28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4" name="Text Box 28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5" name="Text Box 28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6" name="Text Box 28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7" name="Text Box 28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8" name="Text Box 28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89" name="Text Box 28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0" name="Text Box 28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1" name="Text Box 28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2" name="Text Box 28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3" name="Text Box 28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4" name="Text Box 28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5" name="Text Box 28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6" name="Text Box 28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7" name="Text Box 28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8" name="Text Box 29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899" name="Text Box 29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0" name="Text Box 29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1" name="Text Box 29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2" name="Text Box 29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3" name="Text Box 29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4" name="Text Box 29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5" name="Text Box 29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6" name="Text Box 29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7" name="Text Box 29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8" name="Text Box 29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09" name="Text Box 29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0" name="Text Box 29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1" name="Text Box 29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2" name="Text Box 29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3" name="Text Box 29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4" name="Text Box 29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5" name="Text Box 29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6" name="Text Box 29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7" name="Text Box 29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8" name="Text Box 29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19" name="Text Box 29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0" name="Text Box 29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1" name="Text Box 29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2" name="Text Box 29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3" name="Text Box 29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4" name="Text Box 29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5" name="Text Box 29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6" name="Text Box 29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7" name="Text Box 29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8" name="Text Box 29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29" name="Text Box 29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0" name="Text Box 29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1" name="Text Box 29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2" name="Text Box 29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3" name="Text Box 29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4" name="Text Box 29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5" name="Text Box 29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6" name="Text Box 29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7" name="Text Box 29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8" name="Text Box 29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39" name="Text Box 29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0" name="Text Box 29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1" name="Text Box 29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2" name="Text Box 29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3" name="Text Box 29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4" name="Text Box 29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5" name="Text Box 29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6" name="Text Box 29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7" name="Text Box 29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8" name="Text Box 29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49" name="Text Box 29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0" name="Text Box 29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1" name="Text Box 29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2" name="Text Box 29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3" name="Text Box 29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4" name="Text Box 29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5" name="Text Box 29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6" name="Text Box 29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7" name="Text Box 29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8" name="Text Box 29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59" name="Text Box 29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0" name="Text Box 29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1" name="Text Box 29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2" name="Text Box 29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3" name="Text Box 29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4" name="Text Box 29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5" name="Text Box 29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6" name="Text Box 29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7" name="Text Box 29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8" name="Text Box 29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69" name="Text Box 29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0" name="Text Box 29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1" name="Text Box 29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2" name="Text Box 29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3" name="Text Box 29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4" name="Text Box 29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5" name="Text Box 29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6" name="Text Box 29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7" name="Text Box 29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8" name="Text Box 29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79" name="Text Box 29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0" name="Text Box 29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1" name="Text Box 29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2" name="Text Box 29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3" name="Text Box 29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4" name="Text Box 29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5" name="Text Box 29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6" name="Text Box 29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7" name="Text Box 29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8" name="Text Box 29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89" name="Text Box 29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0" name="Text Box 29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1" name="Text Box 29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2" name="Text Box 29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3" name="Text Box 29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4" name="Text Box 29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5" name="Text Box 29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6" name="Text Box 29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7" name="Text Box 29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8" name="Text Box 30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5999" name="Text Box 30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0" name="Text Box 30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1" name="Text Box 30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2" name="Text Box 30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3" name="Text Box 30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4" name="Text Box 30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5" name="Text Box 30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6" name="Text Box 30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7" name="Text Box 30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8" name="Text Box 30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09" name="Text Box 30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0" name="Text Box 30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1" name="Text Box 30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2" name="Text Box 30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3" name="Text Box 30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4" name="Text Box 30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5" name="Text Box 30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6" name="Text Box 30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7" name="Text Box 30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8" name="Text Box 30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19" name="Text Box 30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0" name="Text Box 30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1" name="Text Box 30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2" name="Text Box 30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3" name="Text Box 30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4" name="Text Box 30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5" name="Text Box 30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6" name="Text Box 30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7" name="Text Box 30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8" name="Text Box 30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29" name="Text Box 30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0" name="Text Box 30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1" name="Text Box 30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2" name="Text Box 30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3" name="Text Box 30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4" name="Text Box 30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5" name="Text Box 30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6" name="Text Box 30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7" name="Text Box 30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8" name="Text Box 30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39" name="Text Box 30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0" name="Text Box 30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1" name="Text Box 30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2" name="Text Box 30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3" name="Text Box 30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4" name="Text Box 30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5" name="Text Box 30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6" name="Text Box 30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7" name="Text Box 30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8" name="Text Box 30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49" name="Text Box 30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0" name="Text Box 30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1" name="Text Box 30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2" name="Text Box 30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3" name="Text Box 30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4" name="Text Box 30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5" name="Text Box 30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6" name="Text Box 30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7" name="Text Box 30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8" name="Text Box 30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59" name="Text Box 30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0" name="Text Box 30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1" name="Text Box 30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2" name="Text Box 30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3" name="Text Box 30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4" name="Text Box 30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5" name="Text Box 30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6" name="Text Box 30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7" name="Text Box 30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8" name="Text Box 30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69" name="Text Box 30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0" name="Text Box 30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1" name="Text Box 30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2" name="Text Box 30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3" name="Text Box 30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4" name="Text Box 30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5" name="Text Box 30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6" name="Text Box 30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7" name="Text Box 30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8" name="Text Box 30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79" name="Text Box 30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0" name="Text Box 30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1" name="Text Box 30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2" name="Text Box 30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3" name="Text Box 30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4" name="Text Box 30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5" name="Text Box 30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6" name="Text Box 30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7" name="Text Box 30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8" name="Text Box 30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89" name="Text Box 30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0" name="Text Box 30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1" name="Text Box 30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2" name="Text Box 30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3" name="Text Box 30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4" name="Text Box 30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5" name="Text Box 30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6" name="Text Box 30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7" name="Text Box 30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8" name="Text Box 31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099" name="Text Box 31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0" name="Text Box 31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1" name="Text Box 31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2" name="Text Box 31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3" name="Text Box 31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4" name="Text Box 31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5" name="Text Box 31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6" name="Text Box 31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7" name="Text Box 31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8" name="Text Box 31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09" name="Text Box 31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0" name="Text Box 31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1" name="Text Box 31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2" name="Text Box 31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3" name="Text Box 31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4" name="Text Box 31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5" name="Text Box 31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6" name="Text Box 31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7" name="Text Box 31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8" name="Text Box 31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19" name="Text Box 31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0" name="Text Box 31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1" name="Text Box 31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2" name="Text Box 31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3" name="Text Box 31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4" name="Text Box 31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5" name="Text Box 31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6" name="Text Box 31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7" name="Text Box 31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8" name="Text Box 31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29" name="Text Box 31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0" name="Text Box 31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1" name="Text Box 31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2" name="Text Box 31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3" name="Text Box 31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4" name="Text Box 31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5" name="Text Box 31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6" name="Text Box 31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7" name="Text Box 31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8" name="Text Box 31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39" name="Text Box 31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0" name="Text Box 31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1" name="Text Box 31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2" name="Text Box 31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3" name="Text Box 31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4" name="Text Box 31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5" name="Text Box 31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6" name="Text Box 31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7" name="Text Box 31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8" name="Text Box 31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49" name="Text Box 31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0" name="Text Box 31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1" name="Text Box 31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2" name="Text Box 31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3" name="Text Box 31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4" name="Text Box 31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5" name="Text Box 31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6" name="Text Box 31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7" name="Text Box 31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8" name="Text Box 31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59" name="Text Box 31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0" name="Text Box 31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1" name="Text Box 31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2" name="Text Box 31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3" name="Text Box 31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4" name="Text Box 31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5" name="Text Box 31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6" name="Text Box 31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7" name="Text Box 31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8" name="Text Box 31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69" name="Text Box 31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0" name="Text Box 31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1" name="Text Box 31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2" name="Text Box 31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3" name="Text Box 31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4" name="Text Box 31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5" name="Text Box 31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6" name="Text Box 31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7" name="Text Box 31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8" name="Text Box 31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79" name="Text Box 31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0" name="Text Box 31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1" name="Text Box 31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2" name="Text Box 31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3" name="Text Box 31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4" name="Text Box 31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5" name="Text Box 31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6" name="Text Box 31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7" name="Text Box 31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8" name="Text Box 31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89" name="Text Box 31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0" name="Text Box 31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1" name="Text Box 31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2" name="Text Box 31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3" name="Text Box 31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4" name="Text Box 31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5" name="Text Box 31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6" name="Text Box 31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7" name="Text Box 31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8" name="Text Box 32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199" name="Text Box 32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0" name="Text Box 32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1" name="Text Box 32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2" name="Text Box 32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3" name="Text Box 32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4" name="Text Box 32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5" name="Text Box 32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6" name="Text Box 32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7" name="Text Box 32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8" name="Text Box 32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09" name="Text Box 32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0" name="Text Box 32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1" name="Text Box 32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2" name="Text Box 32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3" name="Text Box 32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4" name="Text Box 32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5" name="Text Box 32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6" name="Text Box 32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7" name="Text Box 32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8" name="Text Box 32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19" name="Text Box 32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0" name="Text Box 32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1" name="Text Box 32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2" name="Text Box 32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3" name="Text Box 32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4" name="Text Box 32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5" name="Text Box 32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6" name="Text Box 32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7" name="Text Box 32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8" name="Text Box 32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29" name="Text Box 32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0" name="Text Box 32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1" name="Text Box 32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2" name="Text Box 32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3" name="Text Box 32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4" name="Text Box 32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5" name="Text Box 32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6" name="Text Box 32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7" name="Text Box 32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8" name="Text Box 32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39" name="Text Box 32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0" name="Text Box 32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1" name="Text Box 32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2" name="Text Box 32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3" name="Text Box 32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4" name="Text Box 32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5" name="Text Box 32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6" name="Text Box 32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7" name="Text Box 32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8" name="Text Box 32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49" name="Text Box 32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0" name="Text Box 32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1" name="Text Box 32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2" name="Text Box 32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3" name="Text Box 32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4" name="Text Box 32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5" name="Text Box 32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6" name="Text Box 32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7" name="Text Box 32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8" name="Text Box 32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59" name="Text Box 32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0" name="Text Box 32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1" name="Text Box 32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2" name="Text Box 32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3" name="Text Box 32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4" name="Text Box 32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5" name="Text Box 32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6" name="Text Box 32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7" name="Text Box 32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8" name="Text Box 32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69" name="Text Box 32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0" name="Text Box 32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1" name="Text Box 32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2" name="Text Box 32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3" name="Text Box 32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4" name="Text Box 32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5" name="Text Box 32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6" name="Text Box 32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7" name="Text Box 32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8" name="Text Box 32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79" name="Text Box 32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0" name="Text Box 32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1" name="Text Box 32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2" name="Text Box 32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3" name="Text Box 32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4" name="Text Box 32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5" name="Text Box 32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6" name="Text Box 32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7" name="Text Box 32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8" name="Text Box 32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89" name="Text Box 32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0" name="Text Box 32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1" name="Text Box 32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2" name="Text Box 32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3" name="Text Box 32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4" name="Text Box 32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5" name="Text Box 32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6" name="Text Box 32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7" name="Text Box 32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8" name="Text Box 33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299" name="Text Box 33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0" name="Text Box 33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1" name="Text Box 33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2" name="Text Box 33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3" name="Text Box 33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4" name="Text Box 33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5" name="Text Box 33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6" name="Text Box 33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7" name="Text Box 33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8" name="Text Box 33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09" name="Text Box 33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0" name="Text Box 33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1" name="Text Box 33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2" name="Text Box 33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3" name="Text Box 33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4" name="Text Box 33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5" name="Text Box 33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6" name="Text Box 33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7" name="Text Box 33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8" name="Text Box 33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19" name="Text Box 33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0" name="Text Box 33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1" name="Text Box 33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2" name="Text Box 33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3" name="Text Box 33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4" name="Text Box 33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5" name="Text Box 33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6" name="Text Box 33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7" name="Text Box 33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8" name="Text Box 33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29" name="Text Box 33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0" name="Text Box 33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1" name="Text Box 33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2" name="Text Box 33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3" name="Text Box 33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4" name="Text Box 33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5" name="Text Box 33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6" name="Text Box 33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7" name="Text Box 33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8" name="Text Box 33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39" name="Text Box 33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0" name="Text Box 33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1" name="Text Box 33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2" name="Text Box 33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3" name="Text Box 33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4" name="Text Box 33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5" name="Text Box 33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6" name="Text Box 33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7" name="Text Box 33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8" name="Text Box 33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49" name="Text Box 33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0" name="Text Box 33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1" name="Text Box 33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2" name="Text Box 33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3" name="Text Box 33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4" name="Text Box 33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5" name="Text Box 33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6" name="Text Box 33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7" name="Text Box 33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8" name="Text Box 33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59" name="Text Box 33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0" name="Text Box 33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1" name="Text Box 33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2" name="Text Box 33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3" name="Text Box 33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4" name="Text Box 33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5" name="Text Box 33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6" name="Text Box 33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7" name="Text Box 33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8" name="Text Box 33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69" name="Text Box 33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0" name="Text Box 33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1" name="Text Box 33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2" name="Text Box 33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3" name="Text Box 33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4" name="Text Box 33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5" name="Text Box 33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6" name="Text Box 33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7" name="Text Box 33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8" name="Text Box 33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79" name="Text Box 33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0" name="Text Box 33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1" name="Text Box 33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2" name="Text Box 33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3" name="Text Box 33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4" name="Text Box 33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5" name="Text Box 33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6" name="Text Box 33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7" name="Text Box 33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8" name="Text Box 33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89" name="Text Box 33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0" name="Text Box 33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1" name="Text Box 33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2" name="Text Box 33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3" name="Text Box 33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4" name="Text Box 33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5" name="Text Box 33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6" name="Text Box 33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7" name="Text Box 33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8" name="Text Box 34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399" name="Text Box 34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0" name="Text Box 34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1" name="Text Box 34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2" name="Text Box 34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3" name="Text Box 34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4" name="Text Box 34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5" name="Text Box 34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6" name="Text Box 34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7" name="Text Box 34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8" name="Text Box 34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09" name="Text Box 34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0" name="Text Box 34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1" name="Text Box 34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2" name="Text Box 34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3" name="Text Box 34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4" name="Text Box 34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5" name="Text Box 34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6" name="Text Box 34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7" name="Text Box 34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8" name="Text Box 34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19" name="Text Box 34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0" name="Text Box 34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1" name="Text Box 34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2" name="Text Box 34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3" name="Text Box 34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4" name="Text Box 34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5" name="Text Box 34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6" name="Text Box 34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7" name="Text Box 34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8" name="Text Box 34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29" name="Text Box 34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0" name="Text Box 34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1" name="Text Box 34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2" name="Text Box 34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3" name="Text Box 34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4" name="Text Box 34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5" name="Text Box 34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6" name="Text Box 34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7" name="Text Box 34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8" name="Text Box 34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39" name="Text Box 34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0" name="Text Box 34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1" name="Text Box 34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2" name="Text Box 34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3" name="Text Box 34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4" name="Text Box 34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5" name="Text Box 34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6" name="Text Box 34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7" name="Text Box 34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8" name="Text Box 34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49" name="Text Box 34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0" name="Text Box 34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1" name="Text Box 34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2" name="Text Box 34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3" name="Text Box 34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4" name="Text Box 34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5" name="Text Box 34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6" name="Text Box 34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7" name="Text Box 34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8" name="Text Box 34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59" name="Text Box 34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0" name="Text Box 34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1" name="Text Box 34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2" name="Text Box 34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3" name="Text Box 34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4" name="Text Box 34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5" name="Text Box 34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6" name="Text Box 34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7" name="Text Box 34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8" name="Text Box 34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69" name="Text Box 34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0" name="Text Box 34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1" name="Text Box 34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2" name="Text Box 34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3" name="Text Box 34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4" name="Text Box 34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5" name="Text Box 34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6" name="Text Box 34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7" name="Text Box 34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8" name="Text Box 34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79" name="Text Box 34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0" name="Text Box 34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1" name="Text Box 34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2" name="Text Box 34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3" name="Text Box 34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4" name="Text Box 34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5" name="Text Box 34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6" name="Text Box 34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7" name="Text Box 34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8" name="Text Box 34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89" name="Text Box 34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0" name="Text Box 34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1" name="Text Box 34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2" name="Text Box 34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3" name="Text Box 34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4" name="Text Box 34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5" name="Text Box 34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6" name="Text Box 34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7" name="Text Box 34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8" name="Text Box 35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499" name="Text Box 35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0" name="Text Box 35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1" name="Text Box 35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2" name="Text Box 35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3" name="Text Box 35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4" name="Text Box 35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5" name="Text Box 35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6" name="Text Box 35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7" name="Text Box 35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8" name="Text Box 35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09" name="Text Box 35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0" name="Text Box 35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1" name="Text Box 35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2" name="Text Box 35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3" name="Text Box 35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4" name="Text Box 35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5" name="Text Box 35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6" name="Text Box 35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7" name="Text Box 35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8" name="Text Box 35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19" name="Text Box 35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0" name="Text Box 35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1" name="Text Box 35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2" name="Text Box 35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3" name="Text Box 35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4" name="Text Box 35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5" name="Text Box 35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6" name="Text Box 35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7" name="Text Box 35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8" name="Text Box 35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29" name="Text Box 35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0" name="Text Box 35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1" name="Text Box 35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2" name="Text Box 35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3" name="Text Box 35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4" name="Text Box 35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5" name="Text Box 35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6" name="Text Box 35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7" name="Text Box 35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8" name="Text Box 35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39" name="Text Box 35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0" name="Text Box 35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1" name="Text Box 35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2" name="Text Box 35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3" name="Text Box 35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4" name="Text Box 35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5" name="Text Box 35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6" name="Text Box 35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7" name="Text Box 35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8" name="Text Box 35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49" name="Text Box 35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0" name="Text Box 35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1" name="Text Box 35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2" name="Text Box 35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3" name="Text Box 35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4" name="Text Box 35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5" name="Text Box 35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6" name="Text Box 35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7" name="Text Box 35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8" name="Text Box 35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59" name="Text Box 35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0" name="Text Box 35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1" name="Text Box 35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2" name="Text Box 35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3" name="Text Box 35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4" name="Text Box 35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5" name="Text Box 35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6" name="Text Box 35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7" name="Text Box 35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8" name="Text Box 35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69" name="Text Box 35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0" name="Text Box 35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1" name="Text Box 35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2" name="Text Box 35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3" name="Text Box 35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4" name="Text Box 35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5" name="Text Box 35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6" name="Text Box 35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7" name="Text Box 35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8" name="Text Box 35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79" name="Text Box 35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0" name="Text Box 35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1" name="Text Box 35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2" name="Text Box 35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3" name="Text Box 35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4" name="Text Box 35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5" name="Text Box 35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6" name="Text Box 35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7" name="Text Box 35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8" name="Text Box 35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89" name="Text Box 35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0" name="Text Box 35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1" name="Text Box 35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2" name="Text Box 35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3" name="Text Box 35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4" name="Text Box 35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5" name="Text Box 35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6" name="Text Box 35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7" name="Text Box 35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8" name="Text Box 36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599" name="Text Box 36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0" name="Text Box 36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1" name="Text Box 36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2" name="Text Box 36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3" name="Text Box 36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4" name="Text Box 36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5" name="Text Box 36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6" name="Text Box 36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7" name="Text Box 36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8" name="Text Box 36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09" name="Text Box 36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0" name="Text Box 36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1" name="Text Box 36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2" name="Text Box 36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3" name="Text Box 36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4" name="Text Box 36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5" name="Text Box 36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6" name="Text Box 36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7" name="Text Box 36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8" name="Text Box 36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19" name="Text Box 36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0" name="Text Box 36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1" name="Text Box 36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2" name="Text Box 36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3" name="Text Box 36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4" name="Text Box 36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5" name="Text Box 36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6" name="Text Box 36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7" name="Text Box 36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8" name="Text Box 36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29" name="Text Box 36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0" name="Text Box 36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1" name="Text Box 36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2" name="Text Box 36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3" name="Text Box 36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4" name="Text Box 36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5" name="Text Box 36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6" name="Text Box 36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7" name="Text Box 36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8" name="Text Box 36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39" name="Text Box 36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0" name="Text Box 36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1" name="Text Box 36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2" name="Text Box 36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3" name="Text Box 36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4" name="Text Box 36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5" name="Text Box 36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6" name="Text Box 36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7" name="Text Box 36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8" name="Text Box 36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49" name="Text Box 36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0" name="Text Box 36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1" name="Text Box 36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2" name="Text Box 36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3" name="Text Box 36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4" name="Text Box 36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5" name="Text Box 36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6" name="Text Box 36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7" name="Text Box 36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8" name="Text Box 36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59" name="Text Box 36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0" name="Text Box 36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1" name="Text Box 36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2" name="Text Box 36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3" name="Text Box 36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4" name="Text Box 36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5" name="Text Box 36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6" name="Text Box 36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7" name="Text Box 36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8" name="Text Box 36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69" name="Text Box 36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0" name="Text Box 36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1" name="Text Box 36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2" name="Text Box 36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3" name="Text Box 36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4" name="Text Box 36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5" name="Text Box 36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6" name="Text Box 36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7" name="Text Box 36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8" name="Text Box 36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79" name="Text Box 36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0" name="Text Box 36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1" name="Text Box 36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2" name="Text Box 36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3" name="Text Box 36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4" name="Text Box 36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5" name="Text Box 36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6" name="Text Box 36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7" name="Text Box 36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8" name="Text Box 36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89" name="Text Box 36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0" name="Text Box 36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1" name="Text Box 36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2" name="Text Box 36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3" name="Text Box 36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4" name="Text Box 36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5" name="Text Box 36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6" name="Text Box 36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7" name="Text Box 36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8" name="Text Box 37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699" name="Text Box 37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0" name="Text Box 37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1" name="Text Box 37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2" name="Text Box 37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3" name="Text Box 37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4" name="Text Box 37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5" name="Text Box 37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6" name="Text Box 37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7" name="Text Box 37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8" name="Text Box 37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09" name="Text Box 37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0" name="Text Box 37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1" name="Text Box 37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2" name="Text Box 37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3" name="Text Box 37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4" name="Text Box 37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5" name="Text Box 37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6" name="Text Box 37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7" name="Text Box 37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8" name="Text Box 37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19" name="Text Box 37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0" name="Text Box 37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1" name="Text Box 37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2" name="Text Box 37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3" name="Text Box 37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4" name="Text Box 37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5" name="Text Box 37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6" name="Text Box 37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7" name="Text Box 37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8" name="Text Box 37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29" name="Text Box 37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0" name="Text Box 37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1" name="Text Box 37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2" name="Text Box 37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3" name="Text Box 37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4" name="Text Box 37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5" name="Text Box 37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6" name="Text Box 37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7" name="Text Box 37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8" name="Text Box 37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39" name="Text Box 37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0" name="Text Box 37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1" name="Text Box 37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2" name="Text Box 37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3" name="Text Box 37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4" name="Text Box 37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5" name="Text Box 37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6" name="Text Box 37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7" name="Text Box 37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8" name="Text Box 37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49" name="Text Box 37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0" name="Text Box 37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1" name="Text Box 37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2" name="Text Box 37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3" name="Text Box 37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4" name="Text Box 37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5" name="Text Box 37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6" name="Text Box 37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7" name="Text Box 37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8" name="Text Box 37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59" name="Text Box 37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0" name="Text Box 37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1" name="Text Box 37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2" name="Text Box 37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3" name="Text Box 37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4" name="Text Box 37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5" name="Text Box 37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6" name="Text Box 37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7" name="Text Box 37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8" name="Text Box 37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69" name="Text Box 37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0" name="Text Box 37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1" name="Text Box 37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2" name="Text Box 37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3" name="Text Box 37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4" name="Text Box 37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5" name="Text Box 37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6" name="Text Box 37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7" name="Text Box 37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8" name="Text Box 37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79" name="Text Box 37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0" name="Text Box 37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1" name="Text Box 37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2" name="Text Box 37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3" name="Text Box 37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4" name="Text Box 37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5" name="Text Box 37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6" name="Text Box 37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7" name="Text Box 37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8" name="Text Box 37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89" name="Text Box 37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0" name="Text Box 37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1" name="Text Box 37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2" name="Text Box 37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3" name="Text Box 37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4" name="Text Box 37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5" name="Text Box 37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6" name="Text Box 37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7" name="Text Box 37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8" name="Text Box 38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799" name="Text Box 38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0" name="Text Box 38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1" name="Text Box 38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2" name="Text Box 38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3" name="Text Box 38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4" name="Text Box 38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5" name="Text Box 38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6" name="Text Box 38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7" name="Text Box 38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8" name="Text Box 38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09" name="Text Box 38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0" name="Text Box 38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1" name="Text Box 38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2" name="Text Box 38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3" name="Text Box 38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4" name="Text Box 38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5" name="Text Box 38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6" name="Text Box 38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7" name="Text Box 38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8" name="Text Box 38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19" name="Text Box 38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0" name="Text Box 38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1" name="Text Box 38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2" name="Text Box 38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3" name="Text Box 38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4" name="Text Box 38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5" name="Text Box 38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6" name="Text Box 38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7" name="Text Box 38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8" name="Text Box 38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29" name="Text Box 38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0" name="Text Box 38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1" name="Text Box 38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2" name="Text Box 38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3" name="Text Box 38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4" name="Text Box 38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5" name="Text Box 38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6" name="Text Box 38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7" name="Text Box 38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8" name="Text Box 38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39" name="Text Box 38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0" name="Text Box 38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1" name="Text Box 38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2" name="Text Box 38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3" name="Text Box 38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4" name="Text Box 38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5" name="Text Box 38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6" name="Text Box 38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7" name="Text Box 38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8" name="Text Box 38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49" name="Text Box 38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0" name="Text Box 38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1" name="Text Box 38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2" name="Text Box 38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3" name="Text Box 38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4" name="Text Box 38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5" name="Text Box 38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6" name="Text Box 38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7" name="Text Box 38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8" name="Text Box 38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59" name="Text Box 38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0" name="Text Box 38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1" name="Text Box 38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2" name="Text Box 38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3" name="Text Box 38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4" name="Text Box 38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5" name="Text Box 38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6" name="Text Box 38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7" name="Text Box 38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8" name="Text Box 38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69" name="Text Box 38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0" name="Text Box 38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1" name="Text Box 38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2" name="Text Box 38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3" name="Text Box 38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4" name="Text Box 38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5" name="Text Box 38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6" name="Text Box 38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7" name="Text Box 38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8" name="Text Box 38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79" name="Text Box 38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0" name="Text Box 38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1" name="Text Box 38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2" name="Text Box 38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3" name="Text Box 38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4" name="Text Box 38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5" name="Text Box 38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6" name="Text Box 38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7" name="Text Box 38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8" name="Text Box 38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89" name="Text Box 38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0" name="Text Box 38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1" name="Text Box 38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2" name="Text Box 38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3" name="Text Box 38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4" name="Text Box 38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5" name="Text Box 38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6" name="Text Box 38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7" name="Text Box 38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8" name="Text Box 39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899" name="Text Box 39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0" name="Text Box 39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1" name="Text Box 39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2" name="Text Box 39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3" name="Text Box 39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4" name="Text Box 39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5" name="Text Box 39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6" name="Text Box 39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7" name="Text Box 39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8" name="Text Box 39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09" name="Text Box 39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0" name="Text Box 39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1" name="Text Box 39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2" name="Text Box 39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3" name="Text Box 39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4" name="Text Box 39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5" name="Text Box 39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6" name="Text Box 39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7" name="Text Box 39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8" name="Text Box 39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19" name="Text Box 39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0" name="Text Box 39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1" name="Text Box 39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2" name="Text Box 39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3" name="Text Box 39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4" name="Text Box 39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5" name="Text Box 39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6" name="Text Box 39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7" name="Text Box 39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8" name="Text Box 39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29" name="Text Box 39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0" name="Text Box 39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1" name="Text Box 39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2" name="Text Box 39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3" name="Text Box 39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4" name="Text Box 39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5" name="Text Box 39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6" name="Text Box 39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7" name="Text Box 39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8" name="Text Box 39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39" name="Text Box 39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0" name="Text Box 39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1" name="Text Box 39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2" name="Text Box 39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3" name="Text Box 39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4" name="Text Box 39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5" name="Text Box 39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6" name="Text Box 39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7" name="Text Box 39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8" name="Text Box 39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49" name="Text Box 39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0" name="Text Box 39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1" name="Text Box 39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2" name="Text Box 39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3" name="Text Box 39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4" name="Text Box 39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5" name="Text Box 39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6" name="Text Box 39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7" name="Text Box 39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8" name="Text Box 39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59" name="Text Box 39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0" name="Text Box 39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1" name="Text Box 39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2" name="Text Box 39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3" name="Text Box 39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4" name="Text Box 39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5" name="Text Box 39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6" name="Text Box 39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7" name="Text Box 39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8" name="Text Box 39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69" name="Text Box 39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0" name="Text Box 39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1" name="Text Box 39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2" name="Text Box 39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3" name="Text Box 39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4" name="Text Box 39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5" name="Text Box 39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6" name="Text Box 39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7" name="Text Box 39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8" name="Text Box 39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79" name="Text Box 39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0" name="Text Box 39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1" name="Text Box 39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2" name="Text Box 39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3" name="Text Box 39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4" name="Text Box 39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5" name="Text Box 39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6" name="Text Box 39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7" name="Text Box 39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8" name="Text Box 39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89" name="Text Box 39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0" name="Text Box 39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1" name="Text Box 39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2" name="Text Box 39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3" name="Text Box 39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4" name="Text Box 39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5" name="Text Box 39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6" name="Text Box 39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7" name="Text Box 39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8" name="Text Box 40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6999" name="Text Box 40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0" name="Text Box 40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1" name="Text Box 40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2" name="Text Box 40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3" name="Text Box 40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4" name="Text Box 40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5" name="Text Box 40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6" name="Text Box 40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7" name="Text Box 40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8" name="Text Box 40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09" name="Text Box 40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0" name="Text Box 40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1" name="Text Box 40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2" name="Text Box 40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3" name="Text Box 40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4" name="Text Box 40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5" name="Text Box 40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6" name="Text Box 40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7" name="Text Box 40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8" name="Text Box 40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19" name="Text Box 40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0" name="Text Box 40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1" name="Text Box 40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2" name="Text Box 40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3" name="Text Box 40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4" name="Text Box 40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5" name="Text Box 40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6" name="Text Box 40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7" name="Text Box 40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8" name="Text Box 40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29" name="Text Box 40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0" name="Text Box 40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1" name="Text Box 40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2" name="Text Box 40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3" name="Text Box 40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4" name="Text Box 40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5" name="Text Box 40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6" name="Text Box 40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7" name="Text Box 40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8" name="Text Box 40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39" name="Text Box 40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0" name="Text Box 40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1" name="Text Box 40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2" name="Text Box 40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3" name="Text Box 40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4" name="Text Box 40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5" name="Text Box 40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6" name="Text Box 40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7" name="Text Box 40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8" name="Text Box 40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49" name="Text Box 40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0" name="Text Box 40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1" name="Text Box 40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2" name="Text Box 40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3" name="Text Box 40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4" name="Text Box 40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5" name="Text Box 40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6" name="Text Box 40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7" name="Text Box 40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8" name="Text Box 40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59" name="Text Box 40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0" name="Text Box 40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1" name="Text Box 40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2" name="Text Box 40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3" name="Text Box 40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4" name="Text Box 40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5" name="Text Box 40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6" name="Text Box 40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7" name="Text Box 40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8" name="Text Box 40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69" name="Text Box 40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0" name="Text Box 40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1" name="Text Box 40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2" name="Text Box 40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3" name="Text Box 40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4" name="Text Box 40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5" name="Text Box 40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6" name="Text Box 40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7" name="Text Box 40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8" name="Text Box 40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79" name="Text Box 40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0" name="Text Box 40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1" name="Text Box 40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2" name="Text Box 40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3" name="Text Box 40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4" name="Text Box 40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5" name="Text Box 40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6" name="Text Box 40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7" name="Text Box 40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8" name="Text Box 40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89" name="Text Box 40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0" name="Text Box 40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1" name="Text Box 40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2" name="Text Box 40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3" name="Text Box 40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4" name="Text Box 40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5" name="Text Box 40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6" name="Text Box 40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7" name="Text Box 40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8" name="Text Box 41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099" name="Text Box 41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0" name="Text Box 41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1" name="Text Box 41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2" name="Text Box 41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3" name="Text Box 41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4" name="Text Box 41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5" name="Text Box 41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6" name="Text Box 41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7" name="Text Box 41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8" name="Text Box 41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09" name="Text Box 41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0" name="Text Box 41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1" name="Text Box 41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2" name="Text Box 41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3" name="Text Box 41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4" name="Text Box 41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5" name="Text Box 41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6" name="Text Box 41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7" name="Text Box 41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8" name="Text Box 41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19" name="Text Box 41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0" name="Text Box 41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1" name="Text Box 41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2" name="Text Box 41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3" name="Text Box 41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4" name="Text Box 41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5" name="Text Box 41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6" name="Text Box 41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7" name="Text Box 41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8" name="Text Box 41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29" name="Text Box 41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0" name="Text Box 41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1" name="Text Box 41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2" name="Text Box 41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3" name="Text Box 41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4" name="Text Box 41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5" name="Text Box 41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6" name="Text Box 41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7" name="Text Box 41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8" name="Text Box 41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39" name="Text Box 41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0" name="Text Box 41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1" name="Text Box 41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2" name="Text Box 41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3" name="Text Box 41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4" name="Text Box 41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5" name="Text Box 41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6" name="Text Box 41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7" name="Text Box 41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8" name="Text Box 41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49" name="Text Box 41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0" name="Text Box 41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1" name="Text Box 41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2" name="Text Box 41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3" name="Text Box 41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4" name="Text Box 41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5" name="Text Box 41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6" name="Text Box 41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7" name="Text Box 41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8" name="Text Box 41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59" name="Text Box 41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0" name="Text Box 41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1" name="Text Box 41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2" name="Text Box 41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3" name="Text Box 41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4" name="Text Box 41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5" name="Text Box 41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6" name="Text Box 41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7" name="Text Box 41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8" name="Text Box 41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69" name="Text Box 41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0" name="Text Box 41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1" name="Text Box 41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2" name="Text Box 41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3" name="Text Box 41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4" name="Text Box 41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5" name="Text Box 41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6" name="Text Box 41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7" name="Text Box 41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8" name="Text Box 41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79" name="Text Box 41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0" name="Text Box 41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1" name="Text Box 41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2" name="Text Box 41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3" name="Text Box 41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4" name="Text Box 41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5" name="Text Box 41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6" name="Text Box 41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7" name="Text Box 41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8" name="Text Box 41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89" name="Text Box 41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0" name="Text Box 41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1" name="Text Box 41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2" name="Text Box 41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3" name="Text Box 41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4" name="Text Box 41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5" name="Text Box 41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6" name="Text Box 41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7" name="Text Box 41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8" name="Text Box 42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199" name="Text Box 42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0" name="Text Box 42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1" name="Text Box 42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2" name="Text Box 42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3" name="Text Box 42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4" name="Text Box 42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5" name="Text Box 42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6" name="Text Box 42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7" name="Text Box 42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8" name="Text Box 42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09" name="Text Box 42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0" name="Text Box 42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1" name="Text Box 42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2" name="Text Box 42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3" name="Text Box 42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4" name="Text Box 42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5" name="Text Box 42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6" name="Text Box 42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7" name="Text Box 42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8" name="Text Box 42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19" name="Text Box 42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0" name="Text Box 42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1" name="Text Box 42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2" name="Text Box 42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3" name="Text Box 42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4" name="Text Box 42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5" name="Text Box 42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6" name="Text Box 42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7" name="Text Box 42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8" name="Text Box 42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29" name="Text Box 42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0" name="Text Box 42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1" name="Text Box 42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2" name="Text Box 42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3" name="Text Box 42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4" name="Text Box 42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5" name="Text Box 42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6" name="Text Box 42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7" name="Text Box 42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8" name="Text Box 42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39" name="Text Box 42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0" name="Text Box 42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1" name="Text Box 42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2" name="Text Box 42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3" name="Text Box 42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4" name="Text Box 42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5" name="Text Box 42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6" name="Text Box 42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7" name="Text Box 42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8" name="Text Box 42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49" name="Text Box 42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0" name="Text Box 42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1" name="Text Box 42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2" name="Text Box 42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3" name="Text Box 42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4" name="Text Box 42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5" name="Text Box 42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6" name="Text Box 42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7" name="Text Box 42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8" name="Text Box 42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59" name="Text Box 42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0" name="Text Box 42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1" name="Text Box 42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2" name="Text Box 42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3" name="Text Box 42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4" name="Text Box 42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5" name="Text Box 42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6" name="Text Box 42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7" name="Text Box 42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8" name="Text Box 42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69" name="Text Box 42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0" name="Text Box 42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1" name="Text Box 42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2" name="Text Box 42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3" name="Text Box 42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4" name="Text Box 42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5" name="Text Box 42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6" name="Text Box 42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7" name="Text Box 42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8" name="Text Box 42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79" name="Text Box 42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0" name="Text Box 42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1" name="Text Box 42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2" name="Text Box 42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3" name="Text Box 42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4" name="Text Box 42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5" name="Text Box 42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6" name="Text Box 42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7" name="Text Box 42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8" name="Text Box 42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89" name="Text Box 42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0" name="Text Box 42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1" name="Text Box 42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2" name="Text Box 42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3" name="Text Box 42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4" name="Text Box 42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5" name="Text Box 42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6" name="Text Box 42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7" name="Text Box 42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8" name="Text Box 43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299" name="Text Box 43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0" name="Text Box 43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1" name="Text Box 43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2" name="Text Box 43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3" name="Text Box 43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4" name="Text Box 43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5" name="Text Box 43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6" name="Text Box 43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7" name="Text Box 43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8" name="Text Box 43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09" name="Text Box 43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0" name="Text Box 43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1" name="Text Box 43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2" name="Text Box 43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3" name="Text Box 43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4" name="Text Box 43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5" name="Text Box 43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6" name="Text Box 43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7" name="Text Box 43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8" name="Text Box 43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19" name="Text Box 43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0" name="Text Box 43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1" name="Text Box 43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2" name="Text Box 43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3" name="Text Box 43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4" name="Text Box 43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5" name="Text Box 43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6" name="Text Box 43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7" name="Text Box 43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8" name="Text Box 43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29" name="Text Box 43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0" name="Text Box 43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1" name="Text Box 43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2" name="Text Box 43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3" name="Text Box 43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4" name="Text Box 43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5" name="Text Box 43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6" name="Text Box 43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7" name="Text Box 43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8" name="Text Box 43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39" name="Text Box 43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0" name="Text Box 43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1" name="Text Box 43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2" name="Text Box 43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3" name="Text Box 43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4" name="Text Box 43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5" name="Text Box 43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6" name="Text Box 43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7" name="Text Box 43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8" name="Text Box 43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49" name="Text Box 43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0" name="Text Box 43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1" name="Text Box 43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2" name="Text Box 43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3" name="Text Box 43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4" name="Text Box 43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5" name="Text Box 43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6" name="Text Box 43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7" name="Text Box 43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8" name="Text Box 43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59" name="Text Box 43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0" name="Text Box 43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1" name="Text Box 43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2" name="Text Box 43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3" name="Text Box 43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4" name="Text Box 43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5" name="Text Box 43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6" name="Text Box 43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7" name="Text Box 43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8" name="Text Box 43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69" name="Text Box 43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0" name="Text Box 43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1" name="Text Box 43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2" name="Text Box 43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3" name="Text Box 43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4" name="Text Box 43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5" name="Text Box 43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6" name="Text Box 43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7" name="Text Box 43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8" name="Text Box 43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79" name="Text Box 43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0" name="Text Box 43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1" name="Text Box 43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2" name="Text Box 43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3" name="Text Box 43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4" name="Text Box 43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5" name="Text Box 43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6" name="Text Box 43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7" name="Text Box 43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8" name="Text Box 43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89" name="Text Box 43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0" name="Text Box 43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1" name="Text Box 43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2" name="Text Box 43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3" name="Text Box 43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4" name="Text Box 43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5" name="Text Box 43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6" name="Text Box 43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7" name="Text Box 43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8" name="Text Box 44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399" name="Text Box 44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0" name="Text Box 44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1" name="Text Box 44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2" name="Text Box 44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3" name="Text Box 44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4" name="Text Box 44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5" name="Text Box 44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6" name="Text Box 44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7" name="Text Box 44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8" name="Text Box 44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09" name="Text Box 44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0" name="Text Box 44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1" name="Text Box 44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2" name="Text Box 44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3" name="Text Box 44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4" name="Text Box 44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5" name="Text Box 44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6" name="Text Box 44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7" name="Text Box 44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8" name="Text Box 44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19" name="Text Box 44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0" name="Text Box 44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1" name="Text Box 44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2" name="Text Box 44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3" name="Text Box 44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4" name="Text Box 44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5" name="Text Box 44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6" name="Text Box 44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7" name="Text Box 44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8" name="Text Box 44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29" name="Text Box 44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0" name="Text Box 44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1" name="Text Box 44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2" name="Text Box 44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3" name="Text Box 44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4" name="Text Box 44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5" name="Text Box 44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6" name="Text Box 44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7" name="Text Box 44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8" name="Text Box 44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39" name="Text Box 44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0" name="Text Box 44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1" name="Text Box 44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2" name="Text Box 44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3" name="Text Box 44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4" name="Text Box 44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5" name="Text Box 44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6" name="Text Box 44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7" name="Text Box 44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8" name="Text Box 44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49" name="Text Box 44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0" name="Text Box 44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1" name="Text Box 44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2" name="Text Box 44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3" name="Text Box 44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4" name="Text Box 44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5" name="Text Box 44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6" name="Text Box 44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7" name="Text Box 44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8" name="Text Box 44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59" name="Text Box 44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0" name="Text Box 44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1" name="Text Box 44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2" name="Text Box 44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3" name="Text Box 44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4" name="Text Box 44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5" name="Text Box 44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6" name="Text Box 44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7" name="Text Box 44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8" name="Text Box 44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69" name="Text Box 44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0" name="Text Box 44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1" name="Text Box 44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2" name="Text Box 44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3" name="Text Box 44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4" name="Text Box 44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5" name="Text Box 44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6" name="Text Box 44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7" name="Text Box 44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8" name="Text Box 44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79" name="Text Box 44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0" name="Text Box 44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1" name="Text Box 44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2" name="Text Box 44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3" name="Text Box 44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4" name="Text Box 44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5" name="Text Box 44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6" name="Text Box 44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7" name="Text Box 44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8" name="Text Box 44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89" name="Text Box 44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0" name="Text Box 44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1" name="Text Box 44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2" name="Text Box 44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3" name="Text Box 44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4" name="Text Box 44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5" name="Text Box 44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6" name="Text Box 44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7" name="Text Box 44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8" name="Text Box 45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499" name="Text Box 45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0" name="Text Box 45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1" name="Text Box 45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2" name="Text Box 45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3" name="Text Box 45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4" name="Text Box 45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5" name="Text Box 45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6" name="Text Box 45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7" name="Text Box 45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8" name="Text Box 45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09" name="Text Box 45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0" name="Text Box 45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1" name="Text Box 45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2" name="Text Box 45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3" name="Text Box 45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4" name="Text Box 45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5" name="Text Box 45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6" name="Text Box 45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7" name="Text Box 45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8" name="Text Box 45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19" name="Text Box 45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0" name="Text Box 45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1" name="Text Box 45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2" name="Text Box 45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3" name="Text Box 45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4" name="Text Box 45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5" name="Text Box 45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6" name="Text Box 45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7" name="Text Box 45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8" name="Text Box 45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29" name="Text Box 45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0" name="Text Box 45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1" name="Text Box 45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2" name="Text Box 45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3" name="Text Box 45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4" name="Text Box 45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5" name="Text Box 45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6" name="Text Box 45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7" name="Text Box 45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8" name="Text Box 45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39" name="Text Box 45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0" name="Text Box 45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1" name="Text Box 45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2" name="Text Box 45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3" name="Text Box 45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4" name="Text Box 45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5" name="Text Box 45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6" name="Text Box 45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7" name="Text Box 45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8" name="Text Box 45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49" name="Text Box 45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0" name="Text Box 45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1" name="Text Box 45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2" name="Text Box 45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3" name="Text Box 45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4" name="Text Box 45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5" name="Text Box 45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6" name="Text Box 45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7" name="Text Box 45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8" name="Text Box 45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59" name="Text Box 45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0" name="Text Box 45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1" name="Text Box 45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2" name="Text Box 45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3" name="Text Box 45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4" name="Text Box 45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5" name="Text Box 45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6" name="Text Box 45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7" name="Text Box 45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8" name="Text Box 45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69" name="Text Box 45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0" name="Text Box 45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1" name="Text Box 45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2" name="Text Box 45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3" name="Text Box 45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4" name="Text Box 45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5" name="Text Box 45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6" name="Text Box 45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7" name="Text Box 45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8" name="Text Box 45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79" name="Text Box 45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0" name="Text Box 45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1" name="Text Box 45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2" name="Text Box 45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3" name="Text Box 45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4" name="Text Box 45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5" name="Text Box 45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6" name="Text Box 45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7" name="Text Box 45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8" name="Text Box 45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89" name="Text Box 45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0" name="Text Box 45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1" name="Text Box 45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2" name="Text Box 45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3" name="Text Box 45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4" name="Text Box 45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5" name="Text Box 45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6" name="Text Box 45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7" name="Text Box 45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8" name="Text Box 46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599" name="Text Box 46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0" name="Text Box 46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1" name="Text Box 46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2" name="Text Box 46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3" name="Text Box 46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4" name="Text Box 46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5" name="Text Box 46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6" name="Text Box 46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7" name="Text Box 46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8" name="Text Box 46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09" name="Text Box 46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0" name="Text Box 46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1" name="Text Box 46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2" name="Text Box 46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3" name="Text Box 46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4" name="Text Box 46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5" name="Text Box 46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6" name="Text Box 46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7" name="Text Box 46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8" name="Text Box 46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19" name="Text Box 46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0" name="Text Box 46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1" name="Text Box 46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2" name="Text Box 46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3" name="Text Box 46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4" name="Text Box 46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5" name="Text Box 46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6" name="Text Box 46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7" name="Text Box 46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8" name="Text Box 46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29" name="Text Box 46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0" name="Text Box 46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1" name="Text Box 46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2" name="Text Box 46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3" name="Text Box 46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4" name="Text Box 46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5" name="Text Box 46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6" name="Text Box 46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7" name="Text Box 46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8" name="Text Box 46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39" name="Text Box 46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0" name="Text Box 46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1" name="Text Box 46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2" name="Text Box 46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3" name="Text Box 46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4" name="Text Box 46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5" name="Text Box 46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6" name="Text Box 46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7" name="Text Box 46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8" name="Text Box 46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49" name="Text Box 46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0" name="Text Box 46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1" name="Text Box 46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2" name="Text Box 46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3" name="Text Box 46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4" name="Text Box 46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5" name="Text Box 46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6" name="Text Box 46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7" name="Text Box 46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8" name="Text Box 46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59" name="Text Box 46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0" name="Text Box 46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1" name="Text Box 46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2" name="Text Box 46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3" name="Text Box 46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4" name="Text Box 46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5" name="Text Box 46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6" name="Text Box 46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7" name="Text Box 46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8" name="Text Box 46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69" name="Text Box 46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0" name="Text Box 46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1" name="Text Box 46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2" name="Text Box 46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3" name="Text Box 46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4" name="Text Box 46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5" name="Text Box 46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6" name="Text Box 46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7" name="Text Box 46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8" name="Text Box 46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79" name="Text Box 46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0" name="Text Box 46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1" name="Text Box 46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2" name="Text Box 46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3" name="Text Box 46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4" name="Text Box 46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5" name="Text Box 46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6" name="Text Box 46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7" name="Text Box 46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8" name="Text Box 46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89" name="Text Box 46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0" name="Text Box 46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1" name="Text Box 46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2" name="Text Box 46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3" name="Text Box 46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4" name="Text Box 46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5" name="Text Box 46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6" name="Text Box 46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7" name="Text Box 46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8" name="Text Box 47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699" name="Text Box 47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0" name="Text Box 47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1" name="Text Box 47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2" name="Text Box 47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3" name="Text Box 47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4" name="Text Box 47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5" name="Text Box 47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6" name="Text Box 47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7" name="Text Box 47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8" name="Text Box 47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09" name="Text Box 47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0" name="Text Box 47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1" name="Text Box 47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2" name="Text Box 47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3" name="Text Box 47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4" name="Text Box 47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5" name="Text Box 47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6" name="Text Box 47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7" name="Text Box 47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8" name="Text Box 47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19" name="Text Box 47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0" name="Text Box 47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1" name="Text Box 47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2" name="Text Box 47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3" name="Text Box 47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4" name="Text Box 47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5" name="Text Box 47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6" name="Text Box 47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7" name="Text Box 47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8" name="Text Box 47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29" name="Text Box 47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0" name="Text Box 47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1" name="Text Box 47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2" name="Text Box 47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3" name="Text Box 47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4" name="Text Box 47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5" name="Text Box 47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6" name="Text Box 47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7" name="Text Box 47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8" name="Text Box 47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39" name="Text Box 47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0" name="Text Box 47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1" name="Text Box 47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2" name="Text Box 47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3" name="Text Box 47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4" name="Text Box 47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5" name="Text Box 47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6" name="Text Box 47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7" name="Text Box 47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8" name="Text Box 47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49" name="Text Box 47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0" name="Text Box 47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1" name="Text Box 47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2" name="Text Box 47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3" name="Text Box 47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4" name="Text Box 47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5" name="Text Box 47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6" name="Text Box 47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7" name="Text Box 47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8" name="Text Box 47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59" name="Text Box 47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0" name="Text Box 47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1" name="Text Box 47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2" name="Text Box 47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3" name="Text Box 47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4" name="Text Box 47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5" name="Text Box 47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6" name="Text Box 47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7" name="Text Box 47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8" name="Text Box 47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69" name="Text Box 47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0" name="Text Box 47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1" name="Text Box 47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2" name="Text Box 47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3" name="Text Box 47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4" name="Text Box 47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5" name="Text Box 47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6" name="Text Box 47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7" name="Text Box 47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8" name="Text Box 47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79" name="Text Box 47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0" name="Text Box 47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1" name="Text Box 47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2" name="Text Box 47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3" name="Text Box 47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4" name="Text Box 47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5" name="Text Box 47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6" name="Text Box 47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7" name="Text Box 47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8" name="Text Box 47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89" name="Text Box 47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0" name="Text Box 47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1" name="Text Box 47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2" name="Text Box 47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3" name="Text Box 47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4" name="Text Box 47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5" name="Text Box 47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6" name="Text Box 47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7" name="Text Box 47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8" name="Text Box 48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799" name="Text Box 48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0" name="Text Box 48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1" name="Text Box 48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2" name="Text Box 48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3" name="Text Box 48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4" name="Text Box 48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5" name="Text Box 48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6" name="Text Box 48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7" name="Text Box 48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8" name="Text Box 48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09" name="Text Box 48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0" name="Text Box 48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1" name="Text Box 48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2" name="Text Box 48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3" name="Text Box 48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4" name="Text Box 48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5" name="Text Box 48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6" name="Text Box 48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7" name="Text Box 48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8" name="Text Box 48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19" name="Text Box 48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0" name="Text Box 48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1" name="Text Box 48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2" name="Text Box 48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3" name="Text Box 48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4" name="Text Box 48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5" name="Text Box 48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6" name="Text Box 48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7" name="Text Box 48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8" name="Text Box 48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29" name="Text Box 48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0" name="Text Box 48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1" name="Text Box 48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2" name="Text Box 48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3" name="Text Box 48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4" name="Text Box 48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5" name="Text Box 48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6" name="Text Box 48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7" name="Text Box 48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8" name="Text Box 48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39" name="Text Box 48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0" name="Text Box 48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1" name="Text Box 48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2" name="Text Box 48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3" name="Text Box 48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4" name="Text Box 48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5" name="Text Box 48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6" name="Text Box 48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7" name="Text Box 48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8" name="Text Box 48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49" name="Text Box 48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0" name="Text Box 48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1" name="Text Box 48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2" name="Text Box 48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3" name="Text Box 48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4" name="Text Box 48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5" name="Text Box 48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6" name="Text Box 48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7" name="Text Box 48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8" name="Text Box 48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59" name="Text Box 48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0" name="Text Box 48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1" name="Text Box 48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2" name="Text Box 48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3" name="Text Box 48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4" name="Text Box 48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5" name="Text Box 48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6" name="Text Box 48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7" name="Text Box 48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8" name="Text Box 48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69" name="Text Box 48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0" name="Text Box 48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1" name="Text Box 48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2" name="Text Box 48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3" name="Text Box 48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4" name="Text Box 48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5" name="Text Box 48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6" name="Text Box 48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7" name="Text Box 48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8" name="Text Box 48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79" name="Text Box 48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0" name="Text Box 48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1" name="Text Box 48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2" name="Text Box 48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3" name="Text Box 48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4" name="Text Box 48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5" name="Text Box 48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6" name="Text Box 48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7" name="Text Box 48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8" name="Text Box 48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89" name="Text Box 48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0" name="Text Box 48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1" name="Text Box 48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2" name="Text Box 48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3" name="Text Box 48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4" name="Text Box 48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5" name="Text Box 48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6" name="Text Box 48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7" name="Text Box 48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8" name="Text Box 49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899" name="Text Box 49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0" name="Text Box 49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1" name="Text Box 49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2" name="Text Box 49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3" name="Text Box 49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4" name="Text Box 49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5" name="Text Box 49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6" name="Text Box 49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7" name="Text Box 49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8" name="Text Box 49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09" name="Text Box 49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0" name="Text Box 49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1" name="Text Box 49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2" name="Text Box 49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3" name="Text Box 49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4" name="Text Box 49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5" name="Text Box 49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6" name="Text Box 49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7" name="Text Box 49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8" name="Text Box 49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19" name="Text Box 49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0" name="Text Box 49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1" name="Text Box 49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2" name="Text Box 49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3" name="Text Box 49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4" name="Text Box 49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5" name="Text Box 49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6" name="Text Box 49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7" name="Text Box 49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8" name="Text Box 49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29" name="Text Box 49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0" name="Text Box 49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1" name="Text Box 49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2" name="Text Box 49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3" name="Text Box 49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4" name="Text Box 49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5" name="Text Box 49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6" name="Text Box 49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7" name="Text Box 49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8" name="Text Box 49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39" name="Text Box 49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0" name="Text Box 49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1" name="Text Box 49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2" name="Text Box 49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3" name="Text Box 49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4" name="Text Box 49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5" name="Text Box 49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6" name="Text Box 49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7" name="Text Box 49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8" name="Text Box 49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49" name="Text Box 49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0" name="Text Box 49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1" name="Text Box 49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2" name="Text Box 49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3" name="Text Box 49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4" name="Text Box 49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5" name="Text Box 49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6" name="Text Box 49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7" name="Text Box 49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8" name="Text Box 49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59" name="Text Box 49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0" name="Text Box 49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1" name="Text Box 49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2" name="Text Box 49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3" name="Text Box 49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4" name="Text Box 49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5" name="Text Box 49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6" name="Text Box 49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7" name="Text Box 49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8" name="Text Box 49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69" name="Text Box 49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0" name="Text Box 49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1" name="Text Box 49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2" name="Text Box 49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3" name="Text Box 49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4" name="Text Box 49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5" name="Text Box 49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6" name="Text Box 49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7" name="Text Box 49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8" name="Text Box 49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79" name="Text Box 49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0" name="Text Box 49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1" name="Text Box 49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2" name="Text Box 49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3" name="Text Box 49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4" name="Text Box 49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5" name="Text Box 49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6" name="Text Box 49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7" name="Text Box 49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8" name="Text Box 49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89" name="Text Box 49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0" name="Text Box 49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1" name="Text Box 49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2" name="Text Box 49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3" name="Text Box 49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4" name="Text Box 49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5" name="Text Box 49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6" name="Text Box 49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7" name="Text Box 49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8" name="Text Box 50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7999" name="Text Box 50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0" name="Text Box 50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1" name="Text Box 50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2" name="Text Box 50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3" name="Text Box 50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4" name="Text Box 50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5" name="Text Box 50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6" name="Text Box 50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7" name="Text Box 50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8" name="Text Box 50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09" name="Text Box 50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0" name="Text Box 50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1" name="Text Box 50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2" name="Text Box 50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3" name="Text Box 50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4" name="Text Box 50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5" name="Text Box 50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6" name="Text Box 50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7" name="Text Box 50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8" name="Text Box 50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19" name="Text Box 50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0" name="Text Box 50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1" name="Text Box 50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2" name="Text Box 50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3" name="Text Box 50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4" name="Text Box 50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5" name="Text Box 50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6" name="Text Box 50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7" name="Text Box 50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8" name="Text Box 50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29" name="Text Box 50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0" name="Text Box 50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1" name="Text Box 50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2" name="Text Box 50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3" name="Text Box 50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4" name="Text Box 50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5" name="Text Box 50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6" name="Text Box 50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7" name="Text Box 50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8" name="Text Box 50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39" name="Text Box 50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0" name="Text Box 50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1" name="Text Box 50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2" name="Text Box 50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3" name="Text Box 50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4" name="Text Box 50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5" name="Text Box 50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6" name="Text Box 50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7" name="Text Box 50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8" name="Text Box 50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49" name="Text Box 50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0" name="Text Box 50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1" name="Text Box 50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2" name="Text Box 50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3" name="Text Box 50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4" name="Text Box 50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5" name="Text Box 50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6" name="Text Box 50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7" name="Text Box 50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8" name="Text Box 50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59" name="Text Box 50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0" name="Text Box 50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1" name="Text Box 50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2" name="Text Box 50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3" name="Text Box 50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4" name="Text Box 50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5" name="Text Box 50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6" name="Text Box 50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7" name="Text Box 50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8" name="Text Box 50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69" name="Text Box 50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0" name="Text Box 50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1" name="Text Box 50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2" name="Text Box 50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3" name="Text Box 50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4" name="Text Box 50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5" name="Text Box 50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6" name="Text Box 50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7" name="Text Box 50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8" name="Text Box 50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79" name="Text Box 50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0" name="Text Box 50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1" name="Text Box 50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2" name="Text Box 50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3" name="Text Box 50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4" name="Text Box 50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5" name="Text Box 50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6" name="Text Box 50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7" name="Text Box 50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8" name="Text Box 50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89" name="Text Box 50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0" name="Text Box 50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1" name="Text Box 50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2" name="Text Box 50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3" name="Text Box 50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4" name="Text Box 50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5" name="Text Box 50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6" name="Text Box 50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7" name="Text Box 50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8" name="Text Box 51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099" name="Text Box 51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0" name="Text Box 51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1" name="Text Box 51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2" name="Text Box 51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3" name="Text Box 51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4" name="Text Box 51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5" name="Text Box 51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6" name="Text Box 51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7" name="Text Box 51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8" name="Text Box 51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09" name="Text Box 51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0" name="Text Box 51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1" name="Text Box 51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2" name="Text Box 51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3" name="Text Box 51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4" name="Text Box 51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5" name="Text Box 51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6" name="Text Box 51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7" name="Text Box 51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8" name="Text Box 51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19" name="Text Box 51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0" name="Text Box 51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1" name="Text Box 51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2" name="Text Box 51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3" name="Text Box 51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4" name="Text Box 51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5" name="Text Box 51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6" name="Text Box 51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7" name="Text Box 51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8" name="Text Box 51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29" name="Text Box 51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0" name="Text Box 51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1" name="Text Box 51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2" name="Text Box 51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3" name="Text Box 51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4" name="Text Box 51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5" name="Text Box 51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6" name="Text Box 51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7" name="Text Box 51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8" name="Text Box 51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39" name="Text Box 51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0" name="Text Box 51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1" name="Text Box 51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2" name="Text Box 51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3" name="Text Box 51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4" name="Text Box 51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5" name="Text Box 51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6" name="Text Box 51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7" name="Text Box 51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8" name="Text Box 51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49" name="Text Box 51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0" name="Text Box 51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1" name="Text Box 51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2" name="Text Box 51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3" name="Text Box 51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4" name="Text Box 51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5" name="Text Box 51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6" name="Text Box 51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7" name="Text Box 51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8" name="Text Box 51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59" name="Text Box 51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0" name="Text Box 51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1" name="Text Box 51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2" name="Text Box 51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3" name="Text Box 51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4" name="Text Box 51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5" name="Text Box 51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6" name="Text Box 51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7" name="Text Box 51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8" name="Text Box 51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69" name="Text Box 51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0" name="Text Box 51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1" name="Text Box 51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2" name="Text Box 51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3" name="Text Box 51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4" name="Text Box 51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5" name="Text Box 51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6" name="Text Box 51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7" name="Text Box 51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8" name="Text Box 51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79" name="Text Box 51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0" name="Text Box 51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1" name="Text Box 51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2" name="Text Box 51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3" name="Text Box 51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4" name="Text Box 51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5" name="Text Box 51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6" name="Text Box 51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7" name="Text Box 51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8" name="Text Box 51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89" name="Text Box 51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0" name="Text Box 51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1" name="Text Box 51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2" name="Text Box 51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3" name="Text Box 51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4" name="Text Box 51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5" name="Text Box 51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6" name="Text Box 51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7" name="Text Box 51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8" name="Text Box 52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199" name="Text Box 52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0" name="Text Box 52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1" name="Text Box 52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2" name="Text Box 52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3" name="Text Box 52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4" name="Text Box 52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5" name="Text Box 52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6" name="Text Box 52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7" name="Text Box 52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8" name="Text Box 52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09" name="Text Box 52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0" name="Text Box 52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1" name="Text Box 52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2" name="Text Box 52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3" name="Text Box 52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4" name="Text Box 52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5" name="Text Box 52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6" name="Text Box 52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7" name="Text Box 52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8" name="Text Box 52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19" name="Text Box 52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0" name="Text Box 52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1" name="Text Box 52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2" name="Text Box 52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3" name="Text Box 52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4" name="Text Box 52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5" name="Text Box 52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6" name="Text Box 52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7" name="Text Box 52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8" name="Text Box 52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29" name="Text Box 52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0" name="Text Box 52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1" name="Text Box 52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2" name="Text Box 52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3" name="Text Box 52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4" name="Text Box 52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5" name="Text Box 52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6" name="Text Box 52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7" name="Text Box 52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8" name="Text Box 52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39" name="Text Box 52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0" name="Text Box 52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1" name="Text Box 52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2" name="Text Box 52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3" name="Text Box 52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4" name="Text Box 52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5" name="Text Box 52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6" name="Text Box 52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7" name="Text Box 52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8" name="Text Box 52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49" name="Text Box 52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0" name="Text Box 52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1" name="Text Box 52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2" name="Text Box 52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3" name="Text Box 52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4" name="Text Box 52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5" name="Text Box 52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6" name="Text Box 52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7" name="Text Box 52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8" name="Text Box 52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59" name="Text Box 52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0" name="Text Box 52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1" name="Text Box 52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2" name="Text Box 52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3" name="Text Box 52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4" name="Text Box 52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5" name="Text Box 52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6" name="Text Box 52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7" name="Text Box 52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8" name="Text Box 52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69" name="Text Box 52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0" name="Text Box 52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1" name="Text Box 52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2" name="Text Box 52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3" name="Text Box 52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4" name="Text Box 52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5" name="Text Box 52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6" name="Text Box 52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7" name="Text Box 52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8" name="Text Box 52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79" name="Text Box 52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0" name="Text Box 52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1" name="Text Box 528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2" name="Text Box 528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3" name="Text Box 528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4" name="Text Box 528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5" name="Text Box 528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6" name="Text Box 528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7" name="Text Box 528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8" name="Text Box 529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89" name="Text Box 529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0" name="Text Box 529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1" name="Text Box 529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2" name="Text Box 529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3" name="Text Box 529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4" name="Text Box 529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5" name="Text Box 529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6" name="Text Box 529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7" name="Text Box 529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8" name="Text Box 530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299" name="Text Box 530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0" name="Text Box 530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1" name="Text Box 530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2" name="Text Box 530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3" name="Text Box 530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4" name="Text Box 530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5" name="Text Box 530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6" name="Text Box 530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7" name="Text Box 530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8" name="Text Box 531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09" name="Text Box 531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0" name="Text Box 531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1" name="Text Box 531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2" name="Text Box 531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3" name="Text Box 531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4" name="Text Box 531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5" name="Text Box 531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6" name="Text Box 531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7" name="Text Box 531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8" name="Text Box 532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19" name="Text Box 532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0" name="Text Box 532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1" name="Text Box 532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2" name="Text Box 532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3" name="Text Box 532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4" name="Text Box 532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5" name="Text Box 532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6" name="Text Box 532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7" name="Text Box 532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8" name="Text Box 533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29" name="Text Box 533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0" name="Text Box 533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1" name="Text Box 533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2" name="Text Box 533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3" name="Text Box 533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4" name="Text Box 533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5" name="Text Box 533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6" name="Text Box 533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7" name="Text Box 533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8" name="Text Box 534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39" name="Text Box 534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0" name="Text Box 534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1" name="Text Box 534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2" name="Text Box 534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3" name="Text Box 534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4" name="Text Box 534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5" name="Text Box 534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6" name="Text Box 534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7" name="Text Box 534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8" name="Text Box 535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49" name="Text Box 535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0" name="Text Box 535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1" name="Text Box 535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2" name="Text Box 535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3" name="Text Box 535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4" name="Text Box 535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5" name="Text Box 535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6" name="Text Box 535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7" name="Text Box 535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8" name="Text Box 536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59" name="Text Box 536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0" name="Text Box 536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1" name="Text Box 536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2" name="Text Box 536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3" name="Text Box 536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4" name="Text Box 536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5" name="Text Box 536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6" name="Text Box 536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7" name="Text Box 536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8" name="Text Box 537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69" name="Text Box 537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0" name="Text Box 537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1" name="Text Box 5373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2" name="Text Box 5374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3" name="Text Box 5375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4" name="Text Box 5376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5" name="Text Box 5377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6" name="Text Box 5378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7" name="Text Box 5379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8" name="Text Box 5380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79" name="Text Box 5381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85725</xdr:colOff>
      <xdr:row>376</xdr:row>
      <xdr:rowOff>330</xdr:rowOff>
    </xdr:to>
    <xdr:sp macro="" textlink="">
      <xdr:nvSpPr>
        <xdr:cNvPr id="8380" name="Text Box 5382"/>
        <xdr:cNvSpPr txBox="1">
          <a:spLocks noChangeArrowheads="1"/>
        </xdr:cNvSpPr>
      </xdr:nvSpPr>
      <xdr:spPr bwMode="auto">
        <a:xfrm>
          <a:off x="4686300" y="71437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" name="Text Box 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" name="Text Box 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" name="Text Box 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" name="Text Box 1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" name="Text Box 1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" name="Text Box 1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" name="Text Box 1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" name="Text Box 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" name="Text Box 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" name="Text Box 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" name="Text Box 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" name="Text Box 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" name="Text Box 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" name="Text Box 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" name="Text Box 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" name="Text Box 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" name="Text Box 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" name="Text Box 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" name="Text Box 2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" name="Text Box 3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" name="Text Box 3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" name="Text Box 3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" name="Text Box 3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" name="Text Box 3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" name="Text Box 3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" name="Text Box 3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" name="Text Box 3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" name="Text Box 3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" name="Text Box 3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" name="Text Box 4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" name="Text Box 4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" name="Text Box 4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" name="Text Box 4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" name="Text Box 4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" name="Text Box 4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" name="Text Box 4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" name="Text Box 1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" name="Text Box 1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" name="Text Box 1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" name="Text Box 1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" name="Text Box 1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" name="Text Box 1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" name="Text Box 1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" name="Text Box 1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" name="Text Box 1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" name="Text Box 1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" name="Text Box 1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" name="Text Box 1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" name="Text Box 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" name="Text Box 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" name="Text Box 1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" name="Text Box 1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" name="Text Box 1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" name="Text Box 1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" name="Text Box 1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" name="Text Box 1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" name="Text Box 1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" name="Text Box 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" name="Text Box 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" name="Text Box 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" name="Text Box 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" name="Text Box 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" name="Text Box 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" name="Text Box 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" name="Text Box 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" name="Text Box 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" name="Text Box 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" name="Text Box 2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" name="Text Box 3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" name="Text Box 3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" name="Text Box 3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" name="Text Box 3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" name="Text Box 3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" name="Text Box 3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" name="Text Box 3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" name="Text Box 3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" name="Text Box 4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" name="Text Box 4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" name="Text Box 4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" name="Text Box 4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" name="Text Box 4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" name="Text Box 4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" name="Text Box 1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" name="Text Box 1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" name="Text Box 1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" name="Text Box 1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" name="Text Box 1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" name="Text Box 1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" name="Text Box 1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" name="Text Box 1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" name="Text Box 1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" name="Text Box 1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" name="Text Box 1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" name="Text Box 1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" name="Text Box 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" name="Text Box 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" name="Text Box 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" name="Text Box 1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" name="Text Box 1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" name="Text Box 1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" name="Text Box 1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" name="Text Box 1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" name="Text Box 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" name="Text Box 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" name="Text Box 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" name="Text Box 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" name="Text Box 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" name="Text Box 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" name="Text Box 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" name="Text Box 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" name="Text Box 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" name="Text Box 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" name="Text Box 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" name="Text Box 2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" name="Text Box 3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" name="Text Box 3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" name="Text Box 3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" name="Text Box 3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" name="Text Box 3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" name="Text Box 3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" name="Text Box 3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" name="Text Box 3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" name="Text Box 3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" name="Text Box 3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" name="Text Box 4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" name="Text Box 4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" name="Text Box 4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" name="Text Box 4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" name="Text Box 4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" name="Text Box 4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" name="Text Box 4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" name="Text Box 4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" name="Text Box 4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" name="Text Box 5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" name="Text Box 5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" name="Text Box 5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" name="Text Box 5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" name="Text Box 5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" name="Text Box 5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" name="Text Box 5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" name="Text Box 5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" name="Text Box 5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" name="Text Box 5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" name="Text Box 6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" name="Text Box 6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" name="Text Box 6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" name="Text Box 6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" name="Text Box 6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" name="Text Box 6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" name="Text Box 6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" name="Text Box 6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" name="Text Box 6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" name="Text Box 6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" name="Text Box 7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" name="Text Box 7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" name="Text Box 7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" name="Text Box 7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" name="Text Box 7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" name="Text Box 7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" name="Text Box 7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" name="Text Box 7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" name="Text Box 7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" name="Text Box 7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" name="Text Box 8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" name="Text Box 8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" name="Text Box 8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" name="Text Box 8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" name="Text Box 8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" name="Text Box 8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" name="Text Box 8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" name="Text Box 8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" name="Text Box 8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" name="Text Box 1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" name="Text Box 1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" name="Text Box 1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" name="Text Box 1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" name="Text Box 1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" name="Text Box 1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" name="Text Box 1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" name="Text Box 1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" name="Text Box 1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" name="Text Box 1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" name="Text Box 1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" name="Text Box 1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0" name="Text Box 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1" name="Text Box 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2" name="Text Box 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5" name="Text Box 1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6" name="Text Box 1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8" name="Text Box 1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9" name="Text Box 1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1" name="Text Box 1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2" name="Text Box 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3" name="Text Box 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4" name="Text Box 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5" name="Text Box 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6" name="Text Box 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7" name="Text Box 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8" name="Text Box 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9" name="Text Box 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0" name="Text Box 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2" name="Text Box 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3" name="Text Box 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4" name="Text Box 2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5" name="Text Box 3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6" name="Text Box 3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7" name="Text Box 3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8" name="Text Box 3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9" name="Text Box 3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0" name="Text Box 3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1" name="Text Box 3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2" name="Text Box 3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3" name="Text Box 3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4" name="Text Box 3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5" name="Text Box 4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6" name="Text Box 4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7" name="Text Box 4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8" name="Text Box 4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9" name="Text Box 4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0" name="Text Box 4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1" name="Text Box 4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2" name="Text Box 4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3" name="Text Box 4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4" name="Text Box 4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5" name="Text Box 5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9" name="Text Box 5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0" name="Text Box 5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1" name="Text Box 5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2" name="Text Box 5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3" name="Text Box 5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4" name="Text Box 5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5" name="Text Box 6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6" name="Text Box 6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" name="Text Box 6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" name="Text Box 6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" name="Text Box 6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" name="Text Box 6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1" name="Text Box 6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2" name="Text Box 6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3" name="Text Box 6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4" name="Text Box 6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5" name="Text Box 7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6" name="Text Box 7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7" name="Text Box 7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8" name="Text Box 7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9" name="Text Box 7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0" name="Text Box 7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1" name="Text Box 7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2" name="Text Box 7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" name="Text Box 7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" name="Text Box 7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5" name="Text Box 8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6" name="Text Box 8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7" name="Text Box 8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8" name="Text Box 8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9" name="Text Box 8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0" name="Text Box 8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1" name="Text Box 8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2" name="Text Box 8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3" name="Text Box 8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4" name="Text Box 1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5" name="Text Box 1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6" name="Text Box 1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7" name="Text Box 1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8" name="Text Box 1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9" name="Text Box 1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0" name="Text Box 1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1" name="Text Box 1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2" name="Text Box 1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3" name="Text Box 1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4" name="Text Box 1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5" name="Text Box 1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7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33</v>
      </c>
    </row>
    <row r="2" spans="1:5" ht="15" customHeight="1" x14ac:dyDescent="0.2">
      <c r="A2" s="37" t="s">
        <v>34</v>
      </c>
      <c r="B2" s="37"/>
      <c r="C2" s="37"/>
      <c r="D2" s="37"/>
      <c r="E2" s="37"/>
    </row>
    <row r="3" spans="1:5" ht="15" customHeight="1" x14ac:dyDescent="0.2">
      <c r="A3" s="37"/>
      <c r="B3" s="37"/>
      <c r="C3" s="37"/>
      <c r="D3" s="37"/>
      <c r="E3" s="37"/>
    </row>
    <row r="4" spans="1:5" ht="15" customHeight="1" x14ac:dyDescent="0.2">
      <c r="A4" s="38" t="s">
        <v>35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">
      <c r="A10" s="38"/>
      <c r="B10" s="38"/>
      <c r="C10" s="38"/>
      <c r="D10" s="38"/>
      <c r="E10" s="38"/>
    </row>
    <row r="11" spans="1:5" ht="15" customHeight="1" x14ac:dyDescent="0.2">
      <c r="A11" s="38"/>
      <c r="B11" s="38"/>
      <c r="C11" s="38"/>
      <c r="D11" s="38"/>
      <c r="E11" s="38"/>
    </row>
    <row r="12" spans="1:5" ht="15" customHeight="1" x14ac:dyDescent="0.2">
      <c r="A12" s="38"/>
      <c r="B12" s="38"/>
      <c r="C12" s="38"/>
      <c r="D12" s="38"/>
      <c r="E12" s="38"/>
    </row>
    <row r="13" spans="1:5" ht="15" customHeight="1" x14ac:dyDescent="0.2">
      <c r="A13" s="38"/>
      <c r="B13" s="38"/>
      <c r="C13" s="38"/>
      <c r="D13" s="38"/>
      <c r="E13" s="38"/>
    </row>
    <row r="14" spans="1:5" ht="15" customHeight="1" x14ac:dyDescent="0.2">
      <c r="A14" s="39"/>
      <c r="B14" s="39"/>
      <c r="C14" s="39"/>
      <c r="D14" s="39"/>
      <c r="E14" s="39"/>
    </row>
    <row r="15" spans="1:5" ht="15" customHeight="1" x14ac:dyDescent="0.25">
      <c r="A15" s="40" t="s">
        <v>17</v>
      </c>
      <c r="B15" s="41"/>
      <c r="C15" s="41"/>
      <c r="D15" s="41"/>
      <c r="E15" s="41"/>
    </row>
    <row r="16" spans="1:5" ht="15" customHeight="1" x14ac:dyDescent="0.2">
      <c r="A16" s="42" t="s">
        <v>36</v>
      </c>
      <c r="B16" s="41"/>
      <c r="C16" s="41"/>
      <c r="D16" s="41"/>
      <c r="E16" s="43" t="s">
        <v>37</v>
      </c>
    </row>
    <row r="17" spans="1:5" ht="15" customHeight="1" x14ac:dyDescent="0.25">
      <c r="A17" s="44"/>
      <c r="B17" s="40"/>
      <c r="C17" s="41"/>
      <c r="D17" s="41"/>
      <c r="E17" s="45"/>
    </row>
    <row r="18" spans="1:5" ht="15" customHeight="1" x14ac:dyDescent="0.2">
      <c r="A18" s="46"/>
      <c r="B18" s="47"/>
      <c r="C18" s="48" t="s">
        <v>38</v>
      </c>
      <c r="D18" s="49" t="s">
        <v>39</v>
      </c>
      <c r="E18" s="48" t="s">
        <v>40</v>
      </c>
    </row>
    <row r="19" spans="1:5" ht="15" customHeight="1" x14ac:dyDescent="0.2">
      <c r="A19" s="50"/>
      <c r="B19" s="51"/>
      <c r="C19" s="52">
        <v>6409</v>
      </c>
      <c r="D19" s="53" t="s">
        <v>41</v>
      </c>
      <c r="E19" s="54">
        <v>-7396768</v>
      </c>
    </row>
    <row r="20" spans="1:5" ht="15" customHeight="1" x14ac:dyDescent="0.2">
      <c r="A20" s="55"/>
      <c r="B20" s="56"/>
      <c r="C20" s="57" t="s">
        <v>42</v>
      </c>
      <c r="D20" s="58"/>
      <c r="E20" s="59">
        <f>SUM(E19:E19)</f>
        <v>-7396768</v>
      </c>
    </row>
    <row r="21" spans="1:5" ht="15" customHeight="1" x14ac:dyDescent="0.2">
      <c r="A21" s="39"/>
      <c r="B21" s="39"/>
      <c r="C21" s="39"/>
      <c r="D21" s="39"/>
      <c r="E21" s="39"/>
    </row>
    <row r="22" spans="1:5" ht="15" customHeight="1" x14ac:dyDescent="0.25">
      <c r="A22" s="40" t="s">
        <v>17</v>
      </c>
      <c r="B22" s="41"/>
      <c r="C22" s="41"/>
      <c r="D22" s="60"/>
      <c r="E22" s="60"/>
    </row>
    <row r="23" spans="1:5" ht="15" customHeight="1" x14ac:dyDescent="0.2">
      <c r="A23" s="42" t="s">
        <v>43</v>
      </c>
      <c r="B23" s="41"/>
      <c r="C23" s="41"/>
      <c r="D23" s="41"/>
      <c r="E23" s="43" t="s">
        <v>44</v>
      </c>
    </row>
    <row r="24" spans="1:5" ht="15" customHeight="1" x14ac:dyDescent="0.2">
      <c r="A24" s="44"/>
      <c r="B24" s="61"/>
      <c r="C24" s="41"/>
      <c r="D24" s="44"/>
      <c r="E24" s="62"/>
    </row>
    <row r="25" spans="1:5" ht="15" customHeight="1" x14ac:dyDescent="0.2">
      <c r="C25" s="63" t="s">
        <v>38</v>
      </c>
      <c r="D25" s="64" t="s">
        <v>39</v>
      </c>
      <c r="E25" s="65" t="s">
        <v>40</v>
      </c>
    </row>
    <row r="26" spans="1:5" ht="15" customHeight="1" x14ac:dyDescent="0.2">
      <c r="C26" s="66">
        <v>6172</v>
      </c>
      <c r="D26" s="67" t="s">
        <v>45</v>
      </c>
      <c r="E26" s="68">
        <f>1277678+3059545+3059545</f>
        <v>7396768</v>
      </c>
    </row>
    <row r="27" spans="1:5" ht="15" customHeight="1" x14ac:dyDescent="0.2">
      <c r="C27" s="69" t="s">
        <v>42</v>
      </c>
      <c r="D27" s="70"/>
      <c r="E27" s="71">
        <f>SUM(E26:E26)</f>
        <v>7396768</v>
      </c>
    </row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spans="2:2" ht="15" customHeight="1" x14ac:dyDescent="0.2"/>
    <row r="322" spans="2:2" ht="15" customHeight="1" x14ac:dyDescent="0.2"/>
    <row r="323" spans="2:2" ht="15" customHeight="1" x14ac:dyDescent="0.2"/>
    <row r="324" spans="2:2" ht="15" customHeight="1" x14ac:dyDescent="0.2"/>
    <row r="325" spans="2:2" ht="15" customHeight="1" x14ac:dyDescent="0.2"/>
    <row r="326" spans="2:2" ht="15" customHeight="1" x14ac:dyDescent="0.2"/>
    <row r="327" spans="2:2" ht="15" customHeight="1" x14ac:dyDescent="0.2"/>
    <row r="328" spans="2:2" ht="15" customHeight="1" x14ac:dyDescent="0.2"/>
    <row r="329" spans="2:2" ht="15" customHeight="1" x14ac:dyDescent="0.2"/>
    <row r="330" spans="2:2" ht="15" customHeight="1" x14ac:dyDescent="0.2"/>
    <row r="331" spans="2:2" ht="15" customHeight="1" x14ac:dyDescent="0.2"/>
    <row r="332" spans="2:2" ht="15" customHeight="1" x14ac:dyDescent="0.2">
      <c r="B332" s="72"/>
    </row>
    <row r="333" spans="2:2" ht="15" customHeight="1" x14ac:dyDescent="0.2"/>
    <row r="334" spans="2:2" ht="15" customHeight="1" x14ac:dyDescent="0.2"/>
    <row r="335" spans="2:2" ht="15" customHeight="1" x14ac:dyDescent="0.2"/>
    <row r="336" spans="2:2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</sheetData>
  <mergeCells count="2">
    <mergeCell ref="A2:E3"/>
    <mergeCell ref="A4:E13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Rozpočtová změna č. 1/18 schválená Radou Olomouckého kraje 8.1.2018</oddHeader>
    <oddFooter xml:space="preserve">&amp;L&amp;"Arial,Kurzíva"Zastupitelstvo OK 26.2.2018
6.1. - Rozpočet Olomouckého kraje 2018 - rozpočtové změny 
Příloha č.1: Rozpočtová změna č. 1/18 schválená Radou Olomouckého kraje 8.1.2018&amp;R&amp;"Arial,Kurzíva"Strana &amp;P (celkem 31)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1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3.28515625" bestFit="1" customWidth="1"/>
  </cols>
  <sheetData>
    <row r="1" spans="1:5" ht="15" customHeight="1" x14ac:dyDescent="0.25">
      <c r="A1" s="36" t="s">
        <v>46</v>
      </c>
    </row>
    <row r="2" spans="1:5" ht="15" customHeight="1" x14ac:dyDescent="0.2">
      <c r="A2" s="73" t="s">
        <v>47</v>
      </c>
      <c r="B2" s="73"/>
      <c r="C2" s="73"/>
      <c r="D2" s="73"/>
      <c r="E2" s="73"/>
    </row>
    <row r="3" spans="1:5" ht="15" customHeight="1" x14ac:dyDescent="0.2">
      <c r="A3" s="73" t="s">
        <v>48</v>
      </c>
      <c r="B3" s="73"/>
      <c r="C3" s="73"/>
      <c r="D3" s="73"/>
      <c r="E3" s="73"/>
    </row>
    <row r="4" spans="1:5" ht="15" customHeight="1" x14ac:dyDescent="0.2">
      <c r="A4" s="38" t="s">
        <v>49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9"/>
      <c r="B9" s="39"/>
      <c r="C9" s="39"/>
      <c r="D9" s="39"/>
      <c r="E9" s="39"/>
    </row>
    <row r="10" spans="1:5" ht="15" customHeight="1" x14ac:dyDescent="0.25">
      <c r="A10" s="40" t="s">
        <v>1</v>
      </c>
      <c r="B10" s="41"/>
      <c r="C10" s="41"/>
      <c r="D10" s="41"/>
      <c r="E10" s="41"/>
    </row>
    <row r="11" spans="1:5" ht="15" customHeight="1" x14ac:dyDescent="0.2">
      <c r="A11" s="42" t="s">
        <v>50</v>
      </c>
      <c r="B11" s="41"/>
      <c r="C11" s="41"/>
      <c r="D11" s="41"/>
      <c r="E11" s="43" t="s">
        <v>51</v>
      </c>
    </row>
    <row r="12" spans="1:5" ht="15" customHeight="1" x14ac:dyDescent="0.25">
      <c r="A12" s="44"/>
      <c r="B12" s="40"/>
      <c r="C12" s="41"/>
      <c r="D12" s="41"/>
      <c r="E12" s="45"/>
    </row>
    <row r="13" spans="1:5" ht="15" customHeight="1" x14ac:dyDescent="0.2">
      <c r="B13" s="48" t="s">
        <v>52</v>
      </c>
      <c r="C13" s="48" t="s">
        <v>38</v>
      </c>
      <c r="D13" s="74" t="s">
        <v>53</v>
      </c>
      <c r="E13" s="63" t="s">
        <v>40</v>
      </c>
    </row>
    <row r="14" spans="1:5" ht="15" customHeight="1" x14ac:dyDescent="0.2">
      <c r="B14" s="75">
        <v>33155</v>
      </c>
      <c r="C14" s="76"/>
      <c r="D14" s="77" t="s">
        <v>54</v>
      </c>
      <c r="E14" s="54">
        <v>80000000</v>
      </c>
    </row>
    <row r="15" spans="1:5" ht="15" customHeight="1" x14ac:dyDescent="0.2">
      <c r="B15" s="78"/>
      <c r="C15" s="57" t="s">
        <v>42</v>
      </c>
      <c r="D15" s="79"/>
      <c r="E15" s="80">
        <f>SUM(E14:E14)</f>
        <v>80000000</v>
      </c>
    </row>
    <row r="16" spans="1:5" ht="15" customHeight="1" x14ac:dyDescent="0.25">
      <c r="A16" s="81"/>
      <c r="B16" s="82"/>
      <c r="C16" s="82"/>
      <c r="D16" s="82"/>
      <c r="E16" s="82"/>
    </row>
    <row r="17" spans="1:5" ht="15" customHeight="1" x14ac:dyDescent="0.25">
      <c r="A17" s="83" t="s">
        <v>17</v>
      </c>
      <c r="B17" s="84"/>
      <c r="C17" s="84"/>
      <c r="D17" s="84"/>
      <c r="E17" s="60"/>
    </row>
    <row r="18" spans="1:5" ht="15" customHeight="1" x14ac:dyDescent="0.2">
      <c r="A18" s="42" t="s">
        <v>50</v>
      </c>
      <c r="B18" s="84"/>
      <c r="C18" s="84"/>
      <c r="D18" s="84"/>
      <c r="E18" s="43" t="s">
        <v>51</v>
      </c>
    </row>
    <row r="19" spans="1:5" ht="15" customHeight="1" x14ac:dyDescent="0.2"/>
    <row r="20" spans="1:5" ht="15" customHeight="1" x14ac:dyDescent="0.2">
      <c r="A20" s="85" t="s">
        <v>55</v>
      </c>
      <c r="E20" s="86">
        <v>80000000</v>
      </c>
    </row>
    <row r="21" spans="1:5" ht="15" customHeight="1" x14ac:dyDescent="0.2"/>
    <row r="22" spans="1:5" ht="15" customHeight="1" x14ac:dyDescent="0.2"/>
    <row r="23" spans="1:5" ht="15" customHeight="1" x14ac:dyDescent="0.25">
      <c r="A23" s="36" t="s">
        <v>56</v>
      </c>
    </row>
    <row r="24" spans="1:5" ht="15" customHeight="1" x14ac:dyDescent="0.2">
      <c r="A24" s="73" t="s">
        <v>47</v>
      </c>
      <c r="B24" s="73"/>
      <c r="C24" s="73"/>
      <c r="D24" s="73"/>
      <c r="E24" s="73"/>
    </row>
    <row r="25" spans="1:5" ht="15" customHeight="1" x14ac:dyDescent="0.2">
      <c r="A25" s="73" t="s">
        <v>57</v>
      </c>
      <c r="B25" s="73"/>
      <c r="C25" s="73"/>
      <c r="D25" s="73"/>
      <c r="E25" s="73"/>
    </row>
    <row r="26" spans="1:5" ht="15" customHeight="1" x14ac:dyDescent="0.2">
      <c r="A26" s="38" t="s">
        <v>58</v>
      </c>
      <c r="B26" s="38"/>
      <c r="C26" s="38"/>
      <c r="D26" s="38"/>
      <c r="E26" s="38"/>
    </row>
    <row r="27" spans="1:5" ht="15" customHeight="1" x14ac:dyDescent="0.2">
      <c r="A27" s="38"/>
      <c r="B27" s="38"/>
      <c r="C27" s="38"/>
      <c r="D27" s="38"/>
      <c r="E27" s="38"/>
    </row>
    <row r="28" spans="1:5" ht="15" customHeight="1" x14ac:dyDescent="0.2">
      <c r="A28" s="38"/>
      <c r="B28" s="38"/>
      <c r="C28" s="38"/>
      <c r="D28" s="38"/>
      <c r="E28" s="38"/>
    </row>
    <row r="29" spans="1:5" ht="15" customHeight="1" x14ac:dyDescent="0.2">
      <c r="A29" s="38"/>
      <c r="B29" s="38"/>
      <c r="C29" s="38"/>
      <c r="D29" s="38"/>
      <c r="E29" s="38"/>
    </row>
    <row r="30" spans="1:5" ht="15" customHeight="1" x14ac:dyDescent="0.2">
      <c r="A30" s="38"/>
      <c r="B30" s="38"/>
      <c r="C30" s="38"/>
      <c r="D30" s="38"/>
      <c r="E30" s="38"/>
    </row>
    <row r="31" spans="1:5" ht="15" customHeight="1" x14ac:dyDescent="0.2">
      <c r="A31" s="87"/>
      <c r="B31" s="87"/>
      <c r="C31" s="87"/>
      <c r="D31" s="87"/>
      <c r="E31" s="87"/>
    </row>
    <row r="32" spans="1:5" ht="15" customHeight="1" x14ac:dyDescent="0.25">
      <c r="A32" s="83" t="s">
        <v>1</v>
      </c>
      <c r="B32" s="84"/>
      <c r="C32" s="84"/>
      <c r="D32" s="84"/>
      <c r="E32" s="84"/>
    </row>
    <row r="33" spans="1:5" ht="15" customHeight="1" x14ac:dyDescent="0.2">
      <c r="A33" s="88" t="s">
        <v>36</v>
      </c>
      <c r="B33" s="84"/>
      <c r="C33" s="84"/>
      <c r="D33" s="84"/>
      <c r="E33" s="89" t="s">
        <v>37</v>
      </c>
    </row>
    <row r="34" spans="1:5" ht="15" customHeight="1" x14ac:dyDescent="0.25">
      <c r="B34" s="83"/>
      <c r="C34" s="84"/>
      <c r="D34" s="84"/>
      <c r="E34" s="90"/>
    </row>
    <row r="35" spans="1:5" ht="15" customHeight="1" x14ac:dyDescent="0.2">
      <c r="B35" s="63" t="s">
        <v>52</v>
      </c>
      <c r="C35" s="63" t="s">
        <v>38</v>
      </c>
      <c r="D35" s="64" t="s">
        <v>53</v>
      </c>
      <c r="E35" s="65" t="s">
        <v>40</v>
      </c>
    </row>
    <row r="36" spans="1:5" ht="15" customHeight="1" x14ac:dyDescent="0.2">
      <c r="B36" s="91">
        <v>98008</v>
      </c>
      <c r="C36" s="92"/>
      <c r="D36" s="93" t="s">
        <v>59</v>
      </c>
      <c r="E36" s="68">
        <v>200000</v>
      </c>
    </row>
    <row r="37" spans="1:5" ht="15" customHeight="1" x14ac:dyDescent="0.2">
      <c r="B37" s="94"/>
      <c r="C37" s="69" t="s">
        <v>42</v>
      </c>
      <c r="D37" s="70"/>
      <c r="E37" s="71">
        <f>SUM(E36:E36)</f>
        <v>200000</v>
      </c>
    </row>
    <row r="38" spans="1:5" ht="15" customHeight="1" x14ac:dyDescent="0.2">
      <c r="A38" s="60"/>
      <c r="B38" s="60"/>
      <c r="C38" s="60"/>
      <c r="D38" s="60"/>
    </row>
    <row r="39" spans="1:5" ht="15" customHeight="1" x14ac:dyDescent="0.25">
      <c r="A39" s="40" t="s">
        <v>17</v>
      </c>
      <c r="B39" s="41"/>
      <c r="C39" s="41"/>
      <c r="D39" s="41"/>
      <c r="E39" s="41"/>
    </row>
    <row r="40" spans="1:5" ht="15" customHeight="1" x14ac:dyDescent="0.2">
      <c r="A40" s="42" t="s">
        <v>60</v>
      </c>
      <c r="B40" s="82"/>
      <c r="C40" s="82"/>
      <c r="D40" s="82"/>
      <c r="E40" s="82" t="s">
        <v>61</v>
      </c>
    </row>
    <row r="41" spans="1:5" ht="15" customHeight="1" x14ac:dyDescent="0.2">
      <c r="A41" s="44"/>
      <c r="B41" s="61"/>
      <c r="C41" s="41"/>
      <c r="D41" s="82"/>
      <c r="E41" s="62"/>
    </row>
    <row r="42" spans="1:5" ht="15" customHeight="1" x14ac:dyDescent="0.2">
      <c r="B42" s="46"/>
      <c r="C42" s="48" t="s">
        <v>38</v>
      </c>
      <c r="D42" s="95" t="s">
        <v>39</v>
      </c>
      <c r="E42" s="96" t="s">
        <v>40</v>
      </c>
    </row>
    <row r="43" spans="1:5" ht="15" customHeight="1" x14ac:dyDescent="0.2">
      <c r="B43" s="97"/>
      <c r="C43" s="52">
        <v>6118</v>
      </c>
      <c r="D43" s="98" t="s">
        <v>62</v>
      </c>
      <c r="E43" s="99">
        <v>200000</v>
      </c>
    </row>
    <row r="44" spans="1:5" ht="15" customHeight="1" x14ac:dyDescent="0.2">
      <c r="B44" s="97"/>
      <c r="C44" s="57" t="s">
        <v>42</v>
      </c>
      <c r="D44" s="100"/>
      <c r="E44" s="59">
        <f>SUM(E43:E43)</f>
        <v>200000</v>
      </c>
    </row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81" t="s">
        <v>63</v>
      </c>
    </row>
    <row r="55" spans="1:5" ht="15" customHeight="1" x14ac:dyDescent="0.2">
      <c r="A55" s="73" t="s">
        <v>47</v>
      </c>
      <c r="B55" s="73"/>
      <c r="C55" s="73"/>
      <c r="D55" s="73"/>
      <c r="E55" s="73"/>
    </row>
    <row r="56" spans="1:5" ht="15" customHeight="1" x14ac:dyDescent="0.2">
      <c r="A56" s="101" t="s">
        <v>64</v>
      </c>
      <c r="B56" s="101"/>
      <c r="C56" s="101"/>
      <c r="D56" s="101"/>
      <c r="E56" s="101"/>
    </row>
    <row r="57" spans="1:5" ht="15" customHeight="1" x14ac:dyDescent="0.2">
      <c r="A57" s="101"/>
      <c r="B57" s="101"/>
      <c r="C57" s="101"/>
      <c r="D57" s="101"/>
      <c r="E57" s="101"/>
    </row>
    <row r="58" spans="1:5" ht="15" customHeight="1" x14ac:dyDescent="0.2">
      <c r="A58" s="101"/>
      <c r="B58" s="101"/>
      <c r="C58" s="101"/>
      <c r="D58" s="101"/>
      <c r="E58" s="101"/>
    </row>
    <row r="59" spans="1:5" ht="15" customHeight="1" x14ac:dyDescent="0.2">
      <c r="A59" s="101"/>
      <c r="B59" s="101"/>
      <c r="C59" s="101"/>
      <c r="D59" s="101"/>
      <c r="E59" s="101"/>
    </row>
    <row r="60" spans="1:5" ht="15" customHeight="1" x14ac:dyDescent="0.2">
      <c r="A60" s="101"/>
      <c r="B60" s="101"/>
      <c r="C60" s="101"/>
      <c r="D60" s="101"/>
      <c r="E60" s="101"/>
    </row>
    <row r="61" spans="1:5" ht="15" customHeight="1" x14ac:dyDescent="0.2">
      <c r="A61" s="101"/>
      <c r="B61" s="101"/>
      <c r="C61" s="101"/>
      <c r="D61" s="101"/>
      <c r="E61" s="101"/>
    </row>
    <row r="62" spans="1:5" ht="15" customHeight="1" x14ac:dyDescent="0.2">
      <c r="A62" s="101"/>
      <c r="B62" s="101"/>
      <c r="C62" s="101"/>
      <c r="D62" s="101"/>
      <c r="E62" s="101"/>
    </row>
    <row r="63" spans="1:5" ht="15" customHeight="1" x14ac:dyDescent="0.2">
      <c r="A63" s="101"/>
      <c r="B63" s="101"/>
      <c r="C63" s="101"/>
      <c r="D63" s="101"/>
      <c r="E63" s="101"/>
    </row>
    <row r="64" spans="1:5" ht="15" customHeight="1" x14ac:dyDescent="0.2">
      <c r="A64" s="101"/>
      <c r="B64" s="101"/>
      <c r="C64" s="101"/>
      <c r="D64" s="101"/>
      <c r="E64" s="101"/>
    </row>
    <row r="65" spans="1:5" ht="15" customHeight="1" x14ac:dyDescent="0.2">
      <c r="A65" s="87"/>
      <c r="B65" s="87"/>
      <c r="C65" s="87"/>
      <c r="D65" s="87"/>
      <c r="E65" s="87"/>
    </row>
    <row r="66" spans="1:5" ht="15" customHeight="1" x14ac:dyDescent="0.25">
      <c r="A66" s="83" t="s">
        <v>1</v>
      </c>
      <c r="B66" s="84"/>
      <c r="C66" s="84"/>
      <c r="D66" s="84"/>
      <c r="E66" s="84"/>
    </row>
    <row r="67" spans="1:5" ht="15" customHeight="1" x14ac:dyDescent="0.2">
      <c r="A67" s="88" t="s">
        <v>36</v>
      </c>
      <c r="B67" s="84"/>
      <c r="C67" s="84"/>
      <c r="D67" s="84"/>
      <c r="E67" s="89" t="s">
        <v>37</v>
      </c>
    </row>
    <row r="68" spans="1:5" ht="15" customHeight="1" x14ac:dyDescent="0.25">
      <c r="B68" s="83"/>
      <c r="C68" s="84"/>
      <c r="D68" s="84"/>
      <c r="E68" s="90"/>
    </row>
    <row r="69" spans="1:5" ht="15" customHeight="1" x14ac:dyDescent="0.2">
      <c r="B69" s="47"/>
      <c r="C69" s="63" t="s">
        <v>38</v>
      </c>
      <c r="D69" s="64" t="s">
        <v>53</v>
      </c>
      <c r="E69" s="65" t="s">
        <v>40</v>
      </c>
    </row>
    <row r="70" spans="1:5" ht="15" customHeight="1" x14ac:dyDescent="0.2">
      <c r="B70" s="102"/>
      <c r="C70" s="66">
        <v>6172</v>
      </c>
      <c r="D70" s="103" t="s">
        <v>65</v>
      </c>
      <c r="E70" s="68">
        <v>9673</v>
      </c>
    </row>
    <row r="71" spans="1:5" ht="15" customHeight="1" x14ac:dyDescent="0.2">
      <c r="B71" s="102"/>
      <c r="C71" s="69" t="s">
        <v>42</v>
      </c>
      <c r="D71" s="70"/>
      <c r="E71" s="71">
        <f>SUM(E70:E70)</f>
        <v>9673</v>
      </c>
    </row>
    <row r="72" spans="1:5" ht="15" customHeight="1" x14ac:dyDescent="0.2">
      <c r="A72" s="60"/>
      <c r="B72" s="60"/>
      <c r="C72" s="60"/>
      <c r="D72" s="60"/>
      <c r="E72" s="60"/>
    </row>
    <row r="73" spans="1:5" ht="15" customHeight="1" x14ac:dyDescent="0.25">
      <c r="A73" s="83" t="s">
        <v>17</v>
      </c>
      <c r="B73" s="84"/>
      <c r="C73" s="84"/>
      <c r="D73" s="84"/>
      <c r="E73" s="60"/>
    </row>
    <row r="74" spans="1:5" ht="15" customHeight="1" x14ac:dyDescent="0.2">
      <c r="A74" s="88" t="s">
        <v>66</v>
      </c>
      <c r="B74" s="60"/>
      <c r="C74" s="60"/>
      <c r="D74" s="60"/>
      <c r="E74" s="60" t="s">
        <v>67</v>
      </c>
    </row>
    <row r="75" spans="1:5" ht="15" customHeight="1" x14ac:dyDescent="0.2">
      <c r="A75" s="60"/>
      <c r="B75" s="104"/>
      <c r="C75" s="84"/>
      <c r="E75" s="105"/>
    </row>
    <row r="76" spans="1:5" ht="15" customHeight="1" x14ac:dyDescent="0.2">
      <c r="B76" s="47"/>
      <c r="C76" s="63" t="s">
        <v>38</v>
      </c>
      <c r="D76" s="95" t="s">
        <v>39</v>
      </c>
      <c r="E76" s="65" t="s">
        <v>40</v>
      </c>
    </row>
    <row r="77" spans="1:5" ht="15" customHeight="1" x14ac:dyDescent="0.2">
      <c r="B77" s="50"/>
      <c r="C77" s="52">
        <v>3513</v>
      </c>
      <c r="D77" s="53" t="s">
        <v>62</v>
      </c>
      <c r="E77" s="68">
        <v>-1000</v>
      </c>
    </row>
    <row r="78" spans="1:5" ht="15" customHeight="1" x14ac:dyDescent="0.2">
      <c r="B78" s="50"/>
      <c r="C78" s="52">
        <v>3522</v>
      </c>
      <c r="D78" s="53" t="s">
        <v>62</v>
      </c>
      <c r="E78" s="68">
        <v>10673</v>
      </c>
    </row>
    <row r="79" spans="1:5" ht="15" customHeight="1" x14ac:dyDescent="0.2">
      <c r="B79" s="102"/>
      <c r="C79" s="69" t="s">
        <v>42</v>
      </c>
      <c r="D79" s="106"/>
      <c r="E79" s="107">
        <f>SUM(E77:E78)</f>
        <v>9673</v>
      </c>
    </row>
    <row r="80" spans="1:5" ht="15" customHeight="1" x14ac:dyDescent="0.2"/>
    <row r="81" spans="1:5" ht="15" customHeight="1" x14ac:dyDescent="0.2"/>
    <row r="82" spans="1:5" ht="15" customHeight="1" x14ac:dyDescent="0.25">
      <c r="A82" s="81" t="s">
        <v>68</v>
      </c>
    </row>
    <row r="83" spans="1:5" ht="15" customHeight="1" x14ac:dyDescent="0.2">
      <c r="A83" s="73" t="s">
        <v>47</v>
      </c>
      <c r="B83" s="73"/>
      <c r="C83" s="73"/>
      <c r="D83" s="73"/>
      <c r="E83" s="73"/>
    </row>
    <row r="84" spans="1:5" ht="15" customHeight="1" x14ac:dyDescent="0.2">
      <c r="A84" s="38" t="s">
        <v>209</v>
      </c>
      <c r="B84" s="38"/>
      <c r="C84" s="38"/>
      <c r="D84" s="38"/>
      <c r="E84" s="38"/>
    </row>
    <row r="85" spans="1:5" ht="15" customHeight="1" x14ac:dyDescent="0.2">
      <c r="A85" s="38"/>
      <c r="B85" s="38"/>
      <c r="C85" s="38"/>
      <c r="D85" s="38"/>
      <c r="E85" s="38"/>
    </row>
    <row r="86" spans="1:5" ht="15" customHeight="1" x14ac:dyDescent="0.2">
      <c r="A86" s="38"/>
      <c r="B86" s="38"/>
      <c r="C86" s="38"/>
      <c r="D86" s="38"/>
      <c r="E86" s="38"/>
    </row>
    <row r="87" spans="1:5" ht="15" customHeight="1" x14ac:dyDescent="0.2">
      <c r="A87" s="38"/>
      <c r="B87" s="38"/>
      <c r="C87" s="38"/>
      <c r="D87" s="38"/>
      <c r="E87" s="38"/>
    </row>
    <row r="88" spans="1:5" ht="15" customHeight="1" x14ac:dyDescent="0.2">
      <c r="A88" s="38"/>
      <c r="B88" s="38"/>
      <c r="C88" s="38"/>
      <c r="D88" s="38"/>
      <c r="E88" s="38"/>
    </row>
    <row r="89" spans="1:5" ht="15" customHeight="1" x14ac:dyDescent="0.2">
      <c r="A89" s="38"/>
      <c r="B89" s="38"/>
      <c r="C89" s="38"/>
      <c r="D89" s="38"/>
      <c r="E89" s="38"/>
    </row>
    <row r="90" spans="1:5" ht="15" customHeight="1" x14ac:dyDescent="0.2">
      <c r="A90" s="38"/>
      <c r="B90" s="38"/>
      <c r="C90" s="38"/>
      <c r="D90" s="38"/>
      <c r="E90" s="38"/>
    </row>
    <row r="91" spans="1:5" ht="15" customHeight="1" x14ac:dyDescent="0.2">
      <c r="A91" s="38"/>
      <c r="B91" s="38"/>
      <c r="C91" s="38"/>
      <c r="D91" s="38"/>
      <c r="E91" s="38"/>
    </row>
    <row r="92" spans="1:5" ht="15" customHeight="1" x14ac:dyDescent="0.2">
      <c r="A92" s="38"/>
      <c r="B92" s="38"/>
      <c r="C92" s="38"/>
      <c r="D92" s="38"/>
      <c r="E92" s="38"/>
    </row>
    <row r="93" spans="1:5" ht="15" customHeight="1" x14ac:dyDescent="0.2"/>
    <row r="94" spans="1:5" ht="15" customHeight="1" x14ac:dyDescent="0.25">
      <c r="A94" s="83" t="s">
        <v>1</v>
      </c>
      <c r="B94" s="84"/>
      <c r="C94" s="84"/>
      <c r="D94" s="84"/>
      <c r="E94" s="84"/>
    </row>
    <row r="95" spans="1:5" ht="15" customHeight="1" x14ac:dyDescent="0.2">
      <c r="A95" s="88" t="s">
        <v>36</v>
      </c>
      <c r="B95" s="84"/>
      <c r="C95" s="84"/>
      <c r="D95" s="84"/>
      <c r="E95" s="89" t="s">
        <v>37</v>
      </c>
    </row>
    <row r="96" spans="1:5" ht="15" customHeight="1" x14ac:dyDescent="0.25">
      <c r="A96" s="60"/>
      <c r="B96" s="83"/>
      <c r="C96" s="84"/>
      <c r="D96" s="84"/>
      <c r="E96" s="90"/>
    </row>
    <row r="97" spans="1:5" ht="15" customHeight="1" x14ac:dyDescent="0.2">
      <c r="B97" s="48" t="s">
        <v>52</v>
      </c>
      <c r="C97" s="63" t="s">
        <v>38</v>
      </c>
      <c r="D97" s="64" t="s">
        <v>53</v>
      </c>
      <c r="E97" s="65" t="s">
        <v>40</v>
      </c>
    </row>
    <row r="98" spans="1:5" ht="15" customHeight="1" x14ac:dyDescent="0.2">
      <c r="B98" s="108">
        <v>305</v>
      </c>
      <c r="C98" s="109">
        <v>6172</v>
      </c>
      <c r="D98" s="53" t="s">
        <v>65</v>
      </c>
      <c r="E98" s="110">
        <v>836731</v>
      </c>
    </row>
    <row r="99" spans="1:5" ht="15" customHeight="1" x14ac:dyDescent="0.2">
      <c r="B99" s="108"/>
      <c r="C99" s="69" t="s">
        <v>42</v>
      </c>
      <c r="D99" s="70"/>
      <c r="E99" s="71">
        <f>SUM(E98:E98)</f>
        <v>836731</v>
      </c>
    </row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83" t="s">
        <v>17</v>
      </c>
      <c r="B106" s="84"/>
      <c r="C106" s="84"/>
      <c r="D106" s="84"/>
      <c r="E106" s="84"/>
    </row>
    <row r="107" spans="1:5" ht="15" customHeight="1" x14ac:dyDescent="0.2">
      <c r="A107" s="88" t="s">
        <v>69</v>
      </c>
      <c r="B107" s="111"/>
      <c r="C107" s="111"/>
      <c r="D107" s="111"/>
      <c r="E107" s="60" t="s">
        <v>70</v>
      </c>
    </row>
    <row r="108" spans="1:5" ht="15" customHeight="1" x14ac:dyDescent="0.25">
      <c r="A108" s="83"/>
      <c r="B108" s="60"/>
      <c r="C108" s="84"/>
      <c r="D108" s="84"/>
      <c r="E108" s="90"/>
    </row>
    <row r="109" spans="1:5" ht="15" customHeight="1" x14ac:dyDescent="0.2">
      <c r="A109" s="47"/>
      <c r="B109" s="48" t="s">
        <v>52</v>
      </c>
      <c r="C109" s="63" t="s">
        <v>38</v>
      </c>
      <c r="D109" s="112" t="s">
        <v>53</v>
      </c>
      <c r="E109" s="65" t="s">
        <v>40</v>
      </c>
    </row>
    <row r="110" spans="1:5" ht="15" customHeight="1" x14ac:dyDescent="0.2">
      <c r="A110" s="102"/>
      <c r="B110" s="108">
        <v>305</v>
      </c>
      <c r="C110" s="52"/>
      <c r="D110" s="113" t="s">
        <v>71</v>
      </c>
      <c r="E110" s="110">
        <v>100000</v>
      </c>
    </row>
    <row r="111" spans="1:5" ht="15" customHeight="1" x14ac:dyDescent="0.2">
      <c r="A111" s="102"/>
      <c r="B111" s="108">
        <v>307</v>
      </c>
      <c r="C111" s="52"/>
      <c r="D111" s="113" t="s">
        <v>71</v>
      </c>
      <c r="E111" s="110">
        <v>736731</v>
      </c>
    </row>
    <row r="112" spans="1:5" ht="15" customHeight="1" x14ac:dyDescent="0.2">
      <c r="A112" s="114"/>
      <c r="B112" s="115"/>
      <c r="C112" s="69" t="s">
        <v>42</v>
      </c>
      <c r="D112" s="106"/>
      <c r="E112" s="107">
        <f>SUM(E110:E111)</f>
        <v>836731</v>
      </c>
    </row>
    <row r="113" spans="1:5" ht="15" customHeight="1" x14ac:dyDescent="0.2"/>
    <row r="114" spans="1:5" ht="15" customHeight="1" x14ac:dyDescent="0.2"/>
    <row r="115" spans="1:5" ht="15" customHeight="1" x14ac:dyDescent="0.25">
      <c r="A115" s="81" t="s">
        <v>72</v>
      </c>
    </row>
    <row r="116" spans="1:5" ht="15" customHeight="1" x14ac:dyDescent="0.2">
      <c r="A116" s="73" t="s">
        <v>47</v>
      </c>
      <c r="B116" s="73"/>
      <c r="C116" s="73"/>
      <c r="D116" s="73"/>
      <c r="E116" s="73"/>
    </row>
    <row r="117" spans="1:5" ht="15" customHeight="1" x14ac:dyDescent="0.2">
      <c r="A117" s="38" t="s">
        <v>210</v>
      </c>
      <c r="B117" s="38"/>
      <c r="C117" s="38"/>
      <c r="D117" s="38"/>
      <c r="E117" s="38"/>
    </row>
    <row r="118" spans="1:5" ht="15" customHeight="1" x14ac:dyDescent="0.2">
      <c r="A118" s="38"/>
      <c r="B118" s="38"/>
      <c r="C118" s="38"/>
      <c r="D118" s="38"/>
      <c r="E118" s="38"/>
    </row>
    <row r="119" spans="1:5" ht="15" customHeight="1" x14ac:dyDescent="0.2">
      <c r="A119" s="38"/>
      <c r="B119" s="38"/>
      <c r="C119" s="38"/>
      <c r="D119" s="38"/>
      <c r="E119" s="38"/>
    </row>
    <row r="120" spans="1:5" ht="15" customHeight="1" x14ac:dyDescent="0.2">
      <c r="A120" s="38"/>
      <c r="B120" s="38"/>
      <c r="C120" s="38"/>
      <c r="D120" s="38"/>
      <c r="E120" s="38"/>
    </row>
    <row r="121" spans="1:5" ht="15" customHeight="1" x14ac:dyDescent="0.2">
      <c r="A121" s="38"/>
      <c r="B121" s="38"/>
      <c r="C121" s="38"/>
      <c r="D121" s="38"/>
      <c r="E121" s="38"/>
    </row>
    <row r="122" spans="1:5" ht="15" customHeight="1" x14ac:dyDescent="0.2">
      <c r="A122" s="38"/>
      <c r="B122" s="38"/>
      <c r="C122" s="38"/>
      <c r="D122" s="38"/>
      <c r="E122" s="38"/>
    </row>
    <row r="123" spans="1:5" ht="15" customHeight="1" x14ac:dyDescent="0.2">
      <c r="A123" s="38"/>
      <c r="B123" s="38"/>
      <c r="C123" s="38"/>
      <c r="D123" s="38"/>
      <c r="E123" s="38"/>
    </row>
    <row r="124" spans="1:5" ht="15" customHeight="1" x14ac:dyDescent="0.2">
      <c r="A124" s="38"/>
      <c r="B124" s="38"/>
      <c r="C124" s="38"/>
      <c r="D124" s="38"/>
      <c r="E124" s="38"/>
    </row>
    <row r="125" spans="1:5" ht="15" customHeight="1" x14ac:dyDescent="0.2"/>
    <row r="126" spans="1:5" ht="15" customHeight="1" x14ac:dyDescent="0.25">
      <c r="A126" s="83" t="s">
        <v>1</v>
      </c>
      <c r="B126" s="84"/>
      <c r="C126" s="84"/>
      <c r="D126" s="84"/>
      <c r="E126" s="84"/>
    </row>
    <row r="127" spans="1:5" ht="15" customHeight="1" x14ac:dyDescent="0.2">
      <c r="A127" s="42" t="s">
        <v>50</v>
      </c>
      <c r="B127" s="84"/>
      <c r="C127" s="84"/>
      <c r="D127" s="84"/>
      <c r="E127" s="89" t="s">
        <v>51</v>
      </c>
    </row>
    <row r="128" spans="1:5" ht="15" customHeight="1" x14ac:dyDescent="0.25">
      <c r="A128" s="60"/>
      <c r="B128" s="83"/>
      <c r="C128" s="84"/>
      <c r="D128" s="84"/>
      <c r="E128" s="90"/>
    </row>
    <row r="129" spans="1:5" ht="15" customHeight="1" x14ac:dyDescent="0.2">
      <c r="B129" s="48" t="s">
        <v>52</v>
      </c>
      <c r="C129" s="63" t="s">
        <v>38</v>
      </c>
      <c r="D129" s="64" t="s">
        <v>53</v>
      </c>
      <c r="E129" s="65" t="s">
        <v>40</v>
      </c>
    </row>
    <row r="130" spans="1:5" ht="15" customHeight="1" x14ac:dyDescent="0.2">
      <c r="B130" s="75">
        <v>883</v>
      </c>
      <c r="C130" s="116">
        <v>6172</v>
      </c>
      <c r="D130" s="117" t="s">
        <v>73</v>
      </c>
      <c r="E130" s="110">
        <v>5007784.5</v>
      </c>
    </row>
    <row r="131" spans="1:5" ht="15" customHeight="1" x14ac:dyDescent="0.2">
      <c r="B131" s="78"/>
      <c r="C131" s="69" t="s">
        <v>42</v>
      </c>
      <c r="D131" s="70"/>
      <c r="E131" s="71">
        <f>SUM(E130:E130)</f>
        <v>5007784.5</v>
      </c>
    </row>
    <row r="132" spans="1:5" ht="15" customHeight="1" x14ac:dyDescent="0.2"/>
    <row r="133" spans="1:5" ht="15" customHeight="1" x14ac:dyDescent="0.25">
      <c r="A133" s="40" t="s">
        <v>17</v>
      </c>
      <c r="B133" s="118"/>
      <c r="C133" s="41"/>
      <c r="D133" s="41"/>
      <c r="E133" s="60"/>
    </row>
    <row r="134" spans="1:5" ht="15" customHeight="1" x14ac:dyDescent="0.2">
      <c r="A134" s="42" t="s">
        <v>36</v>
      </c>
      <c r="B134" s="118"/>
      <c r="C134" s="41"/>
      <c r="D134" s="41"/>
      <c r="E134" t="s">
        <v>37</v>
      </c>
    </row>
    <row r="135" spans="1:5" ht="15" customHeight="1" x14ac:dyDescent="0.25">
      <c r="A135" s="44"/>
      <c r="B135" s="119"/>
      <c r="C135" s="41"/>
      <c r="D135" s="41"/>
      <c r="E135" s="90"/>
    </row>
    <row r="136" spans="1:5" ht="15" customHeight="1" x14ac:dyDescent="0.2">
      <c r="B136" s="46"/>
      <c r="C136" s="48" t="s">
        <v>38</v>
      </c>
      <c r="D136" s="95" t="s">
        <v>39</v>
      </c>
      <c r="E136" s="63" t="s">
        <v>40</v>
      </c>
    </row>
    <row r="137" spans="1:5" ht="15" customHeight="1" x14ac:dyDescent="0.2">
      <c r="B137" s="50"/>
      <c r="C137" s="52">
        <v>6409</v>
      </c>
      <c r="D137" s="98" t="s">
        <v>41</v>
      </c>
      <c r="E137" s="110">
        <v>5007784.5</v>
      </c>
    </row>
    <row r="138" spans="1:5" ht="15" customHeight="1" x14ac:dyDescent="0.2">
      <c r="B138" s="55"/>
      <c r="C138" s="57" t="s">
        <v>42</v>
      </c>
      <c r="D138" s="100"/>
      <c r="E138" s="107">
        <f>SUM(E137:E137)</f>
        <v>5007784.5</v>
      </c>
    </row>
    <row r="139" spans="1:5" ht="15" customHeight="1" x14ac:dyDescent="0.2"/>
    <row r="140" spans="1:5" ht="15" customHeight="1" x14ac:dyDescent="0.2"/>
    <row r="141" spans="1:5" ht="15" customHeight="1" x14ac:dyDescent="0.25">
      <c r="A141" s="81" t="s">
        <v>74</v>
      </c>
    </row>
    <row r="142" spans="1:5" ht="15" customHeight="1" x14ac:dyDescent="0.2">
      <c r="A142" s="73" t="s">
        <v>47</v>
      </c>
      <c r="B142" s="73"/>
      <c r="C142" s="73"/>
      <c r="D142" s="73"/>
      <c r="E142" s="73"/>
    </row>
    <row r="143" spans="1:5" ht="15" customHeight="1" x14ac:dyDescent="0.2">
      <c r="A143" s="101" t="s">
        <v>75</v>
      </c>
      <c r="B143" s="101"/>
      <c r="C143" s="101"/>
      <c r="D143" s="101"/>
      <c r="E143" s="101"/>
    </row>
    <row r="144" spans="1:5" ht="15" customHeight="1" x14ac:dyDescent="0.2">
      <c r="A144" s="101"/>
      <c r="B144" s="101"/>
      <c r="C144" s="101"/>
      <c r="D144" s="101"/>
      <c r="E144" s="101"/>
    </row>
    <row r="145" spans="1:5" ht="15" customHeight="1" x14ac:dyDescent="0.2">
      <c r="A145" s="101"/>
      <c r="B145" s="101"/>
      <c r="C145" s="101"/>
      <c r="D145" s="101"/>
      <c r="E145" s="101"/>
    </row>
    <row r="146" spans="1:5" ht="15" customHeight="1" x14ac:dyDescent="0.2">
      <c r="A146" s="101"/>
      <c r="B146" s="101"/>
      <c r="C146" s="101"/>
      <c r="D146" s="101"/>
      <c r="E146" s="101"/>
    </row>
    <row r="147" spans="1:5" ht="15" customHeight="1" x14ac:dyDescent="0.2">
      <c r="A147" s="101"/>
      <c r="B147" s="101"/>
      <c r="C147" s="101"/>
      <c r="D147" s="101"/>
      <c r="E147" s="101"/>
    </row>
    <row r="148" spans="1:5" ht="15" customHeight="1" x14ac:dyDescent="0.2">
      <c r="A148" s="101"/>
      <c r="B148" s="101"/>
      <c r="C148" s="101"/>
      <c r="D148" s="101"/>
      <c r="E148" s="101"/>
    </row>
    <row r="149" spans="1:5" ht="15" customHeight="1" x14ac:dyDescent="0.2">
      <c r="A149" s="101"/>
      <c r="B149" s="101"/>
      <c r="C149" s="101"/>
      <c r="D149" s="101"/>
      <c r="E149" s="101"/>
    </row>
    <row r="150" spans="1:5" ht="15" customHeight="1" x14ac:dyDescent="0.2">
      <c r="A150" s="101"/>
      <c r="B150" s="101"/>
      <c r="C150" s="101"/>
      <c r="D150" s="101"/>
      <c r="E150" s="101"/>
    </row>
    <row r="151" spans="1:5" ht="15" customHeight="1" x14ac:dyDescent="0.2">
      <c r="A151" s="120"/>
      <c r="B151" s="120"/>
      <c r="C151" s="120"/>
      <c r="D151" s="120"/>
      <c r="E151" s="120"/>
    </row>
    <row r="152" spans="1:5" ht="15" customHeight="1" x14ac:dyDescent="0.2">
      <c r="A152" s="120"/>
      <c r="B152" s="120"/>
      <c r="C152" s="120"/>
      <c r="D152" s="120"/>
      <c r="E152" s="120"/>
    </row>
    <row r="153" spans="1:5" ht="15" customHeight="1" x14ac:dyDescent="0.2">
      <c r="A153" s="120"/>
      <c r="B153" s="120"/>
      <c r="C153" s="120"/>
      <c r="D153" s="120"/>
      <c r="E153" s="120"/>
    </row>
    <row r="154" spans="1:5" ht="15" customHeight="1" x14ac:dyDescent="0.2">
      <c r="A154" s="120"/>
      <c r="B154" s="120"/>
      <c r="C154" s="120"/>
      <c r="D154" s="120"/>
      <c r="E154" s="120"/>
    </row>
    <row r="155" spans="1:5" ht="15" customHeight="1" x14ac:dyDescent="0.2">
      <c r="A155" s="120"/>
      <c r="B155" s="120"/>
      <c r="C155" s="120"/>
      <c r="D155" s="120"/>
      <c r="E155" s="120"/>
    </row>
    <row r="156" spans="1:5" ht="15" customHeight="1" x14ac:dyDescent="0.2">
      <c r="A156" s="120"/>
      <c r="B156" s="120"/>
      <c r="C156" s="120"/>
      <c r="D156" s="120"/>
      <c r="E156" s="120"/>
    </row>
    <row r="157" spans="1:5" ht="15" customHeight="1" x14ac:dyDescent="0.2">
      <c r="A157" s="120"/>
      <c r="B157" s="120"/>
      <c r="C157" s="120"/>
      <c r="D157" s="120"/>
      <c r="E157" s="120"/>
    </row>
    <row r="158" spans="1:5" ht="15" customHeight="1" x14ac:dyDescent="0.25">
      <c r="A158" s="40" t="s">
        <v>1</v>
      </c>
      <c r="B158" s="84"/>
      <c r="C158" s="84"/>
      <c r="D158" s="84"/>
      <c r="E158" s="84"/>
    </row>
    <row r="159" spans="1:5" ht="15" customHeight="1" x14ac:dyDescent="0.2">
      <c r="A159" s="42" t="s">
        <v>76</v>
      </c>
      <c r="B159" s="41"/>
      <c r="C159" s="41"/>
      <c r="D159" s="41"/>
      <c r="E159" s="43" t="s">
        <v>77</v>
      </c>
    </row>
    <row r="160" spans="1:5" ht="15" customHeight="1" x14ac:dyDescent="0.25">
      <c r="A160" s="83"/>
      <c r="B160" s="60"/>
      <c r="C160" s="84"/>
      <c r="D160" s="84"/>
      <c r="E160" s="90"/>
    </row>
    <row r="161" spans="1:5" ht="15" customHeight="1" x14ac:dyDescent="0.2">
      <c r="A161" s="47"/>
      <c r="B161" s="47"/>
      <c r="C161" s="63" t="s">
        <v>38</v>
      </c>
      <c r="D161" s="64" t="s">
        <v>53</v>
      </c>
      <c r="E161" s="65" t="s">
        <v>40</v>
      </c>
    </row>
    <row r="162" spans="1:5" ht="15" customHeight="1" x14ac:dyDescent="0.2">
      <c r="A162" s="121"/>
      <c r="B162" s="122"/>
      <c r="C162" s="66"/>
      <c r="D162" s="123" t="s">
        <v>78</v>
      </c>
      <c r="E162" s="110">
        <f>35722939.54+4180511.01+1017369.62+9156326.58+2531857.94+64986.52</f>
        <v>52673991.209999993</v>
      </c>
    </row>
    <row r="163" spans="1:5" ht="15" customHeight="1" x14ac:dyDescent="0.2">
      <c r="A163" s="121"/>
      <c r="B163" s="124"/>
      <c r="C163" s="69" t="s">
        <v>42</v>
      </c>
      <c r="D163" s="70"/>
      <c r="E163" s="71">
        <f>SUM(E162:E162)</f>
        <v>52673991.209999993</v>
      </c>
    </row>
    <row r="164" spans="1:5" ht="15" customHeight="1" x14ac:dyDescent="0.2"/>
    <row r="165" spans="1:5" ht="15" customHeight="1" x14ac:dyDescent="0.25">
      <c r="A165" s="40" t="s">
        <v>17</v>
      </c>
      <c r="B165" s="41"/>
      <c r="C165" s="41"/>
      <c r="D165" s="41"/>
      <c r="E165" s="44"/>
    </row>
    <row r="166" spans="1:5" ht="15" customHeight="1" x14ac:dyDescent="0.2">
      <c r="A166" s="42" t="s">
        <v>76</v>
      </c>
      <c r="B166" s="111"/>
      <c r="C166" s="111"/>
      <c r="D166" s="111"/>
      <c r="E166" s="60" t="s">
        <v>77</v>
      </c>
    </row>
    <row r="167" spans="1:5" ht="15" customHeight="1" x14ac:dyDescent="0.2"/>
    <row r="168" spans="1:5" ht="15" customHeight="1" x14ac:dyDescent="0.2">
      <c r="B168" s="46"/>
      <c r="C168" s="63" t="s">
        <v>38</v>
      </c>
      <c r="D168" s="49" t="s">
        <v>39</v>
      </c>
      <c r="E168" s="48" t="s">
        <v>40</v>
      </c>
    </row>
    <row r="169" spans="1:5" ht="15" customHeight="1" x14ac:dyDescent="0.2">
      <c r="B169" s="50"/>
      <c r="C169" s="66">
        <v>2212</v>
      </c>
      <c r="D169" s="53" t="s">
        <v>79</v>
      </c>
      <c r="E169" s="110">
        <f>8647641.77+508684.81+1017369.62</f>
        <v>10173696.199999999</v>
      </c>
    </row>
    <row r="170" spans="1:5" ht="15" customHeight="1" x14ac:dyDescent="0.2">
      <c r="B170" s="125"/>
      <c r="C170" s="69" t="s">
        <v>42</v>
      </c>
      <c r="D170" s="67"/>
      <c r="E170" s="71">
        <f>SUM(E169:E169)</f>
        <v>10173696.199999999</v>
      </c>
    </row>
    <row r="171" spans="1:5" ht="15" customHeight="1" x14ac:dyDescent="0.2"/>
    <row r="172" spans="1:5" ht="15" customHeight="1" x14ac:dyDescent="0.25">
      <c r="A172" s="40" t="s">
        <v>17</v>
      </c>
      <c r="B172" s="118"/>
      <c r="C172" s="41"/>
      <c r="D172" s="41"/>
      <c r="E172" s="60"/>
    </row>
    <row r="173" spans="1:5" ht="15" customHeight="1" x14ac:dyDescent="0.2">
      <c r="A173" s="42" t="s">
        <v>36</v>
      </c>
      <c r="B173" s="118"/>
      <c r="C173" s="41"/>
      <c r="D173" s="41"/>
      <c r="E173" t="s">
        <v>37</v>
      </c>
    </row>
    <row r="174" spans="1:5" ht="15" customHeight="1" x14ac:dyDescent="0.25">
      <c r="A174" s="44"/>
      <c r="B174" s="119"/>
      <c r="C174" s="41"/>
      <c r="D174" s="41"/>
      <c r="E174" s="90"/>
    </row>
    <row r="175" spans="1:5" ht="15" customHeight="1" x14ac:dyDescent="0.2">
      <c r="B175" s="46"/>
      <c r="C175" s="48" t="s">
        <v>38</v>
      </c>
      <c r="D175" s="95" t="s">
        <v>39</v>
      </c>
      <c r="E175" s="63" t="s">
        <v>40</v>
      </c>
    </row>
    <row r="176" spans="1:5" ht="15" customHeight="1" x14ac:dyDescent="0.2">
      <c r="B176" s="50"/>
      <c r="C176" s="52">
        <v>6409</v>
      </c>
      <c r="D176" s="98" t="s">
        <v>41</v>
      </c>
      <c r="E176" s="110">
        <f>3748600.06+431910.95+2596844.46</f>
        <v>6777355.4700000007</v>
      </c>
    </row>
    <row r="177" spans="1:7" ht="15" customHeight="1" x14ac:dyDescent="0.2">
      <c r="B177" s="50"/>
      <c r="C177" s="52"/>
      <c r="D177" s="123" t="s">
        <v>80</v>
      </c>
      <c r="E177" s="110">
        <v>35722939.539999999</v>
      </c>
    </row>
    <row r="178" spans="1:7" ht="15" customHeight="1" x14ac:dyDescent="0.2">
      <c r="B178" s="55"/>
      <c r="C178" s="57" t="s">
        <v>42</v>
      </c>
      <c r="D178" s="100"/>
      <c r="E178" s="107">
        <f>SUM(E176:E177)</f>
        <v>42500295.009999998</v>
      </c>
      <c r="G178" s="126">
        <f>+E170+E178</f>
        <v>52673991.209999993</v>
      </c>
    </row>
    <row r="179" spans="1:7" ht="15" customHeight="1" x14ac:dyDescent="0.2"/>
    <row r="180" spans="1:7" ht="15" customHeight="1" x14ac:dyDescent="0.2"/>
    <row r="181" spans="1:7" ht="15" customHeight="1" x14ac:dyDescent="0.25">
      <c r="A181" s="81" t="s">
        <v>81</v>
      </c>
    </row>
    <row r="182" spans="1:7" ht="15" customHeight="1" x14ac:dyDescent="0.2">
      <c r="A182" s="37" t="s">
        <v>82</v>
      </c>
      <c r="B182" s="37"/>
      <c r="C182" s="37"/>
      <c r="D182" s="37"/>
      <c r="E182" s="37"/>
    </row>
    <row r="183" spans="1:7" ht="15" customHeight="1" x14ac:dyDescent="0.2">
      <c r="A183" s="101" t="s">
        <v>83</v>
      </c>
      <c r="B183" s="101"/>
      <c r="C183" s="101"/>
      <c r="D183" s="101"/>
      <c r="E183" s="101"/>
    </row>
    <row r="184" spans="1:7" ht="15" customHeight="1" x14ac:dyDescent="0.2">
      <c r="A184" s="101"/>
      <c r="B184" s="101"/>
      <c r="C184" s="101"/>
      <c r="D184" s="101"/>
      <c r="E184" s="101"/>
    </row>
    <row r="185" spans="1:7" ht="15" customHeight="1" x14ac:dyDescent="0.2">
      <c r="A185" s="101"/>
      <c r="B185" s="101"/>
      <c r="C185" s="101"/>
      <c r="D185" s="101"/>
      <c r="E185" s="101"/>
    </row>
    <row r="186" spans="1:7" ht="15" customHeight="1" x14ac:dyDescent="0.2">
      <c r="A186" s="101"/>
      <c r="B186" s="101"/>
      <c r="C186" s="101"/>
      <c r="D186" s="101"/>
      <c r="E186" s="101"/>
    </row>
    <row r="187" spans="1:7" ht="15" customHeight="1" x14ac:dyDescent="0.2">
      <c r="A187" s="101"/>
      <c r="B187" s="101"/>
      <c r="C187" s="101"/>
      <c r="D187" s="101"/>
      <c r="E187" s="101"/>
    </row>
    <row r="188" spans="1:7" ht="15" customHeight="1" x14ac:dyDescent="0.2">
      <c r="A188" s="101"/>
      <c r="B188" s="101"/>
      <c r="C188" s="101"/>
      <c r="D188" s="101"/>
      <c r="E188" s="101"/>
    </row>
    <row r="189" spans="1:7" ht="15" customHeight="1" x14ac:dyDescent="0.2">
      <c r="A189" s="101"/>
      <c r="B189" s="101"/>
      <c r="C189" s="101"/>
      <c r="D189" s="101"/>
      <c r="E189" s="101"/>
    </row>
    <row r="190" spans="1:7" ht="15" customHeight="1" x14ac:dyDescent="0.2">
      <c r="A190" s="101"/>
      <c r="B190" s="101"/>
      <c r="C190" s="101"/>
      <c r="D190" s="101"/>
      <c r="E190" s="101"/>
    </row>
    <row r="191" spans="1:7" ht="15" customHeight="1" x14ac:dyDescent="0.2">
      <c r="A191" s="101"/>
      <c r="B191" s="101"/>
      <c r="C191" s="101"/>
      <c r="D191" s="101"/>
      <c r="E191" s="101"/>
    </row>
    <row r="192" spans="1:7" ht="15" customHeight="1" x14ac:dyDescent="0.2"/>
    <row r="193" spans="1:5" ht="15" customHeight="1" x14ac:dyDescent="0.25">
      <c r="A193" s="40" t="s">
        <v>1</v>
      </c>
      <c r="B193" s="84"/>
      <c r="C193" s="84"/>
      <c r="D193" s="84"/>
      <c r="E193" s="84"/>
    </row>
    <row r="194" spans="1:5" ht="15" customHeight="1" x14ac:dyDescent="0.2">
      <c r="A194" s="127" t="s">
        <v>43</v>
      </c>
      <c r="B194" s="84"/>
      <c r="C194" s="84"/>
      <c r="D194" s="84"/>
      <c r="E194" s="89" t="s">
        <v>84</v>
      </c>
    </row>
    <row r="195" spans="1:5" ht="15" customHeight="1" x14ac:dyDescent="0.25">
      <c r="A195" s="83"/>
      <c r="B195" s="60"/>
      <c r="C195" s="84"/>
      <c r="D195" s="84"/>
      <c r="E195" s="90"/>
    </row>
    <row r="196" spans="1:5" ht="15" customHeight="1" x14ac:dyDescent="0.2">
      <c r="A196" s="128"/>
      <c r="B196" s="48" t="s">
        <v>52</v>
      </c>
      <c r="C196" s="63" t="s">
        <v>38</v>
      </c>
      <c r="D196" s="64" t="s">
        <v>53</v>
      </c>
      <c r="E196" s="48" t="s">
        <v>40</v>
      </c>
    </row>
    <row r="197" spans="1:5" ht="15" customHeight="1" x14ac:dyDescent="0.2">
      <c r="A197" s="128"/>
      <c r="B197" s="75"/>
      <c r="C197" s="66"/>
      <c r="D197" s="129" t="s">
        <v>85</v>
      </c>
      <c r="E197" s="110">
        <v>76600222.819999993</v>
      </c>
    </row>
    <row r="198" spans="1:5" ht="15" customHeight="1" x14ac:dyDescent="0.2">
      <c r="A198" s="128"/>
      <c r="B198" s="130">
        <v>104113013</v>
      </c>
      <c r="C198" s="66"/>
      <c r="D198" s="77" t="s">
        <v>54</v>
      </c>
      <c r="E198" s="110">
        <v>3989818.65</v>
      </c>
    </row>
    <row r="199" spans="1:5" ht="15" customHeight="1" x14ac:dyDescent="0.2">
      <c r="A199" s="128"/>
      <c r="B199" s="130">
        <v>104513013</v>
      </c>
      <c r="C199" s="66"/>
      <c r="D199" s="77" t="s">
        <v>54</v>
      </c>
      <c r="E199" s="110">
        <v>33913458.530000001</v>
      </c>
    </row>
    <row r="200" spans="1:5" ht="15" customHeight="1" x14ac:dyDescent="0.2">
      <c r="A200" s="124"/>
      <c r="B200" s="75"/>
      <c r="C200" s="69" t="s">
        <v>42</v>
      </c>
      <c r="D200" s="70"/>
      <c r="E200" s="71">
        <f>SUM(E197:E199)</f>
        <v>114503500</v>
      </c>
    </row>
    <row r="201" spans="1:5" ht="15" customHeight="1" x14ac:dyDescent="0.2">
      <c r="A201" s="60"/>
      <c r="B201" s="124"/>
      <c r="C201" s="131"/>
      <c r="D201" s="84"/>
      <c r="E201" s="132"/>
    </row>
    <row r="202" spans="1:5" ht="15" customHeight="1" x14ac:dyDescent="0.2">
      <c r="A202" s="60"/>
      <c r="B202" s="124"/>
      <c r="C202" s="131"/>
      <c r="D202" s="84"/>
      <c r="E202" s="132"/>
    </row>
    <row r="203" spans="1:5" ht="15" customHeight="1" x14ac:dyDescent="0.2">
      <c r="A203" s="60"/>
      <c r="B203" s="124"/>
      <c r="C203" s="131"/>
      <c r="D203" s="84"/>
      <c r="E203" s="132"/>
    </row>
    <row r="204" spans="1:5" ht="15" customHeight="1" x14ac:dyDescent="0.2">
      <c r="A204" s="60"/>
      <c r="B204" s="124"/>
      <c r="C204" s="131"/>
      <c r="D204" s="84"/>
      <c r="E204" s="132"/>
    </row>
    <row r="205" spans="1:5" ht="15" customHeight="1" x14ac:dyDescent="0.2">
      <c r="A205" s="60"/>
      <c r="B205" s="124"/>
      <c r="C205" s="131"/>
      <c r="D205" s="84"/>
      <c r="E205" s="132"/>
    </row>
    <row r="206" spans="1:5" ht="15" customHeight="1" x14ac:dyDescent="0.2">
      <c r="A206" s="60"/>
      <c r="B206" s="124"/>
      <c r="C206" s="131"/>
      <c r="D206" s="84"/>
      <c r="E206" s="132"/>
    </row>
    <row r="207" spans="1:5" ht="15" customHeight="1" x14ac:dyDescent="0.2">
      <c r="A207" s="60"/>
      <c r="B207" s="124"/>
      <c r="C207" s="131"/>
      <c r="D207" s="84"/>
      <c r="E207" s="132"/>
    </row>
    <row r="208" spans="1:5" ht="15" customHeight="1" x14ac:dyDescent="0.2">
      <c r="A208" s="60"/>
      <c r="B208" s="124"/>
      <c r="C208" s="131"/>
      <c r="D208" s="84"/>
      <c r="E208" s="132"/>
    </row>
    <row r="209" spans="1:5" ht="15" customHeight="1" x14ac:dyDescent="0.2">
      <c r="A209" s="60"/>
      <c r="B209" s="124"/>
      <c r="C209" s="131"/>
      <c r="D209" s="84"/>
      <c r="E209" s="132"/>
    </row>
    <row r="210" spans="1:5" ht="15" customHeight="1" x14ac:dyDescent="0.25">
      <c r="A210" s="83" t="s">
        <v>17</v>
      </c>
      <c r="B210" s="84"/>
      <c r="C210" s="84"/>
      <c r="D210" s="84"/>
      <c r="E210" s="84"/>
    </row>
    <row r="211" spans="1:5" ht="15" customHeight="1" x14ac:dyDescent="0.2">
      <c r="A211" s="127" t="s">
        <v>43</v>
      </c>
      <c r="B211" s="84"/>
      <c r="C211" s="84"/>
      <c r="D211" s="84"/>
      <c r="E211" s="89" t="s">
        <v>84</v>
      </c>
    </row>
    <row r="212" spans="1:5" ht="15" customHeight="1" x14ac:dyDescent="0.25">
      <c r="A212" s="83"/>
      <c r="B212" s="60"/>
      <c r="C212" s="84"/>
      <c r="D212" s="84"/>
      <c r="E212" s="90"/>
    </row>
    <row r="213" spans="1:5" ht="15" customHeight="1" x14ac:dyDescent="0.2">
      <c r="A213" s="128"/>
      <c r="B213" s="47"/>
      <c r="C213" s="63" t="s">
        <v>38</v>
      </c>
      <c r="D213" s="64" t="s">
        <v>39</v>
      </c>
      <c r="E213" s="48" t="s">
        <v>40</v>
      </c>
    </row>
    <row r="214" spans="1:5" ht="15" customHeight="1" x14ac:dyDescent="0.2">
      <c r="A214" s="128"/>
      <c r="B214" s="122"/>
      <c r="C214" s="66">
        <v>4344</v>
      </c>
      <c r="D214" s="53" t="s">
        <v>62</v>
      </c>
      <c r="E214" s="110">
        <v>14345000</v>
      </c>
    </row>
    <row r="215" spans="1:5" ht="15" customHeight="1" x14ac:dyDescent="0.2">
      <c r="A215" s="128"/>
      <c r="B215" s="122"/>
      <c r="C215" s="66">
        <v>4351</v>
      </c>
      <c r="D215" s="53" t="s">
        <v>62</v>
      </c>
      <c r="E215" s="110">
        <v>2622000</v>
      </c>
    </row>
    <row r="216" spans="1:5" ht="15" customHeight="1" x14ac:dyDescent="0.2">
      <c r="A216" s="128"/>
      <c r="B216" s="122"/>
      <c r="C216" s="66">
        <v>4371</v>
      </c>
      <c r="D216" s="53" t="s">
        <v>62</v>
      </c>
      <c r="E216" s="110">
        <v>31359500</v>
      </c>
    </row>
    <row r="217" spans="1:5" ht="15" customHeight="1" x14ac:dyDescent="0.2">
      <c r="A217" s="128"/>
      <c r="B217" s="122"/>
      <c r="C217" s="66">
        <v>4372</v>
      </c>
      <c r="D217" s="53" t="s">
        <v>62</v>
      </c>
      <c r="E217" s="110">
        <v>1748000</v>
      </c>
    </row>
    <row r="218" spans="1:5" ht="15" customHeight="1" x14ac:dyDescent="0.2">
      <c r="A218" s="128"/>
      <c r="B218" s="122"/>
      <c r="C218" s="66">
        <v>4373</v>
      </c>
      <c r="D218" s="53" t="s">
        <v>62</v>
      </c>
      <c r="E218" s="110">
        <v>2242000</v>
      </c>
    </row>
    <row r="219" spans="1:5" ht="15" customHeight="1" x14ac:dyDescent="0.2">
      <c r="A219" s="128"/>
      <c r="B219" s="122"/>
      <c r="C219" s="66">
        <v>4374</v>
      </c>
      <c r="D219" s="53" t="s">
        <v>62</v>
      </c>
      <c r="E219" s="110">
        <v>54150000</v>
      </c>
    </row>
    <row r="220" spans="1:5" ht="15" customHeight="1" x14ac:dyDescent="0.2">
      <c r="A220" s="128"/>
      <c r="B220" s="122"/>
      <c r="C220" s="66">
        <v>4377</v>
      </c>
      <c r="D220" s="53" t="s">
        <v>62</v>
      </c>
      <c r="E220" s="110">
        <v>5377000</v>
      </c>
    </row>
    <row r="221" spans="1:5" ht="15" customHeight="1" x14ac:dyDescent="0.2">
      <c r="A221" s="128"/>
      <c r="B221" s="122"/>
      <c r="C221" s="66">
        <v>4379</v>
      </c>
      <c r="D221" s="53" t="s">
        <v>62</v>
      </c>
      <c r="E221" s="110">
        <v>380000</v>
      </c>
    </row>
    <row r="222" spans="1:5" ht="15" customHeight="1" x14ac:dyDescent="0.2">
      <c r="A222" s="128"/>
      <c r="B222" s="122"/>
      <c r="C222" s="66">
        <v>6172</v>
      </c>
      <c r="D222" s="53" t="s">
        <v>86</v>
      </c>
      <c r="E222" s="110">
        <v>1710000</v>
      </c>
    </row>
    <row r="223" spans="1:5" ht="15" customHeight="1" x14ac:dyDescent="0.2">
      <c r="A223" s="128"/>
      <c r="B223" s="122"/>
      <c r="C223" s="66">
        <v>6172</v>
      </c>
      <c r="D223" s="53" t="s">
        <v>62</v>
      </c>
      <c r="E223" s="110">
        <v>532000</v>
      </c>
    </row>
    <row r="224" spans="1:5" ht="15" customHeight="1" x14ac:dyDescent="0.2">
      <c r="A224" s="128"/>
      <c r="B224" s="122"/>
      <c r="C224" s="66">
        <v>6172</v>
      </c>
      <c r="D224" s="53" t="s">
        <v>87</v>
      </c>
      <c r="E224" s="110">
        <v>38000</v>
      </c>
    </row>
    <row r="225" spans="1:5" ht="15" customHeight="1" x14ac:dyDescent="0.2">
      <c r="A225" s="124"/>
      <c r="B225" s="124"/>
      <c r="C225" s="69" t="s">
        <v>42</v>
      </c>
      <c r="D225" s="70"/>
      <c r="E225" s="71">
        <f>SUM(E214:E224)</f>
        <v>114503500</v>
      </c>
    </row>
    <row r="226" spans="1:5" ht="15" customHeight="1" x14ac:dyDescent="0.2"/>
    <row r="227" spans="1:5" ht="15" customHeight="1" x14ac:dyDescent="0.2"/>
    <row r="228" spans="1:5" ht="15" customHeight="1" x14ac:dyDescent="0.25">
      <c r="A228" s="81" t="s">
        <v>88</v>
      </c>
    </row>
    <row r="229" spans="1:5" ht="15" customHeight="1" x14ac:dyDescent="0.2">
      <c r="A229" s="37" t="s">
        <v>82</v>
      </c>
      <c r="B229" s="37"/>
      <c r="C229" s="37"/>
      <c r="D229" s="37"/>
      <c r="E229" s="37"/>
    </row>
    <row r="230" spans="1:5" ht="15" customHeight="1" x14ac:dyDescent="0.2">
      <c r="A230" s="101" t="s">
        <v>89</v>
      </c>
      <c r="B230" s="101"/>
      <c r="C230" s="101"/>
      <c r="D230" s="101"/>
      <c r="E230" s="101"/>
    </row>
    <row r="231" spans="1:5" ht="15" customHeight="1" x14ac:dyDescent="0.2">
      <c r="A231" s="101"/>
      <c r="B231" s="101"/>
      <c r="C231" s="101"/>
      <c r="D231" s="101"/>
      <c r="E231" s="101"/>
    </row>
    <row r="232" spans="1:5" ht="15" customHeight="1" x14ac:dyDescent="0.2">
      <c r="A232" s="101"/>
      <c r="B232" s="101"/>
      <c r="C232" s="101"/>
      <c r="D232" s="101"/>
      <c r="E232" s="101"/>
    </row>
    <row r="233" spans="1:5" ht="15" customHeight="1" x14ac:dyDescent="0.2">
      <c r="A233" s="101"/>
      <c r="B233" s="101"/>
      <c r="C233" s="101"/>
      <c r="D233" s="101"/>
      <c r="E233" s="101"/>
    </row>
    <row r="234" spans="1:5" ht="15" customHeight="1" x14ac:dyDescent="0.2">
      <c r="A234" s="101"/>
      <c r="B234" s="101"/>
      <c r="C234" s="101"/>
      <c r="D234" s="101"/>
      <c r="E234" s="101"/>
    </row>
    <row r="235" spans="1:5" ht="15" customHeight="1" x14ac:dyDescent="0.2">
      <c r="A235" s="101"/>
      <c r="B235" s="101"/>
      <c r="C235" s="101"/>
      <c r="D235" s="101"/>
      <c r="E235" s="101"/>
    </row>
    <row r="236" spans="1:5" ht="15" customHeight="1" x14ac:dyDescent="0.2">
      <c r="A236" s="101"/>
      <c r="B236" s="101"/>
      <c r="C236" s="101"/>
      <c r="D236" s="101"/>
      <c r="E236" s="101"/>
    </row>
    <row r="237" spans="1:5" ht="15" customHeight="1" x14ac:dyDescent="0.2">
      <c r="A237" s="101"/>
      <c r="B237" s="101"/>
      <c r="C237" s="101"/>
      <c r="D237" s="101"/>
      <c r="E237" s="101"/>
    </row>
    <row r="238" spans="1:5" ht="15" customHeight="1" x14ac:dyDescent="0.2">
      <c r="A238" s="101"/>
      <c r="B238" s="101"/>
      <c r="C238" s="101"/>
      <c r="D238" s="101"/>
      <c r="E238" s="101"/>
    </row>
    <row r="239" spans="1:5" ht="15" customHeight="1" x14ac:dyDescent="0.2"/>
    <row r="240" spans="1:5" ht="15" customHeight="1" x14ac:dyDescent="0.25">
      <c r="A240" s="40" t="s">
        <v>1</v>
      </c>
      <c r="B240" s="84"/>
      <c r="C240" s="84"/>
      <c r="D240" s="84"/>
      <c r="E240" s="84"/>
    </row>
    <row r="241" spans="1:5" ht="15" customHeight="1" x14ac:dyDescent="0.2">
      <c r="A241" s="127" t="s">
        <v>43</v>
      </c>
      <c r="B241" s="84"/>
      <c r="C241" s="84"/>
      <c r="D241" s="84"/>
      <c r="E241" s="89" t="s">
        <v>44</v>
      </c>
    </row>
    <row r="242" spans="1:5" ht="15" customHeight="1" x14ac:dyDescent="0.25">
      <c r="A242" s="83"/>
      <c r="B242" s="60"/>
      <c r="C242" s="84"/>
      <c r="D242" s="84"/>
      <c r="E242" s="90"/>
    </row>
    <row r="243" spans="1:5" ht="15" customHeight="1" x14ac:dyDescent="0.2">
      <c r="A243" s="47"/>
      <c r="B243" s="47"/>
      <c r="C243" s="63" t="s">
        <v>38</v>
      </c>
      <c r="D243" s="64" t="s">
        <v>53</v>
      </c>
      <c r="E243" s="48" t="s">
        <v>40</v>
      </c>
    </row>
    <row r="244" spans="1:5" ht="15" customHeight="1" x14ac:dyDescent="0.2">
      <c r="A244" s="121"/>
      <c r="B244" s="122"/>
      <c r="C244" s="66"/>
      <c r="D244" s="123" t="s">
        <v>78</v>
      </c>
      <c r="E244" s="110">
        <v>6131253.1699999999</v>
      </c>
    </row>
    <row r="245" spans="1:5" ht="15" customHeight="1" x14ac:dyDescent="0.2">
      <c r="A245" s="121"/>
      <c r="B245" s="124"/>
      <c r="C245" s="69" t="s">
        <v>42</v>
      </c>
      <c r="D245" s="70"/>
      <c r="E245" s="71">
        <f>SUM(E244:E244)</f>
        <v>6131253.1699999999</v>
      </c>
    </row>
    <row r="246" spans="1:5" ht="15" customHeight="1" x14ac:dyDescent="0.2"/>
    <row r="247" spans="1:5" ht="15" customHeight="1" x14ac:dyDescent="0.25">
      <c r="A247" s="83" t="s">
        <v>17</v>
      </c>
      <c r="B247" s="84"/>
      <c r="C247" s="84"/>
      <c r="D247" s="84"/>
      <c r="E247" s="84"/>
    </row>
    <row r="248" spans="1:5" ht="15" customHeight="1" x14ac:dyDescent="0.2">
      <c r="A248" s="127" t="s">
        <v>43</v>
      </c>
      <c r="B248" s="84"/>
      <c r="C248" s="84"/>
      <c r="D248" s="84"/>
      <c r="E248" s="89" t="s">
        <v>44</v>
      </c>
    </row>
    <row r="249" spans="1:5" ht="15" customHeight="1" x14ac:dyDescent="0.25">
      <c r="A249" s="83"/>
      <c r="B249" s="60"/>
      <c r="C249" s="84"/>
      <c r="D249" s="84"/>
      <c r="E249" s="90"/>
    </row>
    <row r="250" spans="1:5" ht="15" customHeight="1" x14ac:dyDescent="0.2">
      <c r="A250" s="128"/>
      <c r="B250" s="47"/>
      <c r="C250" s="63" t="s">
        <v>38</v>
      </c>
      <c r="D250" s="64" t="s">
        <v>39</v>
      </c>
      <c r="E250" s="48" t="s">
        <v>40</v>
      </c>
    </row>
    <row r="251" spans="1:5" ht="15" customHeight="1" x14ac:dyDescent="0.2">
      <c r="A251" s="121"/>
      <c r="B251" s="122"/>
      <c r="C251" s="66">
        <v>4349</v>
      </c>
      <c r="D251" s="53" t="s">
        <v>86</v>
      </c>
      <c r="E251" s="110">
        <v>1028348.4</v>
      </c>
    </row>
    <row r="252" spans="1:5" ht="15" customHeight="1" x14ac:dyDescent="0.2">
      <c r="A252" s="121"/>
      <c r="B252" s="122"/>
      <c r="C252" s="66">
        <v>4349</v>
      </c>
      <c r="D252" s="53" t="s">
        <v>62</v>
      </c>
      <c r="E252" s="110">
        <v>3038189.97</v>
      </c>
    </row>
    <row r="253" spans="1:5" ht="15" customHeight="1" x14ac:dyDescent="0.2">
      <c r="A253" s="121"/>
      <c r="B253" s="122"/>
      <c r="C253" s="66">
        <v>4349</v>
      </c>
      <c r="D253" s="53" t="s">
        <v>87</v>
      </c>
      <c r="E253" s="110">
        <v>23750</v>
      </c>
    </row>
    <row r="254" spans="1:5" ht="15" customHeight="1" x14ac:dyDescent="0.2">
      <c r="A254" s="121"/>
      <c r="B254" s="122"/>
      <c r="C254" s="66">
        <v>4349</v>
      </c>
      <c r="D254" s="53" t="s">
        <v>79</v>
      </c>
      <c r="E254" s="110">
        <v>2040964.8</v>
      </c>
    </row>
    <row r="255" spans="1:5" ht="15" customHeight="1" x14ac:dyDescent="0.2">
      <c r="A255" s="124"/>
      <c r="B255" s="133"/>
      <c r="C255" s="69" t="s">
        <v>42</v>
      </c>
      <c r="D255" s="70"/>
      <c r="E255" s="71">
        <f>SUM(E251:E254)</f>
        <v>6131253.1699999999</v>
      </c>
    </row>
    <row r="256" spans="1:5" ht="15" customHeight="1" x14ac:dyDescent="0.2"/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81" t="s">
        <v>90</v>
      </c>
    </row>
    <row r="263" spans="1:5" ht="15" customHeight="1" x14ac:dyDescent="0.2">
      <c r="A263" s="73" t="s">
        <v>47</v>
      </c>
      <c r="B263" s="73"/>
      <c r="C263" s="73"/>
      <c r="D263" s="73"/>
      <c r="E263" s="73"/>
    </row>
    <row r="264" spans="1:5" ht="15" customHeight="1" x14ac:dyDescent="0.2">
      <c r="A264" s="101" t="s">
        <v>91</v>
      </c>
      <c r="B264" s="101"/>
      <c r="C264" s="101"/>
      <c r="D264" s="101"/>
      <c r="E264" s="101"/>
    </row>
    <row r="265" spans="1:5" ht="15" customHeight="1" x14ac:dyDescent="0.2">
      <c r="A265" s="101"/>
      <c r="B265" s="101"/>
      <c r="C265" s="101"/>
      <c r="D265" s="101"/>
      <c r="E265" s="101"/>
    </row>
    <row r="266" spans="1:5" ht="15" customHeight="1" x14ac:dyDescent="0.2">
      <c r="A266" s="101"/>
      <c r="B266" s="101"/>
      <c r="C266" s="101"/>
      <c r="D266" s="101"/>
      <c r="E266" s="101"/>
    </row>
    <row r="267" spans="1:5" ht="15" customHeight="1" x14ac:dyDescent="0.2">
      <c r="A267" s="101"/>
      <c r="B267" s="101"/>
      <c r="C267" s="101"/>
      <c r="D267" s="101"/>
      <c r="E267" s="101"/>
    </row>
    <row r="268" spans="1:5" ht="15" customHeight="1" x14ac:dyDescent="0.2">
      <c r="A268" s="101"/>
      <c r="B268" s="101"/>
      <c r="C268" s="101"/>
      <c r="D268" s="101"/>
      <c r="E268" s="101"/>
    </row>
    <row r="269" spans="1:5" ht="15" customHeight="1" x14ac:dyDescent="0.2">
      <c r="A269" s="101"/>
      <c r="B269" s="101"/>
      <c r="C269" s="101"/>
      <c r="D269" s="101"/>
      <c r="E269" s="101"/>
    </row>
    <row r="270" spans="1:5" ht="15" customHeight="1" x14ac:dyDescent="0.2">
      <c r="A270" s="101"/>
      <c r="B270" s="101"/>
      <c r="C270" s="101"/>
      <c r="D270" s="101"/>
      <c r="E270" s="101"/>
    </row>
    <row r="271" spans="1:5" ht="15" customHeight="1" x14ac:dyDescent="0.2">
      <c r="A271" s="120"/>
      <c r="B271" s="134"/>
      <c r="C271" s="120"/>
      <c r="D271" s="120"/>
      <c r="E271" s="120"/>
    </row>
    <row r="272" spans="1:5" ht="15" customHeight="1" x14ac:dyDescent="0.25">
      <c r="A272" s="40" t="s">
        <v>1</v>
      </c>
      <c r="B272" s="118"/>
      <c r="C272" s="41"/>
      <c r="D272" s="41"/>
      <c r="E272" s="41"/>
    </row>
    <row r="273" spans="1:5" ht="15" customHeight="1" x14ac:dyDescent="0.2">
      <c r="A273" s="127" t="s">
        <v>43</v>
      </c>
      <c r="B273" s="41"/>
      <c r="C273" s="41"/>
      <c r="D273" s="41"/>
      <c r="E273" s="43" t="s">
        <v>92</v>
      </c>
    </row>
    <row r="274" spans="1:5" ht="15" customHeight="1" x14ac:dyDescent="0.25">
      <c r="A274" s="60"/>
      <c r="B274" s="135"/>
      <c r="C274" s="84"/>
      <c r="D274" s="84"/>
      <c r="E274" s="90"/>
    </row>
    <row r="275" spans="1:5" ht="15" customHeight="1" x14ac:dyDescent="0.25">
      <c r="A275" s="60"/>
      <c r="B275" s="135"/>
      <c r="C275" s="63" t="s">
        <v>38</v>
      </c>
      <c r="D275" s="64" t="s">
        <v>53</v>
      </c>
      <c r="E275" s="65" t="s">
        <v>40</v>
      </c>
    </row>
    <row r="276" spans="1:5" ht="15" customHeight="1" x14ac:dyDescent="0.25">
      <c r="A276" s="60"/>
      <c r="B276" s="135"/>
      <c r="C276" s="66"/>
      <c r="D276" s="123" t="s">
        <v>78</v>
      </c>
      <c r="E276" s="110">
        <v>1514476.48</v>
      </c>
    </row>
    <row r="277" spans="1:5" ht="15" customHeight="1" x14ac:dyDescent="0.25">
      <c r="A277" s="60"/>
      <c r="B277" s="135"/>
      <c r="C277" s="69" t="s">
        <v>42</v>
      </c>
      <c r="D277" s="70"/>
      <c r="E277" s="71">
        <f>SUM(E276:E276)</f>
        <v>1514476.48</v>
      </c>
    </row>
    <row r="278" spans="1:5" ht="15" customHeight="1" x14ac:dyDescent="0.2"/>
    <row r="279" spans="1:5" ht="15" customHeight="1" x14ac:dyDescent="0.25">
      <c r="A279" s="40" t="s">
        <v>17</v>
      </c>
    </row>
    <row r="280" spans="1:5" ht="15" customHeight="1" x14ac:dyDescent="0.2">
      <c r="A280" s="127" t="s">
        <v>43</v>
      </c>
      <c r="B280" s="41"/>
      <c r="C280" s="41"/>
      <c r="D280" s="41"/>
      <c r="E280" s="43" t="s">
        <v>92</v>
      </c>
    </row>
    <row r="281" spans="1:5" ht="15" customHeight="1" x14ac:dyDescent="0.2"/>
    <row r="282" spans="1:5" ht="15" customHeight="1" x14ac:dyDescent="0.2">
      <c r="C282" s="63" t="s">
        <v>38</v>
      </c>
      <c r="D282" s="49" t="s">
        <v>39</v>
      </c>
      <c r="E282" s="48" t="s">
        <v>40</v>
      </c>
    </row>
    <row r="283" spans="1:5" ht="15" customHeight="1" x14ac:dyDescent="0.2">
      <c r="C283" s="52">
        <v>3636</v>
      </c>
      <c r="D283" s="53" t="s">
        <v>86</v>
      </c>
      <c r="E283" s="136">
        <f>600000+150000+54000</f>
        <v>804000</v>
      </c>
    </row>
    <row r="284" spans="1:5" ht="15" customHeight="1" x14ac:dyDescent="0.2">
      <c r="C284" s="52">
        <v>3636</v>
      </c>
      <c r="D284" s="53" t="s">
        <v>62</v>
      </c>
      <c r="E284" s="136">
        <f>7000+8000+1000+10000+26000+61000+45000+12000+17000</f>
        <v>187000</v>
      </c>
    </row>
    <row r="285" spans="1:5" ht="15" customHeight="1" x14ac:dyDescent="0.2">
      <c r="C285" s="52">
        <v>3636</v>
      </c>
      <c r="D285" s="53" t="s">
        <v>87</v>
      </c>
      <c r="E285" s="136">
        <v>17000</v>
      </c>
    </row>
    <row r="286" spans="1:5" ht="15" customHeight="1" x14ac:dyDescent="0.2">
      <c r="C286" s="52">
        <v>2125</v>
      </c>
      <c r="D286" s="67" t="s">
        <v>45</v>
      </c>
      <c r="E286" s="136">
        <v>506476.48</v>
      </c>
    </row>
    <row r="287" spans="1:5" ht="15" customHeight="1" x14ac:dyDescent="0.2">
      <c r="C287" s="69" t="s">
        <v>42</v>
      </c>
      <c r="D287" s="70"/>
      <c r="E287" s="71">
        <f>SUM(E283:E286)</f>
        <v>1514476.48</v>
      </c>
    </row>
    <row r="288" spans="1:5" ht="15" customHeight="1" x14ac:dyDescent="0.2"/>
    <row r="289" spans="1:5" ht="15" customHeight="1" x14ac:dyDescent="0.2"/>
    <row r="290" spans="1:5" ht="15" customHeight="1" x14ac:dyDescent="0.25">
      <c r="A290" s="81" t="s">
        <v>93</v>
      </c>
    </row>
    <row r="291" spans="1:5" ht="15" customHeight="1" x14ac:dyDescent="0.2">
      <c r="A291" s="37" t="s">
        <v>82</v>
      </c>
      <c r="B291" s="37"/>
      <c r="C291" s="37"/>
      <c r="D291" s="37"/>
      <c r="E291" s="37"/>
    </row>
    <row r="292" spans="1:5" ht="15" customHeight="1" x14ac:dyDescent="0.2">
      <c r="A292" s="101" t="s">
        <v>94</v>
      </c>
      <c r="B292" s="101"/>
      <c r="C292" s="101"/>
      <c r="D292" s="101"/>
      <c r="E292" s="101"/>
    </row>
    <row r="293" spans="1:5" ht="15" customHeight="1" x14ac:dyDescent="0.2">
      <c r="A293" s="101"/>
      <c r="B293" s="101"/>
      <c r="C293" s="101"/>
      <c r="D293" s="101"/>
      <c r="E293" s="101"/>
    </row>
    <row r="294" spans="1:5" ht="15" customHeight="1" x14ac:dyDescent="0.2">
      <c r="A294" s="101"/>
      <c r="B294" s="101"/>
      <c r="C294" s="101"/>
      <c r="D294" s="101"/>
      <c r="E294" s="101"/>
    </row>
    <row r="295" spans="1:5" ht="15" customHeight="1" x14ac:dyDescent="0.2">
      <c r="A295" s="101"/>
      <c r="B295" s="101"/>
      <c r="C295" s="101"/>
      <c r="D295" s="101"/>
      <c r="E295" s="101"/>
    </row>
    <row r="296" spans="1:5" ht="15" customHeight="1" x14ac:dyDescent="0.2">
      <c r="A296" s="101"/>
      <c r="B296" s="101"/>
      <c r="C296" s="101"/>
      <c r="D296" s="101"/>
      <c r="E296" s="101"/>
    </row>
    <row r="297" spans="1:5" ht="15" customHeight="1" x14ac:dyDescent="0.2">
      <c r="A297" s="101"/>
      <c r="B297" s="101"/>
      <c r="C297" s="101"/>
      <c r="D297" s="101"/>
      <c r="E297" s="101"/>
    </row>
    <row r="298" spans="1:5" ht="15" customHeight="1" x14ac:dyDescent="0.2">
      <c r="A298" s="101"/>
      <c r="B298" s="101"/>
      <c r="C298" s="101"/>
      <c r="D298" s="101"/>
      <c r="E298" s="101"/>
    </row>
    <row r="299" spans="1:5" ht="15" customHeight="1" x14ac:dyDescent="0.2">
      <c r="A299" s="101"/>
      <c r="B299" s="101"/>
      <c r="C299" s="101"/>
      <c r="D299" s="101"/>
      <c r="E299" s="101"/>
    </row>
    <row r="300" spans="1:5" ht="15" customHeight="1" x14ac:dyDescent="0.2"/>
    <row r="301" spans="1:5" ht="15" customHeight="1" x14ac:dyDescent="0.25">
      <c r="A301" s="40" t="s">
        <v>1</v>
      </c>
      <c r="B301" s="84"/>
      <c r="C301" s="84"/>
      <c r="D301" s="84"/>
      <c r="E301" s="84"/>
    </row>
    <row r="302" spans="1:5" ht="15" customHeight="1" x14ac:dyDescent="0.2">
      <c r="A302" s="127" t="s">
        <v>43</v>
      </c>
      <c r="B302" s="84"/>
      <c r="C302" s="84"/>
      <c r="D302" s="84"/>
      <c r="E302" s="89" t="s">
        <v>95</v>
      </c>
    </row>
    <row r="303" spans="1:5" ht="15" customHeight="1" x14ac:dyDescent="0.25">
      <c r="A303" s="83"/>
      <c r="B303" s="60"/>
      <c r="C303" s="84"/>
      <c r="D303" s="84"/>
      <c r="E303" s="90"/>
    </row>
    <row r="304" spans="1:5" ht="15" customHeight="1" x14ac:dyDescent="0.2">
      <c r="A304" s="47"/>
      <c r="B304" s="47"/>
      <c r="C304" s="63" t="s">
        <v>38</v>
      </c>
      <c r="D304" s="64" t="s">
        <v>53</v>
      </c>
      <c r="E304" s="48" t="s">
        <v>40</v>
      </c>
    </row>
    <row r="305" spans="1:5" ht="15" customHeight="1" x14ac:dyDescent="0.2">
      <c r="A305" s="121"/>
      <c r="B305" s="122"/>
      <c r="C305" s="66"/>
      <c r="D305" s="123" t="s">
        <v>78</v>
      </c>
      <c r="E305" s="110">
        <v>1055730.8999999999</v>
      </c>
    </row>
    <row r="306" spans="1:5" ht="15" customHeight="1" x14ac:dyDescent="0.2">
      <c r="A306" s="121"/>
      <c r="B306" s="124"/>
      <c r="C306" s="69" t="s">
        <v>42</v>
      </c>
      <c r="D306" s="70"/>
      <c r="E306" s="71">
        <f>SUM(E305:E305)</f>
        <v>1055730.8999999999</v>
      </c>
    </row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83" t="s">
        <v>17</v>
      </c>
      <c r="B314" s="84"/>
      <c r="C314" s="84"/>
      <c r="D314" s="84"/>
      <c r="E314" s="84"/>
    </row>
    <row r="315" spans="1:5" ht="15" customHeight="1" x14ac:dyDescent="0.2">
      <c r="A315" s="127" t="s">
        <v>43</v>
      </c>
      <c r="B315" s="84"/>
      <c r="C315" s="84"/>
      <c r="D315" s="84"/>
      <c r="E315" s="89" t="s">
        <v>95</v>
      </c>
    </row>
    <row r="316" spans="1:5" ht="15" customHeight="1" x14ac:dyDescent="0.25">
      <c r="A316" s="83"/>
      <c r="B316" s="60"/>
      <c r="C316" s="84"/>
      <c r="D316" s="84"/>
      <c r="E316" s="90"/>
    </row>
    <row r="317" spans="1:5" ht="15" customHeight="1" x14ac:dyDescent="0.2">
      <c r="A317" s="128"/>
      <c r="B317" s="47"/>
      <c r="C317" s="63" t="s">
        <v>38</v>
      </c>
      <c r="D317" s="74" t="s">
        <v>39</v>
      </c>
      <c r="E317" s="48" t="s">
        <v>40</v>
      </c>
    </row>
    <row r="318" spans="1:5" ht="15" customHeight="1" x14ac:dyDescent="0.2">
      <c r="A318" s="121"/>
      <c r="B318" s="122"/>
      <c r="C318" s="66">
        <v>3299</v>
      </c>
      <c r="D318" s="53" t="s">
        <v>86</v>
      </c>
      <c r="E318" s="110">
        <f>311155+36606.19+100157+11783.3+36057+4241.51+89474+10526</f>
        <v>600000</v>
      </c>
    </row>
    <row r="319" spans="1:5" ht="15" customHeight="1" x14ac:dyDescent="0.2">
      <c r="A319" s="121"/>
      <c r="B319" s="122"/>
      <c r="C319" s="66">
        <v>3299</v>
      </c>
      <c r="D319" s="113" t="s">
        <v>62</v>
      </c>
      <c r="E319" s="110">
        <f>4473+527+4473+527+742.47+105+114422+13461.43+17895+2105+17895+2105+192368.42+22631.58+51000+6000+4473+527</f>
        <v>455730.9</v>
      </c>
    </row>
    <row r="320" spans="1:5" ht="15" customHeight="1" x14ac:dyDescent="0.2">
      <c r="A320" s="124"/>
      <c r="B320" s="133"/>
      <c r="C320" s="69" t="s">
        <v>42</v>
      </c>
      <c r="D320" s="70"/>
      <c r="E320" s="71">
        <f>SUM(E318:E319)</f>
        <v>1055730.8999999999</v>
      </c>
    </row>
    <row r="321" spans="1:5" ht="15" customHeight="1" x14ac:dyDescent="0.2"/>
    <row r="322" spans="1:5" ht="15" customHeight="1" x14ac:dyDescent="0.2"/>
    <row r="323" spans="1:5" ht="15" customHeight="1" x14ac:dyDescent="0.25">
      <c r="A323" s="81" t="s">
        <v>96</v>
      </c>
    </row>
    <row r="324" spans="1:5" ht="15" customHeight="1" x14ac:dyDescent="0.2">
      <c r="A324" s="37" t="s">
        <v>82</v>
      </c>
      <c r="B324" s="37"/>
      <c r="C324" s="37"/>
      <c r="D324" s="37"/>
      <c r="E324" s="37"/>
    </row>
    <row r="325" spans="1:5" ht="15" customHeight="1" x14ac:dyDescent="0.2">
      <c r="A325" s="101" t="s">
        <v>97</v>
      </c>
      <c r="B325" s="101"/>
      <c r="C325" s="101"/>
      <c r="D325" s="101"/>
      <c r="E325" s="101"/>
    </row>
    <row r="326" spans="1:5" ht="15" customHeight="1" x14ac:dyDescent="0.2">
      <c r="A326" s="101"/>
      <c r="B326" s="101"/>
      <c r="C326" s="101"/>
      <c r="D326" s="101"/>
      <c r="E326" s="101"/>
    </row>
    <row r="327" spans="1:5" ht="15" customHeight="1" x14ac:dyDescent="0.2">
      <c r="A327" s="101"/>
      <c r="B327" s="101"/>
      <c r="C327" s="101"/>
      <c r="D327" s="101"/>
      <c r="E327" s="101"/>
    </row>
    <row r="328" spans="1:5" ht="15" customHeight="1" x14ac:dyDescent="0.2">
      <c r="A328" s="101"/>
      <c r="B328" s="101"/>
      <c r="C328" s="101"/>
      <c r="D328" s="101"/>
      <c r="E328" s="101"/>
    </row>
    <row r="329" spans="1:5" ht="15" customHeight="1" x14ac:dyDescent="0.2">
      <c r="A329" s="101"/>
      <c r="B329" s="101"/>
      <c r="C329" s="101"/>
      <c r="D329" s="101"/>
      <c r="E329" s="101"/>
    </row>
    <row r="330" spans="1:5" ht="15" customHeight="1" x14ac:dyDescent="0.2">
      <c r="A330" s="101"/>
      <c r="B330" s="101"/>
      <c r="C330" s="101"/>
      <c r="D330" s="101"/>
      <c r="E330" s="101"/>
    </row>
    <row r="331" spans="1:5" ht="15" customHeight="1" x14ac:dyDescent="0.2">
      <c r="A331" s="101"/>
      <c r="B331" s="101"/>
      <c r="C331" s="101"/>
      <c r="D331" s="101"/>
      <c r="E331" s="101"/>
    </row>
    <row r="332" spans="1:5" ht="15" customHeight="1" x14ac:dyDescent="0.2">
      <c r="A332" s="101"/>
      <c r="B332" s="101"/>
      <c r="C332" s="101"/>
      <c r="D332" s="101"/>
      <c r="E332" s="101"/>
    </row>
    <row r="333" spans="1:5" ht="15" customHeight="1" x14ac:dyDescent="0.2"/>
    <row r="334" spans="1:5" ht="15" customHeight="1" x14ac:dyDescent="0.25">
      <c r="A334" s="40" t="s">
        <v>1</v>
      </c>
      <c r="B334" s="84"/>
      <c r="C334" s="84"/>
      <c r="D334" s="84"/>
      <c r="E334" s="84"/>
    </row>
    <row r="335" spans="1:5" ht="15" customHeight="1" x14ac:dyDescent="0.2">
      <c r="A335" s="127" t="s">
        <v>43</v>
      </c>
      <c r="B335" s="84"/>
      <c r="C335" s="84"/>
      <c r="D335" s="84"/>
      <c r="E335" s="89" t="s">
        <v>98</v>
      </c>
    </row>
    <row r="336" spans="1:5" ht="15" customHeight="1" x14ac:dyDescent="0.25">
      <c r="A336" s="83"/>
      <c r="B336" s="60"/>
      <c r="C336" s="84"/>
      <c r="D336" s="84"/>
      <c r="E336" s="90"/>
    </row>
    <row r="337" spans="1:5" ht="15" customHeight="1" x14ac:dyDescent="0.2">
      <c r="A337" s="47"/>
      <c r="B337" s="47"/>
      <c r="C337" s="63" t="s">
        <v>38</v>
      </c>
      <c r="D337" s="64" t="s">
        <v>53</v>
      </c>
      <c r="E337" s="48" t="s">
        <v>40</v>
      </c>
    </row>
    <row r="338" spans="1:5" ht="15" customHeight="1" x14ac:dyDescent="0.2">
      <c r="A338" s="121"/>
      <c r="B338" s="122"/>
      <c r="C338" s="66"/>
      <c r="D338" s="123" t="s">
        <v>78</v>
      </c>
      <c r="E338" s="110">
        <v>11422337.85</v>
      </c>
    </row>
    <row r="339" spans="1:5" ht="15" customHeight="1" x14ac:dyDescent="0.2">
      <c r="A339" s="121"/>
      <c r="B339" s="124"/>
      <c r="C339" s="69" t="s">
        <v>42</v>
      </c>
      <c r="D339" s="70"/>
      <c r="E339" s="71">
        <f>SUM(E338:E338)</f>
        <v>11422337.85</v>
      </c>
    </row>
    <row r="340" spans="1:5" ht="15" customHeight="1" x14ac:dyDescent="0.2"/>
    <row r="341" spans="1:5" ht="15" customHeight="1" x14ac:dyDescent="0.25">
      <c r="A341" s="83" t="s">
        <v>17</v>
      </c>
      <c r="B341" s="84"/>
      <c r="C341" s="84"/>
      <c r="D341" s="84"/>
      <c r="E341" s="84"/>
    </row>
    <row r="342" spans="1:5" ht="15" customHeight="1" x14ac:dyDescent="0.2">
      <c r="A342" s="127" t="s">
        <v>43</v>
      </c>
      <c r="B342" s="84"/>
      <c r="C342" s="84"/>
      <c r="D342" s="84"/>
      <c r="E342" s="89" t="s">
        <v>98</v>
      </c>
    </row>
    <row r="343" spans="1:5" ht="15" customHeight="1" x14ac:dyDescent="0.25">
      <c r="A343" s="83"/>
      <c r="B343" s="60"/>
      <c r="C343" s="84"/>
      <c r="D343" s="84"/>
      <c r="E343" s="90"/>
    </row>
    <row r="344" spans="1:5" ht="15" customHeight="1" x14ac:dyDescent="0.2">
      <c r="A344" s="128"/>
      <c r="B344" s="47"/>
      <c r="C344" s="63" t="s">
        <v>38</v>
      </c>
      <c r="D344" s="74" t="s">
        <v>39</v>
      </c>
      <c r="E344" s="48" t="s">
        <v>40</v>
      </c>
    </row>
    <row r="345" spans="1:5" ht="15" customHeight="1" x14ac:dyDescent="0.2">
      <c r="A345" s="121"/>
      <c r="B345" s="122"/>
      <c r="C345" s="66">
        <v>3713</v>
      </c>
      <c r="D345" s="53" t="s">
        <v>86</v>
      </c>
      <c r="E345" s="110">
        <f>94809.14+23702.29+8532.82</f>
        <v>127044.25</v>
      </c>
    </row>
    <row r="346" spans="1:5" ht="15" customHeight="1" x14ac:dyDescent="0.2">
      <c r="A346" s="121"/>
      <c r="B346" s="122"/>
      <c r="C346" s="66">
        <v>3713</v>
      </c>
      <c r="D346" s="53" t="s">
        <v>99</v>
      </c>
      <c r="E346" s="110">
        <f>9462155.57+1833138.03</f>
        <v>11295293.6</v>
      </c>
    </row>
    <row r="347" spans="1:5" ht="15" customHeight="1" x14ac:dyDescent="0.2">
      <c r="A347" s="124"/>
      <c r="B347" s="133"/>
      <c r="C347" s="69" t="s">
        <v>42</v>
      </c>
      <c r="D347" s="70"/>
      <c r="E347" s="71">
        <f>SUM(E345:E346)</f>
        <v>11422337.85</v>
      </c>
    </row>
    <row r="348" spans="1:5" ht="15" customHeight="1" x14ac:dyDescent="0.2"/>
    <row r="349" spans="1:5" ht="15" customHeight="1" x14ac:dyDescent="0.2"/>
    <row r="350" spans="1:5" ht="15" customHeight="1" x14ac:dyDescent="0.25">
      <c r="A350" s="81" t="s">
        <v>100</v>
      </c>
    </row>
    <row r="351" spans="1:5" ht="15" customHeight="1" x14ac:dyDescent="0.2">
      <c r="A351" s="37" t="s">
        <v>82</v>
      </c>
      <c r="B351" s="37"/>
      <c r="C351" s="37"/>
      <c r="D351" s="37"/>
      <c r="E351" s="37"/>
    </row>
    <row r="352" spans="1:5" ht="15" customHeight="1" x14ac:dyDescent="0.2">
      <c r="A352" s="101" t="s">
        <v>101</v>
      </c>
      <c r="B352" s="101"/>
      <c r="C352" s="101"/>
      <c r="D352" s="101"/>
      <c r="E352" s="101"/>
    </row>
    <row r="353" spans="1:5" ht="15" customHeight="1" x14ac:dyDescent="0.2">
      <c r="A353" s="101"/>
      <c r="B353" s="101"/>
      <c r="C353" s="101"/>
      <c r="D353" s="101"/>
      <c r="E353" s="101"/>
    </row>
    <row r="354" spans="1:5" ht="15" customHeight="1" x14ac:dyDescent="0.2">
      <c r="A354" s="101"/>
      <c r="B354" s="101"/>
      <c r="C354" s="101"/>
      <c r="D354" s="101"/>
      <c r="E354" s="101"/>
    </row>
    <row r="355" spans="1:5" ht="15" customHeight="1" x14ac:dyDescent="0.2">
      <c r="A355" s="101"/>
      <c r="B355" s="101"/>
      <c r="C355" s="101"/>
      <c r="D355" s="101"/>
      <c r="E355" s="101"/>
    </row>
    <row r="356" spans="1:5" ht="15" customHeight="1" x14ac:dyDescent="0.2">
      <c r="A356" s="101"/>
      <c r="B356" s="101"/>
      <c r="C356" s="101"/>
      <c r="D356" s="101"/>
      <c r="E356" s="101"/>
    </row>
    <row r="357" spans="1:5" ht="15" customHeight="1" x14ac:dyDescent="0.2">
      <c r="A357" s="101"/>
      <c r="B357" s="101"/>
      <c r="C357" s="101"/>
      <c r="D357" s="101"/>
      <c r="E357" s="101"/>
    </row>
    <row r="358" spans="1:5" ht="15" customHeight="1" x14ac:dyDescent="0.2">
      <c r="A358" s="101"/>
      <c r="B358" s="101"/>
      <c r="C358" s="101"/>
      <c r="D358" s="101"/>
      <c r="E358" s="101"/>
    </row>
    <row r="359" spans="1:5" ht="15" customHeight="1" x14ac:dyDescent="0.2">
      <c r="A359" s="101"/>
      <c r="B359" s="101"/>
      <c r="C359" s="101"/>
      <c r="D359" s="101"/>
      <c r="E359" s="101"/>
    </row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40" t="s">
        <v>1</v>
      </c>
      <c r="B366" s="84"/>
      <c r="C366" s="84"/>
      <c r="D366" s="84"/>
      <c r="E366" s="84"/>
    </row>
    <row r="367" spans="1:5" ht="15" customHeight="1" x14ac:dyDescent="0.2">
      <c r="A367" s="127" t="s">
        <v>43</v>
      </c>
      <c r="B367" s="84"/>
      <c r="C367" s="84"/>
      <c r="D367" s="84"/>
      <c r="E367" s="89" t="s">
        <v>102</v>
      </c>
    </row>
    <row r="368" spans="1:5" ht="15" customHeight="1" x14ac:dyDescent="0.25">
      <c r="A368" s="83"/>
      <c r="B368" s="60"/>
      <c r="C368" s="84"/>
      <c r="D368" s="84"/>
      <c r="E368" s="90"/>
    </row>
    <row r="369" spans="1:5" ht="15" customHeight="1" x14ac:dyDescent="0.2">
      <c r="A369" s="47"/>
      <c r="B369" s="47"/>
      <c r="C369" s="63" t="s">
        <v>38</v>
      </c>
      <c r="D369" s="64" t="s">
        <v>53</v>
      </c>
      <c r="E369" s="48" t="s">
        <v>40</v>
      </c>
    </row>
    <row r="370" spans="1:5" ht="15" customHeight="1" x14ac:dyDescent="0.2">
      <c r="A370" s="121"/>
      <c r="B370" s="122"/>
      <c r="C370" s="66"/>
      <c r="D370" s="123" t="s">
        <v>78</v>
      </c>
      <c r="E370" s="110">
        <v>85799636.959999993</v>
      </c>
    </row>
    <row r="371" spans="1:5" ht="15" customHeight="1" x14ac:dyDescent="0.2">
      <c r="A371" s="121"/>
      <c r="B371" s="124"/>
      <c r="C371" s="69" t="s">
        <v>42</v>
      </c>
      <c r="D371" s="70"/>
      <c r="E371" s="71">
        <f>SUM(E370:E370)</f>
        <v>85799636.959999993</v>
      </c>
    </row>
    <row r="372" spans="1:5" ht="15" customHeight="1" x14ac:dyDescent="0.2"/>
    <row r="373" spans="1:5" ht="15" customHeight="1" x14ac:dyDescent="0.25">
      <c r="A373" s="83" t="s">
        <v>17</v>
      </c>
      <c r="B373" s="84"/>
      <c r="C373" s="84"/>
      <c r="D373" s="84"/>
      <c r="E373" s="84"/>
    </row>
    <row r="374" spans="1:5" ht="15" customHeight="1" x14ac:dyDescent="0.2">
      <c r="A374" s="127" t="s">
        <v>43</v>
      </c>
      <c r="B374" s="84"/>
      <c r="C374" s="84"/>
      <c r="D374" s="84"/>
      <c r="E374" s="89" t="s">
        <v>102</v>
      </c>
    </row>
    <row r="375" spans="1:5" ht="15" customHeight="1" x14ac:dyDescent="0.25">
      <c r="A375" s="83"/>
      <c r="B375" s="60"/>
      <c r="C375" s="84"/>
      <c r="D375" s="84"/>
      <c r="E375" s="90"/>
    </row>
    <row r="376" spans="1:5" ht="15" customHeight="1" x14ac:dyDescent="0.2">
      <c r="A376" s="128"/>
      <c r="B376" s="47"/>
      <c r="C376" s="63" t="s">
        <v>38</v>
      </c>
      <c r="D376" s="74" t="s">
        <v>39</v>
      </c>
      <c r="E376" s="48" t="s">
        <v>40</v>
      </c>
    </row>
    <row r="377" spans="1:5" ht="15" customHeight="1" x14ac:dyDescent="0.2">
      <c r="A377" s="121"/>
      <c r="B377" s="122"/>
      <c r="C377" s="66">
        <v>3713</v>
      </c>
      <c r="D377" s="53" t="s">
        <v>86</v>
      </c>
      <c r="E377" s="110">
        <v>2306403.94</v>
      </c>
    </row>
    <row r="378" spans="1:5" ht="15" customHeight="1" x14ac:dyDescent="0.2">
      <c r="A378" s="121"/>
      <c r="B378" s="122"/>
      <c r="C378" s="66">
        <v>3713</v>
      </c>
      <c r="D378" s="53" t="s">
        <v>62</v>
      </c>
      <c r="E378" s="110">
        <v>143549</v>
      </c>
    </row>
    <row r="379" spans="1:5" ht="15" customHeight="1" x14ac:dyDescent="0.2">
      <c r="A379" s="121"/>
      <c r="B379" s="122"/>
      <c r="C379" s="66">
        <v>3713</v>
      </c>
      <c r="D379" s="53" t="s">
        <v>99</v>
      </c>
      <c r="E379" s="110">
        <v>83349684.019999996</v>
      </c>
    </row>
    <row r="380" spans="1:5" ht="15" customHeight="1" x14ac:dyDescent="0.2">
      <c r="A380" s="124"/>
      <c r="B380" s="133"/>
      <c r="C380" s="69" t="s">
        <v>42</v>
      </c>
      <c r="D380" s="70"/>
      <c r="E380" s="71">
        <f>SUM(E377:E379)</f>
        <v>85799636.959999993</v>
      </c>
    </row>
    <row r="381" spans="1:5" ht="15" customHeight="1" x14ac:dyDescent="0.2"/>
    <row r="382" spans="1:5" ht="15" customHeight="1" x14ac:dyDescent="0.2"/>
    <row r="383" spans="1:5" ht="15" customHeight="1" x14ac:dyDescent="0.25">
      <c r="A383" s="81" t="s">
        <v>103</v>
      </c>
    </row>
    <row r="384" spans="1:5" ht="15" customHeight="1" x14ac:dyDescent="0.2">
      <c r="A384" s="73" t="s">
        <v>47</v>
      </c>
      <c r="B384" s="73"/>
      <c r="C384" s="73"/>
      <c r="D384" s="73"/>
      <c r="E384" s="73"/>
    </row>
    <row r="385" spans="1:5" ht="15" customHeight="1" x14ac:dyDescent="0.2">
      <c r="A385" s="38" t="s">
        <v>211</v>
      </c>
      <c r="B385" s="38"/>
      <c r="C385" s="38"/>
      <c r="D385" s="38"/>
      <c r="E385" s="38"/>
    </row>
    <row r="386" spans="1:5" ht="15" customHeight="1" x14ac:dyDescent="0.2">
      <c r="A386" s="38"/>
      <c r="B386" s="38"/>
      <c r="C386" s="38"/>
      <c r="D386" s="38"/>
      <c r="E386" s="38"/>
    </row>
    <row r="387" spans="1:5" ht="15" customHeight="1" x14ac:dyDescent="0.2">
      <c r="A387" s="38"/>
      <c r="B387" s="38"/>
      <c r="C387" s="38"/>
      <c r="D387" s="38"/>
      <c r="E387" s="38"/>
    </row>
    <row r="388" spans="1:5" ht="15" customHeight="1" x14ac:dyDescent="0.2">
      <c r="A388" s="38"/>
      <c r="B388" s="38"/>
      <c r="C388" s="38"/>
      <c r="D388" s="38"/>
      <c r="E388" s="38"/>
    </row>
    <row r="389" spans="1:5" ht="15" customHeight="1" x14ac:dyDescent="0.2">
      <c r="A389" s="38"/>
      <c r="B389" s="38"/>
      <c r="C389" s="38"/>
      <c r="D389" s="38"/>
      <c r="E389" s="38"/>
    </row>
    <row r="390" spans="1:5" ht="15" customHeight="1" x14ac:dyDescent="0.2">
      <c r="A390" s="38"/>
      <c r="B390" s="38"/>
      <c r="C390" s="38"/>
      <c r="D390" s="38"/>
      <c r="E390" s="38"/>
    </row>
    <row r="391" spans="1:5" ht="15" customHeight="1" x14ac:dyDescent="0.2">
      <c r="A391" s="38"/>
      <c r="B391" s="38"/>
      <c r="C391" s="38"/>
      <c r="D391" s="38"/>
      <c r="E391" s="38"/>
    </row>
    <row r="392" spans="1:5" ht="15" customHeight="1" x14ac:dyDescent="0.2">
      <c r="A392" s="137"/>
      <c r="B392" s="137"/>
      <c r="C392" s="137"/>
      <c r="D392" s="137"/>
      <c r="E392" s="137"/>
    </row>
    <row r="393" spans="1:5" ht="15" customHeight="1" x14ac:dyDescent="0.25">
      <c r="A393" s="83" t="s">
        <v>1</v>
      </c>
      <c r="B393" s="84"/>
      <c r="C393" s="84"/>
      <c r="D393" s="84"/>
      <c r="E393" s="84"/>
    </row>
    <row r="394" spans="1:5" ht="15" customHeight="1" x14ac:dyDescent="0.2">
      <c r="A394" s="88" t="s">
        <v>36</v>
      </c>
      <c r="E394" t="s">
        <v>37</v>
      </c>
    </row>
    <row r="395" spans="1:5" ht="15" customHeight="1" x14ac:dyDescent="0.25">
      <c r="B395" s="83"/>
      <c r="C395" s="84"/>
      <c r="D395" s="84"/>
      <c r="E395" s="90"/>
    </row>
    <row r="396" spans="1:5" ht="15" customHeight="1" x14ac:dyDescent="0.2">
      <c r="A396" s="47"/>
      <c r="B396" s="47"/>
      <c r="C396" s="63" t="s">
        <v>38</v>
      </c>
      <c r="D396" s="64" t="s">
        <v>53</v>
      </c>
      <c r="E396" s="48" t="s">
        <v>40</v>
      </c>
    </row>
    <row r="397" spans="1:5" ht="15" customHeight="1" x14ac:dyDescent="0.2">
      <c r="A397" s="50"/>
      <c r="B397" s="51"/>
      <c r="C397" s="52"/>
      <c r="D397" s="123" t="s">
        <v>104</v>
      </c>
      <c r="E397" s="54">
        <v>11162291.48</v>
      </c>
    </row>
    <row r="398" spans="1:5" ht="15" customHeight="1" x14ac:dyDescent="0.2">
      <c r="A398" s="50"/>
      <c r="B398" s="51"/>
      <c r="C398" s="57" t="s">
        <v>42</v>
      </c>
      <c r="D398" s="79"/>
      <c r="E398" s="80">
        <f>SUM(E397:E397)</f>
        <v>11162291.48</v>
      </c>
    </row>
    <row r="399" spans="1:5" ht="15" customHeight="1" x14ac:dyDescent="0.2"/>
    <row r="400" spans="1:5" ht="15" customHeight="1" x14ac:dyDescent="0.25">
      <c r="A400" s="40" t="s">
        <v>17</v>
      </c>
      <c r="B400" s="41"/>
      <c r="C400" s="41"/>
      <c r="D400" s="60"/>
      <c r="E400" s="60"/>
    </row>
    <row r="401" spans="1:5" ht="15" customHeight="1" x14ac:dyDescent="0.2">
      <c r="A401" s="42" t="s">
        <v>76</v>
      </c>
      <c r="B401" s="84"/>
      <c r="C401" s="84"/>
      <c r="D401" s="84"/>
      <c r="E401" s="89" t="s">
        <v>105</v>
      </c>
    </row>
    <row r="402" spans="1:5" ht="15" customHeight="1" x14ac:dyDescent="0.2">
      <c r="A402" s="44"/>
      <c r="B402" s="61"/>
      <c r="C402" s="41"/>
      <c r="D402" s="44"/>
      <c r="E402" s="62"/>
    </row>
    <row r="403" spans="1:5" ht="15" customHeight="1" x14ac:dyDescent="0.2">
      <c r="B403" s="47"/>
      <c r="C403" s="48" t="s">
        <v>38</v>
      </c>
      <c r="D403" s="49" t="s">
        <v>39</v>
      </c>
      <c r="E403" s="48" t="s">
        <v>40</v>
      </c>
    </row>
    <row r="404" spans="1:5" ht="15" customHeight="1" x14ac:dyDescent="0.2">
      <c r="B404" s="138"/>
      <c r="C404" s="52">
        <v>3314</v>
      </c>
      <c r="D404" s="53" t="s">
        <v>79</v>
      </c>
      <c r="E404" s="54">
        <v>11162291.48</v>
      </c>
    </row>
    <row r="405" spans="1:5" ht="15" customHeight="1" x14ac:dyDescent="0.2">
      <c r="B405" s="133"/>
      <c r="C405" s="57" t="s">
        <v>42</v>
      </c>
      <c r="D405" s="58"/>
      <c r="E405" s="59">
        <f>SUM(E404:E404)</f>
        <v>11162291.48</v>
      </c>
    </row>
    <row r="406" spans="1:5" ht="15" customHeight="1" x14ac:dyDescent="0.2"/>
    <row r="407" spans="1:5" ht="15" customHeight="1" x14ac:dyDescent="0.2"/>
    <row r="408" spans="1:5" ht="15" customHeight="1" x14ac:dyDescent="0.2"/>
    <row r="409" spans="1:5" ht="15" customHeight="1" x14ac:dyDescent="0.2"/>
    <row r="410" spans="1:5" ht="15" customHeight="1" x14ac:dyDescent="0.2"/>
    <row r="411" spans="1:5" ht="15" customHeight="1" x14ac:dyDescent="0.2"/>
    <row r="412" spans="1:5" ht="15" customHeight="1" x14ac:dyDescent="0.2"/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81" t="s">
        <v>106</v>
      </c>
    </row>
    <row r="419" spans="1:5" ht="15" customHeight="1" x14ac:dyDescent="0.2">
      <c r="A419" s="73" t="s">
        <v>47</v>
      </c>
      <c r="B419" s="73"/>
      <c r="C419" s="73"/>
      <c r="D419" s="73"/>
      <c r="E419" s="73"/>
    </row>
    <row r="420" spans="1:5" ht="15" customHeight="1" x14ac:dyDescent="0.2">
      <c r="A420" s="38" t="s">
        <v>212</v>
      </c>
      <c r="B420" s="38"/>
      <c r="C420" s="38"/>
      <c r="D420" s="38"/>
      <c r="E420" s="38"/>
    </row>
    <row r="421" spans="1:5" ht="15" customHeight="1" x14ac:dyDescent="0.2">
      <c r="A421" s="38"/>
      <c r="B421" s="38"/>
      <c r="C421" s="38"/>
      <c r="D421" s="38"/>
      <c r="E421" s="38"/>
    </row>
    <row r="422" spans="1:5" ht="15" customHeight="1" x14ac:dyDescent="0.2">
      <c r="A422" s="38"/>
      <c r="B422" s="38"/>
      <c r="C422" s="38"/>
      <c r="D422" s="38"/>
      <c r="E422" s="38"/>
    </row>
    <row r="423" spans="1:5" ht="15" customHeight="1" x14ac:dyDescent="0.2">
      <c r="A423" s="38"/>
      <c r="B423" s="38"/>
      <c r="C423" s="38"/>
      <c r="D423" s="38"/>
      <c r="E423" s="38"/>
    </row>
    <row r="424" spans="1:5" ht="15" customHeight="1" x14ac:dyDescent="0.2">
      <c r="A424" s="38"/>
      <c r="B424" s="38"/>
      <c r="C424" s="38"/>
      <c r="D424" s="38"/>
      <c r="E424" s="38"/>
    </row>
    <row r="425" spans="1:5" ht="15" customHeight="1" x14ac:dyDescent="0.2">
      <c r="A425" s="38"/>
      <c r="B425" s="38"/>
      <c r="C425" s="38"/>
      <c r="D425" s="38"/>
      <c r="E425" s="38"/>
    </row>
    <row r="426" spans="1:5" ht="15" customHeight="1" x14ac:dyDescent="0.2">
      <c r="A426" s="38"/>
      <c r="B426" s="38"/>
      <c r="C426" s="38"/>
      <c r="D426" s="38"/>
      <c r="E426" s="38"/>
    </row>
    <row r="427" spans="1:5" ht="15" customHeight="1" x14ac:dyDescent="0.2">
      <c r="A427" s="38"/>
      <c r="B427" s="38"/>
      <c r="C427" s="38"/>
      <c r="D427" s="38"/>
      <c r="E427" s="38"/>
    </row>
    <row r="428" spans="1:5" ht="15" customHeight="1" x14ac:dyDescent="0.2">
      <c r="A428" s="38"/>
      <c r="B428" s="38"/>
      <c r="C428" s="38"/>
      <c r="D428" s="38"/>
      <c r="E428" s="38"/>
    </row>
    <row r="429" spans="1:5" ht="15" customHeight="1" x14ac:dyDescent="0.2">
      <c r="A429" s="87"/>
      <c r="B429" s="87"/>
      <c r="C429" s="87"/>
      <c r="D429" s="87"/>
      <c r="E429" s="87"/>
    </row>
    <row r="430" spans="1:5" ht="15" customHeight="1" x14ac:dyDescent="0.25">
      <c r="A430" s="83" t="s">
        <v>1</v>
      </c>
      <c r="B430" s="84"/>
      <c r="C430" s="84"/>
      <c r="D430" s="84"/>
      <c r="E430" s="84"/>
    </row>
    <row r="431" spans="1:5" ht="15" customHeight="1" x14ac:dyDescent="0.2">
      <c r="A431" s="88" t="s">
        <v>36</v>
      </c>
      <c r="E431" t="s">
        <v>37</v>
      </c>
    </row>
    <row r="432" spans="1:5" ht="15" customHeight="1" x14ac:dyDescent="0.25">
      <c r="B432" s="83"/>
      <c r="C432" s="84"/>
      <c r="D432" s="84"/>
      <c r="E432" s="90"/>
    </row>
    <row r="433" spans="1:7" ht="15" customHeight="1" x14ac:dyDescent="0.2">
      <c r="A433" s="47"/>
      <c r="B433" s="47"/>
      <c r="C433" s="63" t="s">
        <v>38</v>
      </c>
      <c r="D433" s="64" t="s">
        <v>53</v>
      </c>
      <c r="E433" s="48" t="s">
        <v>40</v>
      </c>
    </row>
    <row r="434" spans="1:7" ht="15" customHeight="1" x14ac:dyDescent="0.2">
      <c r="A434" s="50"/>
      <c r="B434" s="51"/>
      <c r="C434" s="52"/>
      <c r="D434" s="123" t="s">
        <v>104</v>
      </c>
      <c r="E434" s="54">
        <v>19404593.129999999</v>
      </c>
    </row>
    <row r="435" spans="1:7" ht="15" customHeight="1" x14ac:dyDescent="0.2">
      <c r="A435" s="50"/>
      <c r="B435" s="51"/>
      <c r="C435" s="57" t="s">
        <v>42</v>
      </c>
      <c r="D435" s="79"/>
      <c r="E435" s="80">
        <f>SUM(E434:E434)</f>
        <v>19404593.129999999</v>
      </c>
    </row>
    <row r="436" spans="1:7" ht="15" customHeight="1" x14ac:dyDescent="0.2">
      <c r="A436" s="44"/>
      <c r="B436" s="44"/>
      <c r="C436" s="44"/>
      <c r="D436" s="44"/>
      <c r="E436" s="44"/>
    </row>
    <row r="437" spans="1:7" ht="15" customHeight="1" x14ac:dyDescent="0.25">
      <c r="A437" s="83" t="s">
        <v>17</v>
      </c>
      <c r="B437" s="84"/>
      <c r="C437" s="84"/>
      <c r="D437" s="84"/>
      <c r="E437" s="60"/>
    </row>
    <row r="438" spans="1:7" ht="15" customHeight="1" x14ac:dyDescent="0.2">
      <c r="A438" s="88" t="s">
        <v>36</v>
      </c>
      <c r="B438" s="84"/>
      <c r="C438" s="84"/>
      <c r="D438" s="84"/>
      <c r="E438" s="89" t="s">
        <v>37</v>
      </c>
    </row>
    <row r="439" spans="1:7" ht="15" customHeight="1" x14ac:dyDescent="0.2">
      <c r="A439" s="88"/>
      <c r="B439" s="60"/>
      <c r="C439" s="84"/>
      <c r="D439" s="84"/>
      <c r="E439" s="90"/>
    </row>
    <row r="440" spans="1:7" ht="15" customHeight="1" x14ac:dyDescent="0.2">
      <c r="A440" s="47"/>
      <c r="B440" s="47"/>
      <c r="C440" s="63" t="s">
        <v>38</v>
      </c>
      <c r="D440" s="49" t="s">
        <v>39</v>
      </c>
      <c r="E440" s="65" t="s">
        <v>40</v>
      </c>
    </row>
    <row r="441" spans="1:7" ht="15" customHeight="1" x14ac:dyDescent="0.2">
      <c r="A441" s="47"/>
      <c r="B441" s="47"/>
      <c r="C441" s="139">
        <v>6409</v>
      </c>
      <c r="D441" s="53" t="s">
        <v>41</v>
      </c>
      <c r="E441" s="110">
        <v>-7338716.6399999997</v>
      </c>
    </row>
    <row r="442" spans="1:7" ht="15" customHeight="1" x14ac:dyDescent="0.2">
      <c r="A442" s="124"/>
      <c r="B442" s="124"/>
      <c r="C442" s="69" t="s">
        <v>42</v>
      </c>
      <c r="D442" s="70"/>
      <c r="E442" s="71">
        <f>SUM(E441:E441)</f>
        <v>-7338716.6399999997</v>
      </c>
      <c r="G442" s="126">
        <f>+E435-E442</f>
        <v>26743309.77</v>
      </c>
    </row>
    <row r="443" spans="1:7" ht="15" customHeight="1" x14ac:dyDescent="0.2">
      <c r="A443" s="44"/>
      <c r="B443" s="44"/>
      <c r="C443" s="44"/>
      <c r="D443" s="44"/>
      <c r="E443" s="44"/>
    </row>
    <row r="444" spans="1:7" ht="15" customHeight="1" x14ac:dyDescent="0.25">
      <c r="A444" s="40" t="s">
        <v>17</v>
      </c>
      <c r="B444" s="41"/>
      <c r="C444" s="41"/>
      <c r="D444" s="60"/>
      <c r="E444" s="60"/>
    </row>
    <row r="445" spans="1:7" ht="15" customHeight="1" x14ac:dyDescent="0.2">
      <c r="A445" s="140" t="s">
        <v>107</v>
      </c>
      <c r="B445" s="41"/>
      <c r="C445" s="41"/>
      <c r="D445" s="41"/>
      <c r="E445" s="43" t="s">
        <v>108</v>
      </c>
    </row>
    <row r="446" spans="1:7" ht="15" customHeight="1" x14ac:dyDescent="0.2">
      <c r="A446" s="44"/>
      <c r="B446" s="61"/>
      <c r="C446" s="41"/>
      <c r="D446" s="44"/>
      <c r="E446" s="62"/>
    </row>
    <row r="447" spans="1:7" ht="15" customHeight="1" x14ac:dyDescent="0.2">
      <c r="B447" s="63" t="s">
        <v>52</v>
      </c>
      <c r="C447" s="63" t="s">
        <v>38</v>
      </c>
      <c r="D447" s="64" t="s">
        <v>53</v>
      </c>
      <c r="E447" s="65" t="s">
        <v>40</v>
      </c>
    </row>
    <row r="448" spans="1:7" ht="15" customHeight="1" x14ac:dyDescent="0.2">
      <c r="B448" s="141">
        <v>880</v>
      </c>
      <c r="C448" s="66"/>
      <c r="D448" s="53" t="s">
        <v>109</v>
      </c>
      <c r="E448" s="68">
        <v>7338716.6399999997</v>
      </c>
    </row>
    <row r="449" spans="1:5" ht="15" customHeight="1" x14ac:dyDescent="0.2">
      <c r="B449" s="141">
        <v>895</v>
      </c>
      <c r="C449" s="66"/>
      <c r="D449" s="53" t="s">
        <v>109</v>
      </c>
      <c r="E449" s="68">
        <v>19404593.129999999</v>
      </c>
    </row>
    <row r="450" spans="1:5" ht="15" customHeight="1" x14ac:dyDescent="0.2">
      <c r="B450" s="141"/>
      <c r="C450" s="69" t="s">
        <v>42</v>
      </c>
      <c r="D450" s="70"/>
      <c r="E450" s="71">
        <f>SUM(E448:E449)</f>
        <v>26743309.77</v>
      </c>
    </row>
    <row r="451" spans="1:5" ht="15" customHeight="1" x14ac:dyDescent="0.2"/>
    <row r="452" spans="1:5" ht="15" customHeight="1" x14ac:dyDescent="0.2"/>
    <row r="453" spans="1:5" ht="15" customHeight="1" x14ac:dyDescent="0.25">
      <c r="A453" s="81" t="s">
        <v>110</v>
      </c>
    </row>
    <row r="454" spans="1:5" ht="15" customHeight="1" x14ac:dyDescent="0.2">
      <c r="A454" s="37" t="s">
        <v>111</v>
      </c>
      <c r="B454" s="37"/>
      <c r="C454" s="37"/>
      <c r="D454" s="37"/>
      <c r="E454" s="37"/>
    </row>
    <row r="455" spans="1:5" ht="15" customHeight="1" x14ac:dyDescent="0.2">
      <c r="A455" s="37"/>
      <c r="B455" s="37"/>
      <c r="C455" s="37"/>
      <c r="D455" s="37"/>
      <c r="E455" s="37"/>
    </row>
    <row r="456" spans="1:5" ht="15" customHeight="1" x14ac:dyDescent="0.2">
      <c r="A456" s="38" t="s">
        <v>112</v>
      </c>
      <c r="B456" s="38"/>
      <c r="C456" s="38"/>
      <c r="D456" s="38"/>
      <c r="E456" s="38"/>
    </row>
    <row r="457" spans="1:5" ht="15" customHeight="1" x14ac:dyDescent="0.2">
      <c r="A457" s="38"/>
      <c r="B457" s="38"/>
      <c r="C457" s="38"/>
      <c r="D457" s="38"/>
      <c r="E457" s="38"/>
    </row>
    <row r="458" spans="1:5" ht="15" customHeight="1" x14ac:dyDescent="0.2">
      <c r="A458" s="38"/>
      <c r="B458" s="38"/>
      <c r="C458" s="38"/>
      <c r="D458" s="38"/>
      <c r="E458" s="38"/>
    </row>
    <row r="459" spans="1:5" ht="15" customHeight="1" x14ac:dyDescent="0.2">
      <c r="A459" s="38"/>
      <c r="B459" s="38"/>
      <c r="C459" s="38"/>
      <c r="D459" s="38"/>
      <c r="E459" s="38"/>
    </row>
    <row r="460" spans="1:5" ht="15" customHeight="1" x14ac:dyDescent="0.2">
      <c r="A460" s="38"/>
      <c r="B460" s="38"/>
      <c r="C460" s="38"/>
      <c r="D460" s="38"/>
      <c r="E460" s="38"/>
    </row>
    <row r="461" spans="1:5" ht="15" customHeight="1" x14ac:dyDescent="0.2">
      <c r="A461" s="38"/>
      <c r="B461" s="38"/>
      <c r="C461" s="38"/>
      <c r="D461" s="38"/>
      <c r="E461" s="38"/>
    </row>
    <row r="462" spans="1:5" ht="15" customHeight="1" x14ac:dyDescent="0.2">
      <c r="A462" s="38"/>
      <c r="B462" s="38"/>
      <c r="C462" s="38"/>
      <c r="D462" s="38"/>
      <c r="E462" s="38"/>
    </row>
    <row r="463" spans="1:5" ht="15" customHeight="1" x14ac:dyDescent="0.2"/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83" t="s">
        <v>17</v>
      </c>
      <c r="B470" s="84"/>
      <c r="C470" s="84"/>
      <c r="D470" s="84"/>
      <c r="E470" s="60"/>
    </row>
    <row r="471" spans="1:5" ht="15" customHeight="1" x14ac:dyDescent="0.2">
      <c r="A471" s="88" t="s">
        <v>69</v>
      </c>
      <c r="B471" s="111"/>
      <c r="C471" s="111"/>
      <c r="D471" s="111"/>
      <c r="E471" s="60" t="s">
        <v>70</v>
      </c>
    </row>
    <row r="472" spans="1:5" ht="15" customHeight="1" x14ac:dyDescent="0.2"/>
    <row r="473" spans="1:5" ht="15" customHeight="1" x14ac:dyDescent="0.2">
      <c r="B473" s="48" t="s">
        <v>52</v>
      </c>
      <c r="C473" s="63" t="s">
        <v>38</v>
      </c>
      <c r="D473" s="112" t="s">
        <v>53</v>
      </c>
      <c r="E473" s="65" t="s">
        <v>40</v>
      </c>
    </row>
    <row r="474" spans="1:5" ht="15" customHeight="1" x14ac:dyDescent="0.2">
      <c r="B474" s="75">
        <v>307</v>
      </c>
      <c r="C474" s="52"/>
      <c r="D474" s="113" t="s">
        <v>71</v>
      </c>
      <c r="E474" s="54">
        <v>-478153</v>
      </c>
    </row>
    <row r="475" spans="1:5" ht="15" customHeight="1" x14ac:dyDescent="0.2">
      <c r="B475" s="115"/>
      <c r="C475" s="69" t="s">
        <v>42</v>
      </c>
      <c r="D475" s="106"/>
      <c r="E475" s="107">
        <f>SUM(E474:E474)</f>
        <v>-478153</v>
      </c>
    </row>
    <row r="476" spans="1:5" ht="15" customHeight="1" x14ac:dyDescent="0.2"/>
    <row r="477" spans="1:5" ht="15" customHeight="1" x14ac:dyDescent="0.25">
      <c r="A477" s="83" t="s">
        <v>17</v>
      </c>
      <c r="B477" s="84"/>
      <c r="C477" s="84"/>
      <c r="D477" s="84"/>
      <c r="E477" s="60"/>
    </row>
    <row r="478" spans="1:5" ht="15" customHeight="1" x14ac:dyDescent="0.2">
      <c r="A478" s="88" t="s">
        <v>60</v>
      </c>
      <c r="B478" s="84"/>
      <c r="C478" s="84"/>
      <c r="D478" s="84"/>
      <c r="E478" s="89" t="s">
        <v>61</v>
      </c>
    </row>
    <row r="479" spans="1:5" ht="15" customHeight="1" x14ac:dyDescent="0.2"/>
    <row r="480" spans="1:5" ht="15" customHeight="1" x14ac:dyDescent="0.2">
      <c r="C480" s="63" t="s">
        <v>38</v>
      </c>
      <c r="D480" s="64" t="s">
        <v>39</v>
      </c>
      <c r="E480" s="65" t="s">
        <v>40</v>
      </c>
    </row>
    <row r="481" spans="1:5" ht="15" customHeight="1" x14ac:dyDescent="0.2">
      <c r="C481" s="66">
        <v>6172</v>
      </c>
      <c r="D481" s="53" t="s">
        <v>86</v>
      </c>
      <c r="E481" s="68">
        <v>478153</v>
      </c>
    </row>
    <row r="482" spans="1:5" ht="15" customHeight="1" x14ac:dyDescent="0.2">
      <c r="C482" s="69" t="s">
        <v>42</v>
      </c>
      <c r="D482" s="70"/>
      <c r="E482" s="71">
        <f>SUM(E481:E481)</f>
        <v>478153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81" t="s">
        <v>113</v>
      </c>
    </row>
    <row r="486" spans="1:5" ht="15" customHeight="1" x14ac:dyDescent="0.2">
      <c r="A486" s="37" t="s">
        <v>114</v>
      </c>
      <c r="B486" s="37"/>
      <c r="C486" s="37"/>
      <c r="D486" s="37"/>
      <c r="E486" s="37"/>
    </row>
    <row r="487" spans="1:5" ht="15" customHeight="1" x14ac:dyDescent="0.2">
      <c r="A487" s="37"/>
      <c r="B487" s="37"/>
      <c r="C487" s="37"/>
      <c r="D487" s="37"/>
      <c r="E487" s="37"/>
    </row>
    <row r="488" spans="1:5" ht="15" customHeight="1" x14ac:dyDescent="0.2">
      <c r="A488" s="38" t="s">
        <v>115</v>
      </c>
      <c r="B488" s="38"/>
      <c r="C488" s="38"/>
      <c r="D488" s="38"/>
      <c r="E488" s="38"/>
    </row>
    <row r="489" spans="1:5" ht="15" customHeight="1" x14ac:dyDescent="0.2">
      <c r="A489" s="38"/>
      <c r="B489" s="38"/>
      <c r="C489" s="38"/>
      <c r="D489" s="38"/>
      <c r="E489" s="38"/>
    </row>
    <row r="490" spans="1:5" ht="15" customHeight="1" x14ac:dyDescent="0.2">
      <c r="A490" s="38"/>
      <c r="B490" s="38"/>
      <c r="C490" s="38"/>
      <c r="D490" s="38"/>
      <c r="E490" s="38"/>
    </row>
    <row r="491" spans="1:5" ht="15" customHeight="1" x14ac:dyDescent="0.2">
      <c r="A491" s="38"/>
      <c r="B491" s="38"/>
      <c r="C491" s="38"/>
      <c r="D491" s="38"/>
      <c r="E491" s="38"/>
    </row>
    <row r="492" spans="1:5" ht="15" customHeight="1" x14ac:dyDescent="0.2">
      <c r="A492" s="38"/>
      <c r="B492" s="38"/>
      <c r="C492" s="38"/>
      <c r="D492" s="38"/>
      <c r="E492" s="38"/>
    </row>
    <row r="493" spans="1:5" ht="15" customHeight="1" x14ac:dyDescent="0.2">
      <c r="A493" s="38"/>
      <c r="B493" s="38"/>
      <c r="C493" s="38"/>
      <c r="D493" s="38"/>
      <c r="E493" s="38"/>
    </row>
    <row r="494" spans="1:5" ht="15" customHeight="1" x14ac:dyDescent="0.2">
      <c r="A494" s="38"/>
      <c r="B494" s="38"/>
      <c r="C494" s="38"/>
      <c r="D494" s="38"/>
      <c r="E494" s="38"/>
    </row>
    <row r="495" spans="1:5" ht="15" customHeight="1" x14ac:dyDescent="0.2">
      <c r="A495" s="39"/>
      <c r="B495" s="39"/>
      <c r="C495" s="39"/>
      <c r="D495" s="39"/>
      <c r="E495" s="39"/>
    </row>
    <row r="496" spans="1:5" ht="15" customHeight="1" x14ac:dyDescent="0.25">
      <c r="A496" s="40" t="s">
        <v>17</v>
      </c>
      <c r="B496" s="41"/>
      <c r="C496" s="41"/>
      <c r="D496" s="60"/>
      <c r="E496" s="60"/>
    </row>
    <row r="497" spans="1:5" ht="15" customHeight="1" x14ac:dyDescent="0.2">
      <c r="A497" s="140" t="s">
        <v>116</v>
      </c>
      <c r="B497" s="41"/>
      <c r="C497" s="41"/>
      <c r="D497" s="41"/>
      <c r="E497" s="43" t="s">
        <v>117</v>
      </c>
    </row>
    <row r="498" spans="1:5" ht="15" customHeight="1" x14ac:dyDescent="0.2">
      <c r="A498" s="44"/>
      <c r="B498" s="61"/>
      <c r="C498" s="41"/>
      <c r="D498" s="44"/>
      <c r="E498" s="62"/>
    </row>
    <row r="499" spans="1:5" ht="15" customHeight="1" x14ac:dyDescent="0.2">
      <c r="C499" s="63" t="s">
        <v>38</v>
      </c>
      <c r="D499" s="64" t="s">
        <v>39</v>
      </c>
      <c r="E499" s="65" t="s">
        <v>40</v>
      </c>
    </row>
    <row r="500" spans="1:5" ht="15" customHeight="1" x14ac:dyDescent="0.2">
      <c r="C500" s="66">
        <v>6113</v>
      </c>
      <c r="D500" s="53" t="s">
        <v>62</v>
      </c>
      <c r="E500" s="68">
        <v>-20000</v>
      </c>
    </row>
    <row r="501" spans="1:5" ht="15" customHeight="1" x14ac:dyDescent="0.2">
      <c r="C501" s="69" t="s">
        <v>42</v>
      </c>
      <c r="D501" s="70"/>
      <c r="E501" s="71">
        <f>SUM(E500:E500)</f>
        <v>-20000</v>
      </c>
    </row>
    <row r="502" spans="1:5" ht="15" customHeight="1" x14ac:dyDescent="0.2"/>
    <row r="503" spans="1:5" ht="15" customHeight="1" x14ac:dyDescent="0.25">
      <c r="A503" s="40" t="s">
        <v>17</v>
      </c>
      <c r="B503" s="84"/>
      <c r="C503" s="84"/>
      <c r="D503" s="84"/>
      <c r="E503" s="60"/>
    </row>
    <row r="504" spans="1:5" ht="15" customHeight="1" x14ac:dyDescent="0.2">
      <c r="A504" s="88" t="s">
        <v>118</v>
      </c>
      <c r="B504" s="84"/>
      <c r="C504" s="84"/>
      <c r="D504" s="84"/>
      <c r="E504" s="89" t="s">
        <v>119</v>
      </c>
    </row>
    <row r="505" spans="1:5" ht="15" customHeight="1" x14ac:dyDescent="0.2">
      <c r="A505" s="88"/>
      <c r="B505" s="60"/>
      <c r="C505" s="84"/>
      <c r="D505" s="84"/>
      <c r="E505" s="90"/>
    </row>
    <row r="506" spans="1:5" ht="15" customHeight="1" x14ac:dyDescent="0.2">
      <c r="A506" s="47"/>
      <c r="B506" s="47"/>
      <c r="C506" s="63" t="s">
        <v>38</v>
      </c>
      <c r="D506" s="49" t="s">
        <v>39</v>
      </c>
      <c r="E506" s="48" t="s">
        <v>40</v>
      </c>
    </row>
    <row r="507" spans="1:5" ht="15" customHeight="1" x14ac:dyDescent="0.2">
      <c r="A507" s="102"/>
      <c r="B507" s="122"/>
      <c r="C507" s="66">
        <v>6172</v>
      </c>
      <c r="D507" s="53" t="s">
        <v>62</v>
      </c>
      <c r="E507" s="110">
        <v>-130000</v>
      </c>
    </row>
    <row r="508" spans="1:5" ht="15" customHeight="1" x14ac:dyDescent="0.2">
      <c r="A508" s="102"/>
      <c r="B508" s="122"/>
      <c r="C508" s="66">
        <v>6113</v>
      </c>
      <c r="D508" s="53" t="s">
        <v>62</v>
      </c>
      <c r="E508" s="110">
        <f>-120000-130000-7200</f>
        <v>-257200</v>
      </c>
    </row>
    <row r="509" spans="1:5" ht="15" customHeight="1" x14ac:dyDescent="0.2">
      <c r="A509" s="102"/>
      <c r="B509" s="122"/>
      <c r="C509" s="66">
        <v>3341</v>
      </c>
      <c r="D509" s="53" t="s">
        <v>62</v>
      </c>
      <c r="E509" s="110">
        <v>407200</v>
      </c>
    </row>
    <row r="510" spans="1:5" ht="15" customHeight="1" x14ac:dyDescent="0.2">
      <c r="A510" s="124"/>
      <c r="B510" s="124"/>
      <c r="C510" s="69" t="s">
        <v>42</v>
      </c>
      <c r="D510" s="67"/>
      <c r="E510" s="71">
        <f>SUM(E507:E509)</f>
        <v>20000</v>
      </c>
    </row>
    <row r="511" spans="1:5" ht="15" customHeight="1" x14ac:dyDescent="0.2"/>
    <row r="512" spans="1:5" ht="15" customHeight="1" x14ac:dyDescent="0.2"/>
    <row r="513" spans="1:5" ht="15" customHeight="1" x14ac:dyDescent="0.2"/>
    <row r="514" spans="1:5" ht="15" customHeight="1" x14ac:dyDescent="0.2"/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81" t="s">
        <v>120</v>
      </c>
    </row>
    <row r="523" spans="1:5" ht="15" customHeight="1" x14ac:dyDescent="0.2">
      <c r="A523" s="37" t="s">
        <v>121</v>
      </c>
      <c r="B523" s="37"/>
      <c r="C523" s="37"/>
      <c r="D523" s="37"/>
      <c r="E523" s="37"/>
    </row>
    <row r="524" spans="1:5" ht="15" customHeight="1" x14ac:dyDescent="0.2">
      <c r="A524" s="37"/>
      <c r="B524" s="37"/>
      <c r="C524" s="37"/>
      <c r="D524" s="37"/>
      <c r="E524" s="37"/>
    </row>
    <row r="525" spans="1:5" ht="15" customHeight="1" x14ac:dyDescent="0.2">
      <c r="A525" s="101" t="s">
        <v>122</v>
      </c>
      <c r="B525" s="101"/>
      <c r="C525" s="101"/>
      <c r="D525" s="101"/>
      <c r="E525" s="101"/>
    </row>
    <row r="526" spans="1:5" ht="15" customHeight="1" x14ac:dyDescent="0.2">
      <c r="A526" s="101"/>
      <c r="B526" s="101"/>
      <c r="C526" s="101"/>
      <c r="D526" s="101"/>
      <c r="E526" s="101"/>
    </row>
    <row r="527" spans="1:5" ht="15" customHeight="1" x14ac:dyDescent="0.2">
      <c r="A527" s="101"/>
      <c r="B527" s="101"/>
      <c r="C527" s="101"/>
      <c r="D527" s="101"/>
      <c r="E527" s="101"/>
    </row>
    <row r="528" spans="1:5" ht="15" customHeight="1" x14ac:dyDescent="0.2">
      <c r="A528" s="101"/>
      <c r="B528" s="101"/>
      <c r="C528" s="101"/>
      <c r="D528" s="101"/>
      <c r="E528" s="101"/>
    </row>
    <row r="529" spans="1:5" ht="15" customHeight="1" x14ac:dyDescent="0.2">
      <c r="A529" s="101"/>
      <c r="B529" s="101"/>
      <c r="C529" s="101"/>
      <c r="D529" s="101"/>
      <c r="E529" s="101"/>
    </row>
    <row r="530" spans="1:5" ht="15" customHeight="1" x14ac:dyDescent="0.2">
      <c r="A530" s="101"/>
      <c r="B530" s="101"/>
      <c r="C530" s="101"/>
      <c r="D530" s="101"/>
      <c r="E530" s="101"/>
    </row>
    <row r="531" spans="1:5" ht="15" customHeight="1" x14ac:dyDescent="0.2">
      <c r="A531" s="101"/>
      <c r="B531" s="101"/>
      <c r="C531" s="101"/>
      <c r="D531" s="101"/>
      <c r="E531" s="101"/>
    </row>
    <row r="532" spans="1:5" ht="15" customHeight="1" x14ac:dyDescent="0.2">
      <c r="A532" s="101"/>
      <c r="B532" s="101"/>
      <c r="C532" s="101"/>
      <c r="D532" s="101"/>
      <c r="E532" s="101"/>
    </row>
    <row r="533" spans="1:5" ht="15" customHeight="1" x14ac:dyDescent="0.2"/>
    <row r="534" spans="1:5" ht="15" customHeight="1" x14ac:dyDescent="0.25">
      <c r="A534" s="83" t="s">
        <v>17</v>
      </c>
      <c r="B534" s="84"/>
      <c r="C534" s="84"/>
      <c r="D534" s="84"/>
      <c r="E534" s="84"/>
    </row>
    <row r="535" spans="1:5" ht="15" customHeight="1" x14ac:dyDescent="0.2">
      <c r="A535" s="127" t="s">
        <v>43</v>
      </c>
      <c r="B535" s="84"/>
      <c r="C535" s="84"/>
      <c r="D535" s="84"/>
      <c r="E535" s="89" t="s">
        <v>123</v>
      </c>
    </row>
    <row r="536" spans="1:5" ht="15" customHeight="1" x14ac:dyDescent="0.2">
      <c r="A536" s="142"/>
      <c r="B536" s="143"/>
      <c r="C536" s="84"/>
      <c r="D536" s="84"/>
      <c r="E536" s="90"/>
    </row>
    <row r="537" spans="1:5" ht="15" customHeight="1" x14ac:dyDescent="0.2">
      <c r="A537" s="47"/>
      <c r="B537" s="47"/>
      <c r="C537" s="63" t="s">
        <v>38</v>
      </c>
      <c r="D537" s="64" t="s">
        <v>39</v>
      </c>
      <c r="E537" s="48" t="s">
        <v>40</v>
      </c>
    </row>
    <row r="538" spans="1:5" ht="15" customHeight="1" x14ac:dyDescent="0.2">
      <c r="A538" s="50"/>
      <c r="B538" s="144"/>
      <c r="C538" s="52">
        <v>3639</v>
      </c>
      <c r="D538" s="53" t="s">
        <v>62</v>
      </c>
      <c r="E538" s="54">
        <v>-230000</v>
      </c>
    </row>
    <row r="539" spans="1:5" ht="15" customHeight="1" x14ac:dyDescent="0.2">
      <c r="A539" s="50"/>
      <c r="B539" s="144"/>
      <c r="C539" s="52">
        <v>3341</v>
      </c>
      <c r="D539" s="53" t="s">
        <v>124</v>
      </c>
      <c r="E539" s="54">
        <v>230000</v>
      </c>
    </row>
    <row r="540" spans="1:5" ht="15" customHeight="1" x14ac:dyDescent="0.2">
      <c r="C540" s="69" t="s">
        <v>42</v>
      </c>
      <c r="D540" s="70"/>
      <c r="E540" s="71">
        <f>SUM(E538:E539)</f>
        <v>0</v>
      </c>
    </row>
    <row r="541" spans="1:5" ht="15" customHeight="1" x14ac:dyDescent="0.2"/>
    <row r="542" spans="1:5" ht="15" customHeight="1" x14ac:dyDescent="0.2"/>
    <row r="543" spans="1:5" ht="15" customHeight="1" x14ac:dyDescent="0.25">
      <c r="A543" s="81" t="s">
        <v>125</v>
      </c>
    </row>
    <row r="544" spans="1:5" ht="15" customHeight="1" x14ac:dyDescent="0.2">
      <c r="A544" s="37" t="s">
        <v>126</v>
      </c>
      <c r="B544" s="37"/>
      <c r="C544" s="37"/>
      <c r="D544" s="37"/>
      <c r="E544" s="37"/>
    </row>
    <row r="545" spans="1:5" ht="15" customHeight="1" x14ac:dyDescent="0.2">
      <c r="A545" s="37"/>
      <c r="B545" s="37"/>
      <c r="C545" s="37"/>
      <c r="D545" s="37"/>
      <c r="E545" s="37"/>
    </row>
    <row r="546" spans="1:5" ht="15" customHeight="1" x14ac:dyDescent="0.2">
      <c r="A546" s="38" t="s">
        <v>127</v>
      </c>
      <c r="B546" s="38"/>
      <c r="C546" s="38"/>
      <c r="D546" s="38"/>
      <c r="E546" s="38"/>
    </row>
    <row r="547" spans="1:5" ht="15" customHeight="1" x14ac:dyDescent="0.2">
      <c r="A547" s="38"/>
      <c r="B547" s="38"/>
      <c r="C547" s="38"/>
      <c r="D547" s="38"/>
      <c r="E547" s="38"/>
    </row>
    <row r="548" spans="1:5" ht="15" customHeight="1" x14ac:dyDescent="0.2">
      <c r="A548" s="38"/>
      <c r="B548" s="38"/>
      <c r="C548" s="38"/>
      <c r="D548" s="38"/>
      <c r="E548" s="38"/>
    </row>
    <row r="549" spans="1:5" ht="15" customHeight="1" x14ac:dyDescent="0.2">
      <c r="A549" s="38"/>
      <c r="B549" s="38"/>
      <c r="C549" s="38"/>
      <c r="D549" s="38"/>
      <c r="E549" s="38"/>
    </row>
    <row r="550" spans="1:5" ht="15" customHeight="1" x14ac:dyDescent="0.2">
      <c r="A550" s="38"/>
      <c r="B550" s="38"/>
      <c r="C550" s="38"/>
      <c r="D550" s="38"/>
      <c r="E550" s="38"/>
    </row>
    <row r="551" spans="1:5" ht="15" customHeight="1" x14ac:dyDescent="0.2">
      <c r="A551" s="38"/>
      <c r="B551" s="38"/>
      <c r="C551" s="38"/>
      <c r="D551" s="38"/>
      <c r="E551" s="38"/>
    </row>
    <row r="552" spans="1:5" ht="15" customHeight="1" x14ac:dyDescent="0.2">
      <c r="A552" s="38"/>
      <c r="B552" s="38"/>
      <c r="C552" s="38"/>
      <c r="D552" s="38"/>
      <c r="E552" s="38"/>
    </row>
    <row r="553" spans="1:5" ht="15" customHeight="1" x14ac:dyDescent="0.2"/>
    <row r="554" spans="1:5" ht="15" customHeight="1" x14ac:dyDescent="0.25">
      <c r="A554" s="83" t="s">
        <v>17</v>
      </c>
      <c r="B554" s="84"/>
      <c r="C554" s="84"/>
      <c r="D554" s="84"/>
      <c r="E554" s="60"/>
    </row>
    <row r="555" spans="1:5" ht="15" customHeight="1" x14ac:dyDescent="0.2">
      <c r="A555" s="42" t="s">
        <v>128</v>
      </c>
      <c r="B555" s="84"/>
      <c r="C555" s="84"/>
      <c r="D555" s="84"/>
      <c r="E555" s="89" t="s">
        <v>129</v>
      </c>
    </row>
    <row r="556" spans="1:5" ht="15" customHeight="1" x14ac:dyDescent="0.2">
      <c r="A556" s="88"/>
      <c r="B556" s="60"/>
      <c r="C556" s="84"/>
      <c r="D556" s="84"/>
      <c r="E556" s="90"/>
    </row>
    <row r="557" spans="1:5" ht="15" customHeight="1" x14ac:dyDescent="0.2">
      <c r="A557" s="47"/>
      <c r="B557" s="47"/>
      <c r="C557" s="63" t="s">
        <v>38</v>
      </c>
      <c r="D557" s="49" t="s">
        <v>39</v>
      </c>
      <c r="E557" s="65" t="s">
        <v>40</v>
      </c>
    </row>
    <row r="558" spans="1:5" ht="15" customHeight="1" x14ac:dyDescent="0.2">
      <c r="A558" s="47"/>
      <c r="B558" s="47"/>
      <c r="C558" s="52">
        <v>3312</v>
      </c>
      <c r="D558" s="53" t="s">
        <v>124</v>
      </c>
      <c r="E558" s="145">
        <v>-7000000</v>
      </c>
    </row>
    <row r="559" spans="1:5" ht="15" customHeight="1" x14ac:dyDescent="0.2">
      <c r="A559" s="47"/>
      <c r="B559" s="47"/>
      <c r="C559" s="52">
        <v>3311</v>
      </c>
      <c r="D559" s="53" t="s">
        <v>124</v>
      </c>
      <c r="E559" s="145">
        <f>1000000+500000+900000</f>
        <v>2400000</v>
      </c>
    </row>
    <row r="560" spans="1:5" ht="15" customHeight="1" x14ac:dyDescent="0.2">
      <c r="A560" s="47"/>
      <c r="B560" s="47"/>
      <c r="C560" s="52">
        <v>3312</v>
      </c>
      <c r="D560" s="53" t="s">
        <v>124</v>
      </c>
      <c r="E560" s="145">
        <f>1700000+1000000</f>
        <v>2700000</v>
      </c>
    </row>
    <row r="561" spans="1:5" ht="15" customHeight="1" x14ac:dyDescent="0.2">
      <c r="A561" s="47"/>
      <c r="B561" s="47"/>
      <c r="C561" s="52">
        <v>3312</v>
      </c>
      <c r="D561" s="67" t="s">
        <v>45</v>
      </c>
      <c r="E561" s="145">
        <v>600000</v>
      </c>
    </row>
    <row r="562" spans="1:5" ht="15" customHeight="1" x14ac:dyDescent="0.2">
      <c r="A562" s="47"/>
      <c r="B562" s="47"/>
      <c r="C562" s="52">
        <v>3319</v>
      </c>
      <c r="D562" s="53" t="s">
        <v>124</v>
      </c>
      <c r="E562" s="145">
        <v>1000000</v>
      </c>
    </row>
    <row r="563" spans="1:5" ht="15" customHeight="1" x14ac:dyDescent="0.2">
      <c r="A563" s="47"/>
      <c r="B563" s="47"/>
      <c r="C563" s="52">
        <v>3319</v>
      </c>
      <c r="D563" s="67" t="s">
        <v>45</v>
      </c>
      <c r="E563" s="145">
        <v>300000</v>
      </c>
    </row>
    <row r="564" spans="1:5" ht="15" customHeight="1" x14ac:dyDescent="0.2">
      <c r="A564" s="124"/>
      <c r="B564" s="124"/>
      <c r="C564" s="69" t="s">
        <v>42</v>
      </c>
      <c r="D564" s="70"/>
      <c r="E564" s="71">
        <f>SUM(E558:E563)</f>
        <v>0</v>
      </c>
    </row>
    <row r="565" spans="1:5" ht="15" customHeight="1" x14ac:dyDescent="0.2"/>
    <row r="566" spans="1:5" ht="15" customHeight="1" x14ac:dyDescent="0.2"/>
    <row r="567" spans="1:5" ht="15" customHeight="1" x14ac:dyDescent="0.2"/>
    <row r="568" spans="1:5" ht="15" customHeight="1" x14ac:dyDescent="0.2"/>
    <row r="569" spans="1:5" ht="15" customHeight="1" x14ac:dyDescent="0.2"/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81" t="s">
        <v>130</v>
      </c>
    </row>
    <row r="575" spans="1:5" ht="15" customHeight="1" x14ac:dyDescent="0.2">
      <c r="A575" s="37" t="s">
        <v>131</v>
      </c>
      <c r="B575" s="37"/>
      <c r="C575" s="37"/>
      <c r="D575" s="37"/>
      <c r="E575" s="37"/>
    </row>
    <row r="576" spans="1:5" ht="15" customHeight="1" x14ac:dyDescent="0.2">
      <c r="A576" s="37"/>
      <c r="B576" s="37"/>
      <c r="C576" s="37"/>
      <c r="D576" s="37"/>
      <c r="E576" s="37"/>
    </row>
    <row r="577" spans="1:5" ht="15" customHeight="1" x14ac:dyDescent="0.2">
      <c r="A577" s="38" t="s">
        <v>132</v>
      </c>
      <c r="B577" s="38"/>
      <c r="C577" s="38"/>
      <c r="D577" s="38"/>
      <c r="E577" s="38"/>
    </row>
    <row r="578" spans="1:5" ht="15" customHeight="1" x14ac:dyDescent="0.2">
      <c r="A578" s="38"/>
      <c r="B578" s="38"/>
      <c r="C578" s="38"/>
      <c r="D578" s="38"/>
      <c r="E578" s="38"/>
    </row>
    <row r="579" spans="1:5" ht="15" customHeight="1" x14ac:dyDescent="0.2">
      <c r="A579" s="38"/>
      <c r="B579" s="38"/>
      <c r="C579" s="38"/>
      <c r="D579" s="38"/>
      <c r="E579" s="38"/>
    </row>
    <row r="580" spans="1:5" ht="15" customHeight="1" x14ac:dyDescent="0.2">
      <c r="A580" s="38"/>
      <c r="B580" s="38"/>
      <c r="C580" s="38"/>
      <c r="D580" s="38"/>
      <c r="E580" s="38"/>
    </row>
    <row r="581" spans="1:5" ht="15" customHeight="1" x14ac:dyDescent="0.2">
      <c r="A581" s="38"/>
      <c r="B581" s="38"/>
      <c r="C581" s="38"/>
      <c r="D581" s="38"/>
      <c r="E581" s="38"/>
    </row>
    <row r="582" spans="1:5" ht="15" customHeight="1" x14ac:dyDescent="0.2">
      <c r="A582" s="38"/>
      <c r="B582" s="38"/>
      <c r="C582" s="38"/>
      <c r="D582" s="38"/>
      <c r="E582" s="38"/>
    </row>
    <row r="583" spans="1:5" ht="15" customHeight="1" x14ac:dyDescent="0.2"/>
    <row r="584" spans="1:5" ht="15" customHeight="1" x14ac:dyDescent="0.25">
      <c r="A584" s="83" t="s">
        <v>17</v>
      </c>
      <c r="B584" s="84"/>
      <c r="C584" s="84"/>
      <c r="D584" s="84"/>
      <c r="E584" s="60"/>
    </row>
    <row r="585" spans="1:5" ht="15" customHeight="1" x14ac:dyDescent="0.2">
      <c r="A585" s="88" t="s">
        <v>69</v>
      </c>
      <c r="B585" s="111"/>
      <c r="C585" s="111"/>
      <c r="D585" s="111"/>
      <c r="E585" s="60" t="s">
        <v>70</v>
      </c>
    </row>
    <row r="586" spans="1:5" ht="15" customHeight="1" x14ac:dyDescent="0.2"/>
    <row r="587" spans="1:5" ht="15" customHeight="1" x14ac:dyDescent="0.2">
      <c r="B587" s="48" t="s">
        <v>52</v>
      </c>
      <c r="C587" s="63" t="s">
        <v>38</v>
      </c>
      <c r="D587" s="112" t="s">
        <v>53</v>
      </c>
      <c r="E587" s="65" t="s">
        <v>40</v>
      </c>
    </row>
    <row r="588" spans="1:5" ht="15" customHeight="1" x14ac:dyDescent="0.2">
      <c r="B588" s="75">
        <v>307</v>
      </c>
      <c r="C588" s="52"/>
      <c r="D588" s="113" t="s">
        <v>71</v>
      </c>
      <c r="E588" s="54">
        <v>-89.62</v>
      </c>
    </row>
    <row r="589" spans="1:5" ht="15" customHeight="1" x14ac:dyDescent="0.2">
      <c r="B589" s="115"/>
      <c r="C589" s="69" t="s">
        <v>42</v>
      </c>
      <c r="D589" s="106"/>
      <c r="E589" s="107">
        <f>SUM(E588:E588)</f>
        <v>-89.62</v>
      </c>
    </row>
    <row r="590" spans="1:5" ht="15" customHeight="1" x14ac:dyDescent="0.2"/>
    <row r="591" spans="1:5" ht="15" customHeight="1" x14ac:dyDescent="0.2">
      <c r="C591" s="63" t="s">
        <v>38</v>
      </c>
      <c r="D591" s="64" t="s">
        <v>39</v>
      </c>
      <c r="E591" s="65" t="s">
        <v>40</v>
      </c>
    </row>
    <row r="592" spans="1:5" ht="15" customHeight="1" x14ac:dyDescent="0.2">
      <c r="C592" s="66">
        <v>4351</v>
      </c>
      <c r="D592" s="113" t="s">
        <v>62</v>
      </c>
      <c r="E592" s="68">
        <v>89.62</v>
      </c>
    </row>
    <row r="593" spans="1:5" ht="15" customHeight="1" x14ac:dyDescent="0.2">
      <c r="C593" s="69" t="s">
        <v>42</v>
      </c>
      <c r="D593" s="70"/>
      <c r="E593" s="71">
        <f>SUM(E592:E592)</f>
        <v>89.62</v>
      </c>
    </row>
    <row r="594" spans="1:5" ht="15" customHeight="1" x14ac:dyDescent="0.2"/>
    <row r="595" spans="1:5" ht="15" customHeight="1" x14ac:dyDescent="0.2"/>
    <row r="596" spans="1:5" ht="15" customHeight="1" x14ac:dyDescent="0.25">
      <c r="A596" s="81" t="s">
        <v>133</v>
      </c>
    </row>
    <row r="597" spans="1:5" ht="15" customHeight="1" x14ac:dyDescent="0.2">
      <c r="A597" s="73" t="s">
        <v>47</v>
      </c>
      <c r="B597" s="73"/>
      <c r="C597" s="73"/>
      <c r="D597" s="73"/>
      <c r="E597" s="73"/>
    </row>
    <row r="598" spans="1:5" ht="15" customHeight="1" x14ac:dyDescent="0.2">
      <c r="A598" s="73" t="s">
        <v>48</v>
      </c>
      <c r="B598" s="73"/>
      <c r="C598" s="73"/>
      <c r="D598" s="73"/>
      <c r="E598" s="73"/>
    </row>
    <row r="599" spans="1:5" ht="15" customHeight="1" x14ac:dyDescent="0.2">
      <c r="A599" s="38" t="s">
        <v>134</v>
      </c>
      <c r="B599" s="38"/>
      <c r="C599" s="38"/>
      <c r="D599" s="38"/>
      <c r="E599" s="38"/>
    </row>
    <row r="600" spans="1:5" ht="15" customHeight="1" x14ac:dyDescent="0.2">
      <c r="A600" s="38"/>
      <c r="B600" s="38"/>
      <c r="C600" s="38"/>
      <c r="D600" s="38"/>
      <c r="E600" s="38"/>
    </row>
    <row r="601" spans="1:5" ht="15" customHeight="1" x14ac:dyDescent="0.2">
      <c r="A601" s="38"/>
      <c r="B601" s="38"/>
      <c r="C601" s="38"/>
      <c r="D601" s="38"/>
      <c r="E601" s="38"/>
    </row>
    <row r="602" spans="1:5" ht="15" customHeight="1" x14ac:dyDescent="0.2">
      <c r="A602" s="38"/>
      <c r="B602" s="38"/>
      <c r="C602" s="38"/>
      <c r="D602" s="38"/>
      <c r="E602" s="38"/>
    </row>
    <row r="603" spans="1:5" ht="15" customHeight="1" x14ac:dyDescent="0.2">
      <c r="A603" s="38"/>
      <c r="B603" s="38"/>
      <c r="C603" s="38"/>
      <c r="D603" s="38"/>
      <c r="E603" s="38"/>
    </row>
    <row r="604" spans="1:5" ht="15" customHeight="1" x14ac:dyDescent="0.2">
      <c r="A604" s="38"/>
      <c r="B604" s="38"/>
      <c r="C604" s="38"/>
      <c r="D604" s="38"/>
      <c r="E604" s="38"/>
    </row>
    <row r="605" spans="1:5" ht="15" customHeight="1" x14ac:dyDescent="0.2">
      <c r="A605" s="39"/>
      <c r="B605" s="39"/>
      <c r="C605" s="39"/>
      <c r="D605" s="39"/>
      <c r="E605" s="39"/>
    </row>
    <row r="606" spans="1:5" ht="15" customHeight="1" x14ac:dyDescent="0.25">
      <c r="A606" s="40" t="s">
        <v>1</v>
      </c>
      <c r="B606" s="41"/>
      <c r="C606" s="41"/>
      <c r="D606" s="41"/>
      <c r="E606" s="41"/>
    </row>
    <row r="607" spans="1:5" ht="15" customHeight="1" x14ac:dyDescent="0.2">
      <c r="A607" s="42" t="s">
        <v>50</v>
      </c>
      <c r="B607" s="41"/>
      <c r="C607" s="41"/>
      <c r="D607" s="41"/>
      <c r="E607" s="43" t="s">
        <v>51</v>
      </c>
    </row>
    <row r="608" spans="1:5" ht="15" customHeight="1" x14ac:dyDescent="0.25">
      <c r="A608" s="44"/>
      <c r="B608" s="40"/>
      <c r="C608" s="41"/>
      <c r="D608" s="41"/>
      <c r="E608" s="45"/>
    </row>
    <row r="609" spans="1:5" ht="15" customHeight="1" x14ac:dyDescent="0.2">
      <c r="B609" s="48" t="s">
        <v>52</v>
      </c>
      <c r="C609" s="48" t="s">
        <v>38</v>
      </c>
      <c r="D609" s="74" t="s">
        <v>53</v>
      </c>
      <c r="E609" s="48" t="s">
        <v>40</v>
      </c>
    </row>
    <row r="610" spans="1:5" ht="15" customHeight="1" x14ac:dyDescent="0.2">
      <c r="B610" s="75">
        <v>33353</v>
      </c>
      <c r="C610" s="76"/>
      <c r="D610" s="77" t="s">
        <v>54</v>
      </c>
      <c r="E610" s="54">
        <v>6714982532</v>
      </c>
    </row>
    <row r="611" spans="1:5" ht="15" customHeight="1" x14ac:dyDescent="0.2">
      <c r="B611" s="78"/>
      <c r="C611" s="57" t="s">
        <v>42</v>
      </c>
      <c r="D611" s="79"/>
      <c r="E611" s="80">
        <f>SUM(E610:E610)</f>
        <v>6714982532</v>
      </c>
    </row>
    <row r="612" spans="1:5" ht="15" customHeight="1" x14ac:dyDescent="0.25">
      <c r="A612" s="81"/>
      <c r="B612" s="82"/>
      <c r="C612" s="82"/>
      <c r="D612" s="82"/>
      <c r="E612" s="82"/>
    </row>
    <row r="613" spans="1:5" ht="15" customHeight="1" x14ac:dyDescent="0.25">
      <c r="A613" s="83" t="s">
        <v>17</v>
      </c>
      <c r="B613" s="84"/>
      <c r="C613" s="84"/>
      <c r="D613" s="84"/>
      <c r="E613" s="60"/>
    </row>
    <row r="614" spans="1:5" ht="15" customHeight="1" x14ac:dyDescent="0.2">
      <c r="A614" s="42" t="s">
        <v>50</v>
      </c>
      <c r="B614" s="84"/>
      <c r="C614" s="84"/>
      <c r="D614" s="84"/>
      <c r="E614" s="89" t="s">
        <v>51</v>
      </c>
    </row>
    <row r="615" spans="1:5" ht="15" customHeight="1" x14ac:dyDescent="0.2"/>
    <row r="616" spans="1:5" ht="15" customHeight="1" x14ac:dyDescent="0.2">
      <c r="A616" s="85" t="s">
        <v>55</v>
      </c>
      <c r="E616" s="86">
        <v>6714982532</v>
      </c>
    </row>
    <row r="617" spans="1:5" ht="15" customHeight="1" x14ac:dyDescent="0.2"/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81" t="s">
        <v>135</v>
      </c>
    </row>
    <row r="627" spans="1:5" ht="15" customHeight="1" x14ac:dyDescent="0.2">
      <c r="A627" s="37" t="s">
        <v>136</v>
      </c>
      <c r="B627" s="37"/>
      <c r="C627" s="37"/>
      <c r="D627" s="37"/>
      <c r="E627" s="37"/>
    </row>
    <row r="628" spans="1:5" ht="15" customHeight="1" x14ac:dyDescent="0.2">
      <c r="A628" s="37"/>
      <c r="B628" s="37"/>
      <c r="C628" s="37"/>
      <c r="D628" s="37"/>
      <c r="E628" s="37"/>
    </row>
    <row r="629" spans="1:5" ht="15" customHeight="1" x14ac:dyDescent="0.2">
      <c r="A629" s="101" t="s">
        <v>137</v>
      </c>
      <c r="B629" s="101"/>
      <c r="C629" s="101"/>
      <c r="D629" s="101"/>
      <c r="E629" s="101"/>
    </row>
    <row r="630" spans="1:5" ht="15" customHeight="1" x14ac:dyDescent="0.2">
      <c r="A630" s="101"/>
      <c r="B630" s="101"/>
      <c r="C630" s="101"/>
      <c r="D630" s="101"/>
      <c r="E630" s="101"/>
    </row>
    <row r="631" spans="1:5" ht="15" customHeight="1" x14ac:dyDescent="0.2">
      <c r="A631" s="101"/>
      <c r="B631" s="101"/>
      <c r="C631" s="101"/>
      <c r="D631" s="101"/>
      <c r="E631" s="101"/>
    </row>
    <row r="632" spans="1:5" ht="15" customHeight="1" x14ac:dyDescent="0.2">
      <c r="A632" s="101"/>
      <c r="B632" s="101"/>
      <c r="C632" s="101"/>
      <c r="D632" s="101"/>
      <c r="E632" s="101"/>
    </row>
    <row r="633" spans="1:5" ht="15" customHeight="1" x14ac:dyDescent="0.2">
      <c r="A633" s="101"/>
      <c r="B633" s="101"/>
      <c r="C633" s="101"/>
      <c r="D633" s="101"/>
      <c r="E633" s="101"/>
    </row>
    <row r="634" spans="1:5" ht="15" customHeight="1" x14ac:dyDescent="0.2">
      <c r="A634" s="101"/>
      <c r="B634" s="101"/>
      <c r="C634" s="101"/>
      <c r="D634" s="101"/>
      <c r="E634" s="101"/>
    </row>
    <row r="635" spans="1:5" ht="15" customHeight="1" x14ac:dyDescent="0.2">
      <c r="A635" s="120"/>
      <c r="B635" s="120"/>
      <c r="C635" s="120"/>
      <c r="D635" s="120"/>
      <c r="E635" s="120"/>
    </row>
    <row r="636" spans="1:5" ht="15" customHeight="1" x14ac:dyDescent="0.25">
      <c r="A636" s="83" t="s">
        <v>17</v>
      </c>
      <c r="B636" s="84"/>
      <c r="C636" s="84"/>
      <c r="D636" s="84"/>
      <c r="E636" s="84"/>
    </row>
    <row r="637" spans="1:5" ht="15" customHeight="1" x14ac:dyDescent="0.2">
      <c r="A637" s="42" t="s">
        <v>76</v>
      </c>
      <c r="B637" s="84"/>
      <c r="C637" s="84"/>
      <c r="D637" s="84"/>
      <c r="E637" s="89" t="s">
        <v>138</v>
      </c>
    </row>
    <row r="638" spans="1:5" ht="15" customHeight="1" x14ac:dyDescent="0.2">
      <c r="A638" s="142"/>
      <c r="B638" s="143"/>
      <c r="C638" s="84"/>
      <c r="D638" s="84"/>
      <c r="E638" s="90"/>
    </row>
    <row r="639" spans="1:5" ht="15" customHeight="1" x14ac:dyDescent="0.25">
      <c r="A639" s="36"/>
      <c r="B639" s="63" t="s">
        <v>139</v>
      </c>
      <c r="C639" s="63" t="s">
        <v>38</v>
      </c>
      <c r="D639" s="64" t="s">
        <v>39</v>
      </c>
      <c r="E639" s="48" t="s">
        <v>40</v>
      </c>
    </row>
    <row r="640" spans="1:5" ht="15" customHeight="1" x14ac:dyDescent="0.25">
      <c r="A640" s="36"/>
      <c r="B640" s="141">
        <v>10</v>
      </c>
      <c r="C640" s="52"/>
      <c r="D640" s="53" t="s">
        <v>79</v>
      </c>
      <c r="E640" s="68">
        <v>-3331069.96</v>
      </c>
    </row>
    <row r="641" spans="1:5" ht="15" customHeight="1" x14ac:dyDescent="0.25">
      <c r="A641" s="36"/>
      <c r="B641" s="141">
        <v>10</v>
      </c>
      <c r="C641" s="52"/>
      <c r="D641" s="113" t="s">
        <v>62</v>
      </c>
      <c r="E641" s="68">
        <v>3331069.96</v>
      </c>
    </row>
    <row r="642" spans="1:5" ht="15" customHeight="1" x14ac:dyDescent="0.25">
      <c r="A642" s="36"/>
      <c r="B642" s="141"/>
      <c r="C642" s="69" t="s">
        <v>42</v>
      </c>
      <c r="D642" s="70"/>
      <c r="E642" s="71">
        <f>SUM(E640:E641)</f>
        <v>0</v>
      </c>
    </row>
    <row r="643" spans="1:5" ht="15" customHeight="1" x14ac:dyDescent="0.2"/>
    <row r="644" spans="1:5" ht="15" customHeight="1" x14ac:dyDescent="0.2"/>
    <row r="645" spans="1:5" ht="15" customHeight="1" x14ac:dyDescent="0.25">
      <c r="A645" s="81" t="s">
        <v>140</v>
      </c>
    </row>
    <row r="646" spans="1:5" ht="15" customHeight="1" x14ac:dyDescent="0.2">
      <c r="A646" s="37" t="s">
        <v>136</v>
      </c>
      <c r="B646" s="37"/>
      <c r="C646" s="37"/>
      <c r="D646" s="37"/>
      <c r="E646" s="37"/>
    </row>
    <row r="647" spans="1:5" ht="15" customHeight="1" x14ac:dyDescent="0.2">
      <c r="A647" s="37"/>
      <c r="B647" s="37"/>
      <c r="C647" s="37"/>
      <c r="D647" s="37"/>
      <c r="E647" s="37"/>
    </row>
    <row r="648" spans="1:5" ht="15" customHeight="1" x14ac:dyDescent="0.2">
      <c r="A648" s="101" t="s">
        <v>141</v>
      </c>
      <c r="B648" s="101"/>
      <c r="C648" s="101"/>
      <c r="D648" s="101"/>
      <c r="E648" s="101"/>
    </row>
    <row r="649" spans="1:5" ht="15" customHeight="1" x14ac:dyDescent="0.2">
      <c r="A649" s="101"/>
      <c r="B649" s="101"/>
      <c r="C649" s="101"/>
      <c r="D649" s="101"/>
      <c r="E649" s="101"/>
    </row>
    <row r="650" spans="1:5" ht="15" customHeight="1" x14ac:dyDescent="0.2">
      <c r="A650" s="101"/>
      <c r="B650" s="101"/>
      <c r="C650" s="101"/>
      <c r="D650" s="101"/>
      <c r="E650" s="101"/>
    </row>
    <row r="651" spans="1:5" ht="15" customHeight="1" x14ac:dyDescent="0.2">
      <c r="A651" s="101"/>
      <c r="B651" s="101"/>
      <c r="C651" s="101"/>
      <c r="D651" s="101"/>
      <c r="E651" s="101"/>
    </row>
    <row r="652" spans="1:5" ht="15" customHeight="1" x14ac:dyDescent="0.2">
      <c r="A652" s="101"/>
      <c r="B652" s="101"/>
      <c r="C652" s="101"/>
      <c r="D652" s="101"/>
      <c r="E652" s="101"/>
    </row>
    <row r="653" spans="1:5" ht="15" customHeight="1" x14ac:dyDescent="0.2">
      <c r="A653" s="120"/>
      <c r="B653" s="120"/>
      <c r="C653" s="120"/>
      <c r="D653" s="120"/>
      <c r="E653" s="120"/>
    </row>
    <row r="654" spans="1:5" ht="15" customHeight="1" x14ac:dyDescent="0.25">
      <c r="A654" s="83" t="s">
        <v>17</v>
      </c>
      <c r="B654" s="84"/>
      <c r="C654" s="84"/>
      <c r="D654" s="84"/>
      <c r="E654" s="84"/>
    </row>
    <row r="655" spans="1:5" ht="15" customHeight="1" x14ac:dyDescent="0.2">
      <c r="A655" s="42" t="s">
        <v>76</v>
      </c>
      <c r="B655" s="84"/>
      <c r="C655" s="84"/>
      <c r="D655" s="84"/>
      <c r="E655" s="89" t="s">
        <v>138</v>
      </c>
    </row>
    <row r="656" spans="1:5" ht="15" customHeight="1" x14ac:dyDescent="0.2">
      <c r="A656" s="142"/>
      <c r="B656" s="143"/>
      <c r="C656" s="84"/>
      <c r="D656" s="84"/>
      <c r="E656" s="90"/>
    </row>
    <row r="657" spans="1:5" ht="15" customHeight="1" x14ac:dyDescent="0.25">
      <c r="A657" s="36"/>
      <c r="B657" s="63" t="s">
        <v>139</v>
      </c>
      <c r="C657" s="63" t="s">
        <v>38</v>
      </c>
      <c r="D657" s="64" t="s">
        <v>39</v>
      </c>
      <c r="E657" s="48" t="s">
        <v>40</v>
      </c>
    </row>
    <row r="658" spans="1:5" ht="15" customHeight="1" x14ac:dyDescent="0.25">
      <c r="A658" s="36"/>
      <c r="B658" s="141">
        <v>10</v>
      </c>
      <c r="C658" s="52"/>
      <c r="D658" s="53" t="s">
        <v>79</v>
      </c>
      <c r="E658" s="68">
        <v>-2520491</v>
      </c>
    </row>
    <row r="659" spans="1:5" ht="15" customHeight="1" x14ac:dyDescent="0.25">
      <c r="A659" s="36"/>
      <c r="B659" s="141">
        <v>10</v>
      </c>
      <c r="C659" s="52"/>
      <c r="D659" s="53" t="s">
        <v>79</v>
      </c>
      <c r="E659" s="68">
        <v>2150872.2999999998</v>
      </c>
    </row>
    <row r="660" spans="1:5" ht="15" customHeight="1" x14ac:dyDescent="0.25">
      <c r="A660" s="36"/>
      <c r="B660" s="141">
        <v>10</v>
      </c>
      <c r="C660" s="52"/>
      <c r="D660" s="113" t="s">
        <v>62</v>
      </c>
      <c r="E660" s="68">
        <v>369618.7</v>
      </c>
    </row>
    <row r="661" spans="1:5" ht="15" customHeight="1" x14ac:dyDescent="0.25">
      <c r="A661" s="36"/>
      <c r="B661" s="141"/>
      <c r="C661" s="69" t="s">
        <v>42</v>
      </c>
      <c r="D661" s="70"/>
      <c r="E661" s="71">
        <f>SUM(E658:E660)</f>
        <v>0</v>
      </c>
    </row>
    <row r="662" spans="1:5" ht="15" customHeight="1" x14ac:dyDescent="0.2"/>
    <row r="663" spans="1:5" ht="15" customHeight="1" x14ac:dyDescent="0.2"/>
    <row r="664" spans="1:5" ht="15" customHeight="1" x14ac:dyDescent="0.25">
      <c r="A664" s="81" t="s">
        <v>142</v>
      </c>
    </row>
    <row r="665" spans="1:5" ht="15" customHeight="1" x14ac:dyDescent="0.2">
      <c r="A665" s="37" t="s">
        <v>136</v>
      </c>
      <c r="B665" s="37"/>
      <c r="C665" s="37"/>
      <c r="D665" s="37"/>
      <c r="E665" s="37"/>
    </row>
    <row r="666" spans="1:5" ht="15" customHeight="1" x14ac:dyDescent="0.2">
      <c r="A666" s="37"/>
      <c r="B666" s="37"/>
      <c r="C666" s="37"/>
      <c r="D666" s="37"/>
      <c r="E666" s="37"/>
    </row>
    <row r="667" spans="1:5" ht="15" customHeight="1" x14ac:dyDescent="0.2">
      <c r="A667" s="38" t="s">
        <v>143</v>
      </c>
      <c r="B667" s="38"/>
      <c r="C667" s="38"/>
      <c r="D667" s="38"/>
      <c r="E667" s="38"/>
    </row>
    <row r="668" spans="1:5" ht="15" customHeight="1" x14ac:dyDescent="0.2">
      <c r="A668" s="38"/>
      <c r="B668" s="38"/>
      <c r="C668" s="38"/>
      <c r="D668" s="38"/>
      <c r="E668" s="38"/>
    </row>
    <row r="669" spans="1:5" ht="15" customHeight="1" x14ac:dyDescent="0.2">
      <c r="A669" s="38"/>
      <c r="B669" s="38"/>
      <c r="C669" s="38"/>
      <c r="D669" s="38"/>
      <c r="E669" s="38"/>
    </row>
    <row r="670" spans="1:5" ht="15" customHeight="1" x14ac:dyDescent="0.2">
      <c r="A670" s="38"/>
      <c r="B670" s="38"/>
      <c r="C670" s="38"/>
      <c r="D670" s="38"/>
      <c r="E670" s="38"/>
    </row>
    <row r="671" spans="1:5" ht="15" customHeight="1" x14ac:dyDescent="0.2">
      <c r="A671" s="38"/>
      <c r="B671" s="38"/>
      <c r="C671" s="38"/>
      <c r="D671" s="38"/>
      <c r="E671" s="38"/>
    </row>
    <row r="672" spans="1:5" ht="15" customHeight="1" x14ac:dyDescent="0.2">
      <c r="A672" s="38"/>
      <c r="B672" s="38"/>
      <c r="C672" s="38"/>
      <c r="D672" s="38"/>
      <c r="E672" s="38"/>
    </row>
    <row r="673" spans="1:5" ht="15" customHeight="1" x14ac:dyDescent="0.2">
      <c r="A673" s="84"/>
      <c r="B673" s="142"/>
      <c r="C673" s="131"/>
      <c r="D673" s="84"/>
      <c r="E673" s="146"/>
    </row>
    <row r="674" spans="1:5" ht="15" customHeight="1" x14ac:dyDescent="0.2">
      <c r="A674" s="84"/>
      <c r="B674" s="142"/>
      <c r="C674" s="131"/>
      <c r="D674" s="84"/>
      <c r="E674" s="146"/>
    </row>
    <row r="675" spans="1:5" ht="15" customHeight="1" x14ac:dyDescent="0.2">
      <c r="A675" s="84"/>
      <c r="B675" s="142"/>
      <c r="C675" s="131"/>
      <c r="D675" s="84"/>
      <c r="E675" s="146"/>
    </row>
    <row r="676" spans="1:5" ht="15" customHeight="1" x14ac:dyDescent="0.2">
      <c r="A676" s="84"/>
      <c r="B676" s="142"/>
      <c r="C676" s="131"/>
      <c r="D676" s="84"/>
      <c r="E676" s="146"/>
    </row>
    <row r="677" spans="1:5" ht="15" customHeight="1" x14ac:dyDescent="0.2">
      <c r="A677" s="84"/>
      <c r="B677" s="142"/>
      <c r="C677" s="131"/>
      <c r="D677" s="84"/>
      <c r="E677" s="146"/>
    </row>
    <row r="678" spans="1:5" ht="15" customHeight="1" x14ac:dyDescent="0.25">
      <c r="A678" s="40" t="s">
        <v>17</v>
      </c>
      <c r="B678" s="41"/>
      <c r="C678" s="41"/>
      <c r="D678" s="60"/>
      <c r="E678" s="60"/>
    </row>
    <row r="679" spans="1:5" ht="15" customHeight="1" x14ac:dyDescent="0.2">
      <c r="A679" s="42" t="s">
        <v>76</v>
      </c>
      <c r="B679" s="41"/>
      <c r="C679" s="41"/>
      <c r="D679" s="41"/>
      <c r="E679" s="43" t="s">
        <v>138</v>
      </c>
    </row>
    <row r="680" spans="1:5" ht="15" customHeight="1" x14ac:dyDescent="0.25">
      <c r="A680" s="147"/>
      <c r="B680" s="148"/>
      <c r="C680" s="41"/>
      <c r="D680" s="44"/>
      <c r="E680" s="62"/>
    </row>
    <row r="681" spans="1:5" ht="15" customHeight="1" x14ac:dyDescent="0.2">
      <c r="A681" s="46"/>
      <c r="B681" s="63" t="s">
        <v>52</v>
      </c>
      <c r="C681" s="48" t="s">
        <v>38</v>
      </c>
      <c r="D681" s="49" t="s">
        <v>39</v>
      </c>
      <c r="E681" s="65" t="s">
        <v>40</v>
      </c>
    </row>
    <row r="682" spans="1:5" ht="15" customHeight="1" x14ac:dyDescent="0.2">
      <c r="A682" s="50"/>
      <c r="B682" s="75">
        <v>11</v>
      </c>
      <c r="C682" s="52"/>
      <c r="D682" s="53" t="s">
        <v>79</v>
      </c>
      <c r="E682" s="54">
        <f>-1391000-3609000</f>
        <v>-5000000</v>
      </c>
    </row>
    <row r="683" spans="1:5" ht="15" customHeight="1" x14ac:dyDescent="0.2">
      <c r="A683" s="55"/>
      <c r="B683" s="149"/>
      <c r="C683" s="57" t="s">
        <v>42</v>
      </c>
      <c r="D683" s="58"/>
      <c r="E683" s="59">
        <f>SUM(E682:E682)</f>
        <v>-5000000</v>
      </c>
    </row>
    <row r="684" spans="1:5" ht="15" customHeight="1" x14ac:dyDescent="0.2"/>
    <row r="685" spans="1:5" ht="15" customHeight="1" x14ac:dyDescent="0.25">
      <c r="A685" s="40" t="s">
        <v>17</v>
      </c>
      <c r="B685" s="41"/>
      <c r="C685" s="41"/>
      <c r="D685" s="41"/>
      <c r="E685" s="44"/>
    </row>
    <row r="686" spans="1:5" ht="15" customHeight="1" x14ac:dyDescent="0.2">
      <c r="A686" s="42" t="s">
        <v>76</v>
      </c>
      <c r="B686" s="111"/>
      <c r="C686" s="111"/>
      <c r="D686" s="111"/>
      <c r="E686" s="111" t="s">
        <v>105</v>
      </c>
    </row>
    <row r="687" spans="1:5" ht="15" customHeight="1" x14ac:dyDescent="0.2"/>
    <row r="688" spans="1:5" ht="15" customHeight="1" x14ac:dyDescent="0.2">
      <c r="B688" s="46"/>
      <c r="C688" s="63" t="s">
        <v>38</v>
      </c>
      <c r="D688" s="49" t="s">
        <v>39</v>
      </c>
      <c r="E688" s="48" t="s">
        <v>40</v>
      </c>
    </row>
    <row r="689" spans="1:5" ht="15" customHeight="1" x14ac:dyDescent="0.2">
      <c r="B689" s="50"/>
      <c r="C689" s="66">
        <v>4350</v>
      </c>
      <c r="D689" s="53" t="s">
        <v>79</v>
      </c>
      <c r="E689" s="110">
        <v>5000000</v>
      </c>
    </row>
    <row r="690" spans="1:5" ht="15" customHeight="1" x14ac:dyDescent="0.2">
      <c r="B690" s="125"/>
      <c r="C690" s="69" t="s">
        <v>42</v>
      </c>
      <c r="D690" s="67"/>
      <c r="E690" s="71">
        <f>SUM(E689:E689)</f>
        <v>5000000</v>
      </c>
    </row>
    <row r="691" spans="1:5" ht="15" customHeight="1" x14ac:dyDescent="0.2"/>
    <row r="692" spans="1:5" ht="15" customHeight="1" x14ac:dyDescent="0.2"/>
    <row r="693" spans="1:5" ht="15" customHeight="1" x14ac:dyDescent="0.25">
      <c r="A693" s="81" t="s">
        <v>144</v>
      </c>
    </row>
    <row r="694" spans="1:5" ht="15" customHeight="1" x14ac:dyDescent="0.2">
      <c r="A694" s="37" t="s">
        <v>121</v>
      </c>
      <c r="B694" s="37"/>
      <c r="C694" s="37"/>
      <c r="D694" s="37"/>
      <c r="E694" s="37"/>
    </row>
    <row r="695" spans="1:5" ht="15" customHeight="1" x14ac:dyDescent="0.2">
      <c r="A695" s="37"/>
      <c r="B695" s="37"/>
      <c r="C695" s="37"/>
      <c r="D695" s="37"/>
      <c r="E695" s="37"/>
    </row>
    <row r="696" spans="1:5" ht="15" customHeight="1" x14ac:dyDescent="0.2">
      <c r="A696" s="38" t="s">
        <v>145</v>
      </c>
      <c r="B696" s="38"/>
      <c r="C696" s="38"/>
      <c r="D696" s="38"/>
      <c r="E696" s="38"/>
    </row>
    <row r="697" spans="1:5" ht="15" customHeight="1" x14ac:dyDescent="0.2">
      <c r="A697" s="38"/>
      <c r="B697" s="38"/>
      <c r="C697" s="38"/>
      <c r="D697" s="38"/>
      <c r="E697" s="38"/>
    </row>
    <row r="698" spans="1:5" ht="15" customHeight="1" x14ac:dyDescent="0.2">
      <c r="A698" s="38"/>
      <c r="B698" s="38"/>
      <c r="C698" s="38"/>
      <c r="D698" s="38"/>
      <c r="E698" s="38"/>
    </row>
    <row r="699" spans="1:5" ht="15" customHeight="1" x14ac:dyDescent="0.2">
      <c r="A699" s="38"/>
      <c r="B699" s="38"/>
      <c r="C699" s="38"/>
      <c r="D699" s="38"/>
      <c r="E699" s="38"/>
    </row>
    <row r="700" spans="1:5" ht="15" customHeight="1" x14ac:dyDescent="0.2">
      <c r="A700" s="38"/>
      <c r="B700" s="38"/>
      <c r="C700" s="38"/>
      <c r="D700" s="38"/>
      <c r="E700" s="38"/>
    </row>
    <row r="701" spans="1:5" ht="15" customHeight="1" x14ac:dyDescent="0.2">
      <c r="A701" s="38"/>
      <c r="B701" s="38"/>
      <c r="C701" s="38"/>
      <c r="D701" s="38"/>
      <c r="E701" s="38"/>
    </row>
    <row r="702" spans="1:5" ht="15" customHeight="1" x14ac:dyDescent="0.2">
      <c r="A702" s="38"/>
      <c r="B702" s="38"/>
      <c r="C702" s="38"/>
      <c r="D702" s="38"/>
      <c r="E702" s="38"/>
    </row>
    <row r="703" spans="1:5" ht="15" customHeight="1" x14ac:dyDescent="0.2"/>
    <row r="704" spans="1:5" ht="15" customHeight="1" x14ac:dyDescent="0.25">
      <c r="A704" s="40" t="s">
        <v>17</v>
      </c>
      <c r="B704" s="41"/>
      <c r="C704" s="41"/>
      <c r="D704" s="60"/>
      <c r="E704" s="60"/>
    </row>
    <row r="705" spans="1:5" ht="15" customHeight="1" x14ac:dyDescent="0.2">
      <c r="A705" s="42" t="s">
        <v>43</v>
      </c>
      <c r="B705" s="41"/>
      <c r="C705" s="41"/>
      <c r="D705" s="41"/>
      <c r="E705" s="43" t="s">
        <v>146</v>
      </c>
    </row>
    <row r="706" spans="1:5" ht="15" customHeight="1" x14ac:dyDescent="0.2">
      <c r="A706" s="44"/>
      <c r="B706" s="61"/>
      <c r="C706" s="41"/>
      <c r="D706" s="44"/>
      <c r="E706" s="62"/>
    </row>
    <row r="707" spans="1:5" ht="15" customHeight="1" x14ac:dyDescent="0.2">
      <c r="A707" s="46"/>
      <c r="B707" s="46"/>
      <c r="C707" s="48" t="s">
        <v>38</v>
      </c>
      <c r="D707" s="49" t="s">
        <v>39</v>
      </c>
      <c r="E707" s="48" t="s">
        <v>40</v>
      </c>
    </row>
    <row r="708" spans="1:5" ht="15" customHeight="1" x14ac:dyDescent="0.2">
      <c r="A708" s="121"/>
      <c r="B708" s="122"/>
      <c r="C708" s="52">
        <v>3636</v>
      </c>
      <c r="D708" s="53" t="s">
        <v>62</v>
      </c>
      <c r="E708" s="54">
        <v>-261820</v>
      </c>
    </row>
    <row r="709" spans="1:5" ht="15" customHeight="1" x14ac:dyDescent="0.2">
      <c r="A709" s="55"/>
      <c r="B709" s="41"/>
      <c r="C709" s="57" t="s">
        <v>42</v>
      </c>
      <c r="D709" s="58"/>
      <c r="E709" s="59">
        <f>SUM(E708:E708)</f>
        <v>-261820</v>
      </c>
    </row>
    <row r="710" spans="1:5" ht="15" customHeight="1" x14ac:dyDescent="0.2"/>
    <row r="711" spans="1:5" ht="15" customHeight="1" x14ac:dyDescent="0.25">
      <c r="A711" s="40" t="s">
        <v>17</v>
      </c>
      <c r="B711" s="41"/>
      <c r="C711" s="41"/>
      <c r="D711" s="60"/>
      <c r="E711" s="60"/>
    </row>
    <row r="712" spans="1:5" ht="15" customHeight="1" x14ac:dyDescent="0.2">
      <c r="A712" s="42" t="s">
        <v>43</v>
      </c>
      <c r="B712" s="41"/>
      <c r="C712" s="41"/>
      <c r="D712" s="41"/>
      <c r="E712" s="43" t="s">
        <v>147</v>
      </c>
    </row>
    <row r="713" spans="1:5" ht="15" customHeight="1" x14ac:dyDescent="0.2">
      <c r="A713" s="44"/>
      <c r="B713" s="61"/>
      <c r="C713" s="41"/>
      <c r="D713" s="44"/>
      <c r="E713" s="62"/>
    </row>
    <row r="714" spans="1:5" ht="15" customHeight="1" x14ac:dyDescent="0.2">
      <c r="A714" s="46"/>
      <c r="B714" s="46"/>
      <c r="C714" s="48" t="s">
        <v>38</v>
      </c>
      <c r="D714" s="49" t="s">
        <v>39</v>
      </c>
      <c r="E714" s="48" t="s">
        <v>40</v>
      </c>
    </row>
    <row r="715" spans="1:5" ht="15" customHeight="1" x14ac:dyDescent="0.2">
      <c r="A715" s="121"/>
      <c r="B715" s="122"/>
      <c r="C715" s="52">
        <v>3421</v>
      </c>
      <c r="D715" s="53" t="s">
        <v>79</v>
      </c>
      <c r="E715" s="54">
        <f>26182+222547+13091</f>
        <v>261820</v>
      </c>
    </row>
    <row r="716" spans="1:5" ht="15" customHeight="1" x14ac:dyDescent="0.2">
      <c r="A716" s="55"/>
      <c r="B716" s="41"/>
      <c r="C716" s="57" t="s">
        <v>42</v>
      </c>
      <c r="D716" s="58"/>
      <c r="E716" s="59">
        <f>SUM(E715:E715)</f>
        <v>261820</v>
      </c>
    </row>
    <row r="717" spans="1:5" ht="15" customHeight="1" x14ac:dyDescent="0.2"/>
    <row r="718" spans="1:5" ht="15" customHeight="1" x14ac:dyDescent="0.2"/>
    <row r="719" spans="1:5" ht="15" customHeight="1" x14ac:dyDescent="0.25">
      <c r="A719" s="81" t="s">
        <v>148</v>
      </c>
    </row>
    <row r="720" spans="1:5" ht="15" customHeight="1" x14ac:dyDescent="0.2">
      <c r="A720" s="37" t="s">
        <v>121</v>
      </c>
      <c r="B720" s="37"/>
      <c r="C720" s="37"/>
      <c r="D720" s="37"/>
      <c r="E720" s="37"/>
    </row>
    <row r="721" spans="1:7" ht="15" customHeight="1" x14ac:dyDescent="0.2">
      <c r="A721" s="37"/>
      <c r="B721" s="37"/>
      <c r="C721" s="37"/>
      <c r="D721" s="37"/>
      <c r="E721" s="37"/>
    </row>
    <row r="722" spans="1:7" ht="15" customHeight="1" x14ac:dyDescent="0.2">
      <c r="A722" s="101" t="s">
        <v>149</v>
      </c>
      <c r="B722" s="101"/>
      <c r="C722" s="101"/>
      <c r="D722" s="101"/>
      <c r="E722" s="101"/>
    </row>
    <row r="723" spans="1:7" ht="15" customHeight="1" x14ac:dyDescent="0.2">
      <c r="A723" s="101"/>
      <c r="B723" s="101"/>
      <c r="C723" s="101"/>
      <c r="D723" s="101"/>
      <c r="E723" s="101"/>
    </row>
    <row r="724" spans="1:7" ht="15" customHeight="1" x14ac:dyDescent="0.2">
      <c r="A724" s="101"/>
      <c r="B724" s="101"/>
      <c r="C724" s="101"/>
      <c r="D724" s="101"/>
      <c r="E724" s="101"/>
    </row>
    <row r="725" spans="1:7" ht="15" customHeight="1" x14ac:dyDescent="0.2">
      <c r="A725" s="101"/>
      <c r="B725" s="101"/>
      <c r="C725" s="101"/>
      <c r="D725" s="101"/>
      <c r="E725" s="101"/>
    </row>
    <row r="726" spans="1:7" ht="15" customHeight="1" x14ac:dyDescent="0.2">
      <c r="A726" s="101"/>
      <c r="B726" s="101"/>
      <c r="C726" s="101"/>
      <c r="D726" s="101"/>
      <c r="E726" s="101"/>
    </row>
    <row r="727" spans="1:7" ht="15" customHeight="1" x14ac:dyDescent="0.2">
      <c r="A727" s="101"/>
      <c r="B727" s="101"/>
      <c r="C727" s="101"/>
      <c r="D727" s="101"/>
      <c r="E727" s="101"/>
    </row>
    <row r="728" spans="1:7" ht="15" customHeight="1" x14ac:dyDescent="0.2">
      <c r="A728" s="101"/>
      <c r="B728" s="101"/>
      <c r="C728" s="101"/>
      <c r="D728" s="101"/>
      <c r="E728" s="101"/>
    </row>
    <row r="729" spans="1:7" ht="15" customHeight="1" x14ac:dyDescent="0.2">
      <c r="A729" s="120"/>
      <c r="B729" s="120"/>
      <c r="C729" s="120"/>
      <c r="D729" s="120"/>
      <c r="E729" s="120"/>
    </row>
    <row r="730" spans="1:7" ht="15" customHeight="1" x14ac:dyDescent="0.25">
      <c r="A730" s="83" t="s">
        <v>17</v>
      </c>
      <c r="B730" s="84"/>
      <c r="C730" s="84"/>
      <c r="D730" s="84"/>
      <c r="E730" s="84"/>
    </row>
    <row r="731" spans="1:7" ht="15" customHeight="1" x14ac:dyDescent="0.2">
      <c r="A731" s="127" t="s">
        <v>43</v>
      </c>
      <c r="B731" s="84"/>
      <c r="C731" s="84"/>
      <c r="D731" s="84"/>
      <c r="E731" s="89" t="s">
        <v>44</v>
      </c>
    </row>
    <row r="732" spans="1:7" ht="15" customHeight="1" x14ac:dyDescent="0.25">
      <c r="A732" s="83"/>
      <c r="B732" s="60"/>
      <c r="C732" s="84"/>
      <c r="D732" s="84"/>
      <c r="E732" s="90"/>
    </row>
    <row r="733" spans="1:7" ht="15" customHeight="1" x14ac:dyDescent="0.2">
      <c r="A733" s="128"/>
      <c r="B733" s="47"/>
      <c r="C733" s="63" t="s">
        <v>38</v>
      </c>
      <c r="D733" s="64" t="s">
        <v>39</v>
      </c>
      <c r="E733" s="48" t="s">
        <v>40</v>
      </c>
    </row>
    <row r="734" spans="1:7" ht="15" customHeight="1" x14ac:dyDescent="0.2">
      <c r="A734" s="121"/>
      <c r="B734" s="122"/>
      <c r="C734" s="66">
        <v>4349</v>
      </c>
      <c r="D734" s="53" t="s">
        <v>86</v>
      </c>
      <c r="E734" s="68">
        <f>-10460-31800</f>
        <v>-42260</v>
      </c>
    </row>
    <row r="735" spans="1:7" ht="15" customHeight="1" x14ac:dyDescent="0.2">
      <c r="A735" s="121"/>
      <c r="B735" s="122"/>
      <c r="C735" s="66">
        <v>4349</v>
      </c>
      <c r="D735" s="53" t="s">
        <v>62</v>
      </c>
      <c r="E735" s="68">
        <v>-112000</v>
      </c>
    </row>
    <row r="736" spans="1:7" ht="15" customHeight="1" x14ac:dyDescent="0.2">
      <c r="A736" s="121"/>
      <c r="B736" s="122"/>
      <c r="C736" s="66">
        <v>4349</v>
      </c>
      <c r="D736" s="53" t="s">
        <v>79</v>
      </c>
      <c r="E736" s="110">
        <v>-18618.25</v>
      </c>
      <c r="G736" s="126">
        <f>SUM(E734:E736)</f>
        <v>-172878.25</v>
      </c>
    </row>
    <row r="737" spans="1:7" ht="15" customHeight="1" x14ac:dyDescent="0.2">
      <c r="A737" s="121"/>
      <c r="B737" s="122"/>
      <c r="C737" s="66">
        <v>4349</v>
      </c>
      <c r="D737" s="53" t="s">
        <v>86</v>
      </c>
      <c r="E737" s="110">
        <f>7635+2748.6</f>
        <v>10383.6</v>
      </c>
    </row>
    <row r="738" spans="1:7" ht="15" customHeight="1" x14ac:dyDescent="0.2">
      <c r="A738" s="121"/>
      <c r="B738" s="122"/>
      <c r="C738" s="66">
        <v>4349</v>
      </c>
      <c r="D738" s="53" t="s">
        <v>62</v>
      </c>
      <c r="E738" s="110">
        <f>2500+10000+1250+50000+6000+2500+85244.65+2500+1250</f>
        <v>161244.65</v>
      </c>
    </row>
    <row r="739" spans="1:7" ht="15" customHeight="1" x14ac:dyDescent="0.2">
      <c r="A739" s="121"/>
      <c r="B739" s="122"/>
      <c r="C739" s="66">
        <v>4349</v>
      </c>
      <c r="D739" s="53" t="s">
        <v>87</v>
      </c>
      <c r="E739" s="110">
        <v>1250</v>
      </c>
      <c r="G739" s="126">
        <f>SUM(E737:E739)</f>
        <v>172878.25</v>
      </c>
    </row>
    <row r="740" spans="1:7" ht="15" customHeight="1" x14ac:dyDescent="0.2">
      <c r="A740" s="124"/>
      <c r="B740" s="133"/>
      <c r="C740" s="69" t="s">
        <v>42</v>
      </c>
      <c r="D740" s="70"/>
      <c r="E740" s="71">
        <f>SUM(E734:E739)</f>
        <v>0</v>
      </c>
    </row>
    <row r="741" spans="1:7" ht="15" customHeight="1" x14ac:dyDescent="0.2"/>
    <row r="742" spans="1:7" ht="15" customHeight="1" x14ac:dyDescent="0.2"/>
    <row r="743" spans="1:7" ht="15" customHeight="1" x14ac:dyDescent="0.25">
      <c r="A743" s="81" t="s">
        <v>150</v>
      </c>
    </row>
    <row r="744" spans="1:7" ht="15" customHeight="1" x14ac:dyDescent="0.2">
      <c r="A744" s="73" t="s">
        <v>151</v>
      </c>
      <c r="B744" s="73"/>
      <c r="C744" s="73"/>
      <c r="D744" s="73"/>
      <c r="E744" s="73"/>
    </row>
    <row r="745" spans="1:7" ht="15" customHeight="1" x14ac:dyDescent="0.2">
      <c r="A745" s="73"/>
      <c r="B745" s="73"/>
      <c r="C745" s="73"/>
      <c r="D745" s="73"/>
      <c r="E745" s="73"/>
    </row>
    <row r="746" spans="1:7" ht="15" customHeight="1" x14ac:dyDescent="0.2">
      <c r="A746" s="38" t="s">
        <v>152</v>
      </c>
      <c r="B746" s="38"/>
      <c r="C746" s="38"/>
      <c r="D746" s="38"/>
      <c r="E746" s="38"/>
    </row>
    <row r="747" spans="1:7" ht="15" customHeight="1" x14ac:dyDescent="0.2">
      <c r="A747" s="38"/>
      <c r="B747" s="38"/>
      <c r="C747" s="38"/>
      <c r="D747" s="38"/>
      <c r="E747" s="38"/>
    </row>
    <row r="748" spans="1:7" ht="15" customHeight="1" x14ac:dyDescent="0.2">
      <c r="A748" s="38"/>
      <c r="B748" s="38"/>
      <c r="C748" s="38"/>
      <c r="D748" s="38"/>
      <c r="E748" s="38"/>
    </row>
    <row r="749" spans="1:7" ht="15" customHeight="1" x14ac:dyDescent="0.2">
      <c r="A749" s="38"/>
      <c r="B749" s="38"/>
      <c r="C749" s="38"/>
      <c r="D749" s="38"/>
      <c r="E749" s="38"/>
    </row>
    <row r="750" spans="1:7" ht="15" customHeight="1" x14ac:dyDescent="0.2">
      <c r="A750" s="38"/>
      <c r="B750" s="38"/>
      <c r="C750" s="38"/>
      <c r="D750" s="38"/>
      <c r="E750" s="38"/>
    </row>
    <row r="751" spans="1:7" ht="15" customHeight="1" x14ac:dyDescent="0.2">
      <c r="A751" s="38"/>
      <c r="B751" s="38"/>
      <c r="C751" s="38"/>
      <c r="D751" s="38"/>
      <c r="E751" s="38"/>
    </row>
    <row r="752" spans="1:7" ht="15" customHeight="1" x14ac:dyDescent="0.2">
      <c r="A752" s="39"/>
      <c r="B752" s="39"/>
      <c r="C752" s="39"/>
      <c r="D752" s="39"/>
      <c r="E752" s="39"/>
    </row>
    <row r="753" spans="1:5" ht="15" customHeight="1" x14ac:dyDescent="0.25">
      <c r="A753" s="40" t="s">
        <v>17</v>
      </c>
      <c r="B753" s="41"/>
      <c r="C753" s="41"/>
      <c r="D753" s="60"/>
      <c r="E753" s="60"/>
    </row>
    <row r="754" spans="1:5" ht="15" customHeight="1" x14ac:dyDescent="0.2">
      <c r="A754" s="127" t="s">
        <v>43</v>
      </c>
      <c r="B754" s="84"/>
      <c r="C754" s="84"/>
      <c r="D754" s="84"/>
      <c r="E754" s="89" t="s">
        <v>92</v>
      </c>
    </row>
    <row r="755" spans="1:5" ht="15" customHeight="1" x14ac:dyDescent="0.25">
      <c r="A755" s="83"/>
      <c r="B755" s="61"/>
      <c r="C755" s="41"/>
      <c r="D755" s="44"/>
      <c r="E755" s="62"/>
    </row>
    <row r="756" spans="1:5" ht="15" customHeight="1" x14ac:dyDescent="0.2">
      <c r="A756" s="46"/>
      <c r="B756" s="46"/>
      <c r="C756" s="48" t="s">
        <v>38</v>
      </c>
      <c r="D756" s="49" t="s">
        <v>39</v>
      </c>
      <c r="E756" s="65" t="s">
        <v>40</v>
      </c>
    </row>
    <row r="757" spans="1:5" ht="15" customHeight="1" x14ac:dyDescent="0.2">
      <c r="A757" s="50"/>
      <c r="B757" s="51"/>
      <c r="C757" s="52">
        <v>3636</v>
      </c>
      <c r="D757" s="53" t="s">
        <v>86</v>
      </c>
      <c r="E757" s="54">
        <f>-36000-306000-18000-9000-77000-5000-4000-28000-2000</f>
        <v>-485000</v>
      </c>
    </row>
    <row r="758" spans="1:5" ht="15" customHeight="1" x14ac:dyDescent="0.2">
      <c r="A758" s="50"/>
      <c r="B758" s="51"/>
      <c r="C758" s="52">
        <v>3636</v>
      </c>
      <c r="D758" s="53" t="s">
        <v>62</v>
      </c>
      <c r="E758" s="54">
        <f>-3000-25000-2000-2000-13000-1000</f>
        <v>-46000</v>
      </c>
    </row>
    <row r="759" spans="1:5" ht="15" customHeight="1" x14ac:dyDescent="0.2">
      <c r="A759" s="50"/>
      <c r="B759" s="51"/>
      <c r="C759" s="52">
        <v>3636</v>
      </c>
      <c r="D759" s="53" t="s">
        <v>87</v>
      </c>
      <c r="E759" s="54">
        <f>-2000-17000-1000</f>
        <v>-20000</v>
      </c>
    </row>
    <row r="760" spans="1:5" ht="15" customHeight="1" x14ac:dyDescent="0.2">
      <c r="A760" s="55"/>
      <c r="B760" s="41"/>
      <c r="C760" s="57" t="s">
        <v>42</v>
      </c>
      <c r="D760" s="58"/>
      <c r="E760" s="59">
        <f>SUM(E757:E759)</f>
        <v>-551000</v>
      </c>
    </row>
    <row r="761" spans="1:5" ht="15" customHeight="1" x14ac:dyDescent="0.2"/>
    <row r="762" spans="1:5" ht="15" customHeight="1" x14ac:dyDescent="0.25">
      <c r="A762" s="83" t="s">
        <v>17</v>
      </c>
      <c r="B762" s="84"/>
      <c r="C762" s="84"/>
      <c r="D762" s="84"/>
      <c r="E762" s="84"/>
    </row>
    <row r="763" spans="1:5" ht="15" customHeight="1" x14ac:dyDescent="0.2">
      <c r="A763" s="88" t="s">
        <v>60</v>
      </c>
      <c r="E763" t="s">
        <v>61</v>
      </c>
    </row>
    <row r="764" spans="1:5" ht="15" customHeight="1" x14ac:dyDescent="0.25">
      <c r="A764" s="83"/>
      <c r="B764" s="60"/>
      <c r="C764" s="84"/>
      <c r="D764" s="84"/>
      <c r="E764" s="90"/>
    </row>
    <row r="765" spans="1:5" ht="15" customHeight="1" x14ac:dyDescent="0.2">
      <c r="A765" s="46"/>
      <c r="B765" s="46"/>
      <c r="C765" s="63" t="s">
        <v>38</v>
      </c>
      <c r="D765" s="49" t="s">
        <v>39</v>
      </c>
      <c r="E765" s="65" t="s">
        <v>40</v>
      </c>
    </row>
    <row r="766" spans="1:5" ht="15" customHeight="1" x14ac:dyDescent="0.2">
      <c r="A766" s="150"/>
      <c r="B766" s="51"/>
      <c r="C766" s="66">
        <v>6172</v>
      </c>
      <c r="D766" s="53" t="s">
        <v>86</v>
      </c>
      <c r="E766" s="110">
        <f>36000+306000+18000+9000+77000+5000+4000+28000+2000</f>
        <v>485000</v>
      </c>
    </row>
    <row r="767" spans="1:5" ht="15" customHeight="1" x14ac:dyDescent="0.2">
      <c r="A767" s="150"/>
      <c r="B767" s="51"/>
      <c r="C767" s="66">
        <v>6172</v>
      </c>
      <c r="D767" s="53" t="s">
        <v>62</v>
      </c>
      <c r="E767" s="110">
        <f>3000+25000+2000+2000+13000+1000</f>
        <v>46000</v>
      </c>
    </row>
    <row r="768" spans="1:5" ht="15" customHeight="1" x14ac:dyDescent="0.2">
      <c r="A768" s="150"/>
      <c r="B768" s="51"/>
      <c r="C768" s="66">
        <v>6172</v>
      </c>
      <c r="D768" s="53" t="s">
        <v>87</v>
      </c>
      <c r="E768" s="110">
        <f>2000+17000+1000</f>
        <v>20000</v>
      </c>
    </row>
    <row r="769" spans="1:5" ht="15" customHeight="1" x14ac:dyDescent="0.2">
      <c r="A769" s="50"/>
      <c r="B769" s="51"/>
      <c r="C769" s="69" t="s">
        <v>42</v>
      </c>
      <c r="D769" s="70"/>
      <c r="E769" s="71">
        <f>SUM(E766:E768)</f>
        <v>551000</v>
      </c>
    </row>
    <row r="770" spans="1:5" ht="15" customHeight="1" x14ac:dyDescent="0.2"/>
    <row r="771" spans="1:5" ht="15" customHeight="1" x14ac:dyDescent="0.2"/>
    <row r="772" spans="1:5" ht="15" customHeight="1" x14ac:dyDescent="0.25">
      <c r="A772" s="81" t="s">
        <v>153</v>
      </c>
    </row>
    <row r="773" spans="1:5" ht="15" customHeight="1" x14ac:dyDescent="0.2">
      <c r="A773" s="73" t="s">
        <v>47</v>
      </c>
      <c r="B773" s="73"/>
      <c r="C773" s="73"/>
      <c r="D773" s="73"/>
      <c r="E773" s="73"/>
    </row>
    <row r="774" spans="1:5" ht="15" customHeight="1" x14ac:dyDescent="0.2">
      <c r="A774" s="38" t="s">
        <v>154</v>
      </c>
      <c r="B774" s="38"/>
      <c r="C774" s="38"/>
      <c r="D774" s="38"/>
      <c r="E774" s="38"/>
    </row>
    <row r="775" spans="1:5" ht="15" customHeight="1" x14ac:dyDescent="0.2">
      <c r="A775" s="38"/>
      <c r="B775" s="38"/>
      <c r="C775" s="38"/>
      <c r="D775" s="38"/>
      <c r="E775" s="38"/>
    </row>
    <row r="776" spans="1:5" ht="15" customHeight="1" x14ac:dyDescent="0.2">
      <c r="A776" s="38"/>
      <c r="B776" s="38"/>
      <c r="C776" s="38"/>
      <c r="D776" s="38"/>
      <c r="E776" s="38"/>
    </row>
    <row r="777" spans="1:5" ht="15" customHeight="1" x14ac:dyDescent="0.2">
      <c r="A777" s="38"/>
      <c r="B777" s="38"/>
      <c r="C777" s="38"/>
      <c r="D777" s="38"/>
      <c r="E777" s="38"/>
    </row>
    <row r="778" spans="1:5" ht="15" customHeight="1" x14ac:dyDescent="0.2">
      <c r="A778" s="38"/>
      <c r="B778" s="38"/>
      <c r="C778" s="38"/>
      <c r="D778" s="38"/>
      <c r="E778" s="38"/>
    </row>
    <row r="779" spans="1:5" ht="15" customHeight="1" x14ac:dyDescent="0.2">
      <c r="A779" s="38"/>
      <c r="B779" s="38"/>
      <c r="C779" s="38"/>
      <c r="D779" s="38"/>
      <c r="E779" s="38"/>
    </row>
    <row r="780" spans="1:5" ht="15" customHeight="1" x14ac:dyDescent="0.2">
      <c r="A780" s="137"/>
      <c r="B780" s="137"/>
      <c r="C780" s="137"/>
      <c r="D780" s="137"/>
      <c r="E780" s="137"/>
    </row>
    <row r="781" spans="1:5" ht="15" customHeight="1" x14ac:dyDescent="0.2"/>
    <row r="782" spans="1:5" ht="15" customHeight="1" x14ac:dyDescent="0.25">
      <c r="A782" s="40" t="s">
        <v>1</v>
      </c>
      <c r="B782" s="41"/>
      <c r="C782" s="41"/>
      <c r="D782" s="41"/>
      <c r="E782" s="41"/>
    </row>
    <row r="783" spans="1:5" ht="15" customHeight="1" x14ac:dyDescent="0.2">
      <c r="A783" s="42" t="s">
        <v>36</v>
      </c>
      <c r="B783" s="41"/>
      <c r="C783" s="41"/>
      <c r="D783" s="41"/>
      <c r="E783" s="43" t="s">
        <v>37</v>
      </c>
    </row>
    <row r="784" spans="1:5" ht="15" customHeight="1" x14ac:dyDescent="0.25">
      <c r="A784" s="40"/>
      <c r="B784" s="61"/>
      <c r="C784" s="44"/>
      <c r="D784" s="44"/>
      <c r="E784" s="45"/>
    </row>
    <row r="785" spans="1:5" ht="15" customHeight="1" x14ac:dyDescent="0.2">
      <c r="A785" s="46"/>
      <c r="B785" s="46"/>
      <c r="C785" s="48" t="s">
        <v>38</v>
      </c>
      <c r="D785" s="74" t="s">
        <v>53</v>
      </c>
      <c r="E785" s="48" t="s">
        <v>40</v>
      </c>
    </row>
    <row r="786" spans="1:5" ht="15" customHeight="1" x14ac:dyDescent="0.2">
      <c r="A786" s="50"/>
      <c r="B786" s="122"/>
      <c r="C786" s="52"/>
      <c r="D786" s="151" t="s">
        <v>155</v>
      </c>
      <c r="E786" s="136">
        <v>11000000</v>
      </c>
    </row>
    <row r="787" spans="1:5" ht="15" customHeight="1" x14ac:dyDescent="0.2">
      <c r="A787" s="55"/>
      <c r="B787" s="152"/>
      <c r="C787" s="57" t="s">
        <v>42</v>
      </c>
      <c r="D787" s="79"/>
      <c r="E787" s="80">
        <f>SUM(E786:E786)</f>
        <v>11000000</v>
      </c>
    </row>
    <row r="788" spans="1:5" ht="15" customHeight="1" x14ac:dyDescent="0.2">
      <c r="A788" s="35"/>
      <c r="B788" s="35"/>
      <c r="C788" s="35"/>
      <c r="D788" s="35"/>
      <c r="E788" s="35"/>
    </row>
    <row r="789" spans="1:5" ht="15" customHeight="1" x14ac:dyDescent="0.25">
      <c r="A789" s="83" t="s">
        <v>17</v>
      </c>
      <c r="B789" s="84"/>
      <c r="C789" s="84"/>
      <c r="D789" s="84"/>
      <c r="E789" s="84"/>
    </row>
    <row r="790" spans="1:5" ht="15" customHeight="1" x14ac:dyDescent="0.2">
      <c r="A790" s="88" t="s">
        <v>36</v>
      </c>
      <c r="B790" s="84"/>
      <c r="C790" s="84"/>
      <c r="D790" s="84"/>
      <c r="E790" s="89" t="s">
        <v>37</v>
      </c>
    </row>
    <row r="791" spans="1:5" ht="15" customHeight="1" x14ac:dyDescent="0.25">
      <c r="A791" s="83"/>
      <c r="B791" s="60"/>
      <c r="C791" s="84"/>
      <c r="D791" s="84"/>
      <c r="E791" s="90"/>
    </row>
    <row r="792" spans="1:5" ht="15" customHeight="1" x14ac:dyDescent="0.2">
      <c r="A792" s="47"/>
      <c r="B792" s="47"/>
      <c r="C792" s="63" t="s">
        <v>38</v>
      </c>
      <c r="D792" s="49" t="s">
        <v>39</v>
      </c>
      <c r="E792" s="65" t="s">
        <v>40</v>
      </c>
    </row>
    <row r="793" spans="1:5" ht="15" customHeight="1" x14ac:dyDescent="0.2">
      <c r="A793" s="102"/>
      <c r="B793" s="122"/>
      <c r="C793" s="139">
        <v>6409</v>
      </c>
      <c r="D793" s="53" t="s">
        <v>41</v>
      </c>
      <c r="E793" s="136">
        <v>11000000</v>
      </c>
    </row>
    <row r="794" spans="1:5" ht="15" customHeight="1" x14ac:dyDescent="0.2">
      <c r="A794" s="114"/>
      <c r="B794" s="144"/>
      <c r="C794" s="69" t="s">
        <v>42</v>
      </c>
      <c r="D794" s="70"/>
      <c r="E794" s="71">
        <f>E793</f>
        <v>11000000</v>
      </c>
    </row>
    <row r="795" spans="1:5" ht="15" customHeight="1" x14ac:dyDescent="0.2"/>
    <row r="796" spans="1:5" ht="15" customHeight="1" x14ac:dyDescent="0.2"/>
    <row r="797" spans="1:5" ht="15" customHeight="1" x14ac:dyDescent="0.25">
      <c r="A797" s="81" t="s">
        <v>156</v>
      </c>
    </row>
    <row r="798" spans="1:5" ht="15" customHeight="1" x14ac:dyDescent="0.2">
      <c r="A798" s="37" t="s">
        <v>157</v>
      </c>
      <c r="B798" s="37"/>
      <c r="C798" s="37"/>
      <c r="D798" s="37"/>
      <c r="E798" s="37"/>
    </row>
    <row r="799" spans="1:5" ht="15" customHeight="1" x14ac:dyDescent="0.2">
      <c r="A799" s="37"/>
      <c r="B799" s="37"/>
      <c r="C799" s="37"/>
      <c r="D799" s="37"/>
      <c r="E799" s="37"/>
    </row>
    <row r="800" spans="1:5" ht="15" customHeight="1" x14ac:dyDescent="0.2">
      <c r="A800" s="38" t="s">
        <v>158</v>
      </c>
      <c r="B800" s="38"/>
      <c r="C800" s="38"/>
      <c r="D800" s="38"/>
      <c r="E800" s="38"/>
    </row>
    <row r="801" spans="1:5" ht="15" customHeight="1" x14ac:dyDescent="0.2">
      <c r="A801" s="38"/>
      <c r="B801" s="38"/>
      <c r="C801" s="38"/>
      <c r="D801" s="38"/>
      <c r="E801" s="38"/>
    </row>
    <row r="802" spans="1:5" ht="15" customHeight="1" x14ac:dyDescent="0.2">
      <c r="A802" s="38"/>
      <c r="B802" s="38"/>
      <c r="C802" s="38"/>
      <c r="D802" s="38"/>
      <c r="E802" s="38"/>
    </row>
    <row r="803" spans="1:5" ht="15" customHeight="1" x14ac:dyDescent="0.2">
      <c r="A803" s="38"/>
      <c r="B803" s="38"/>
      <c r="C803" s="38"/>
      <c r="D803" s="38"/>
      <c r="E803" s="38"/>
    </row>
    <row r="804" spans="1:5" ht="15" customHeight="1" x14ac:dyDescent="0.2">
      <c r="A804" s="38"/>
      <c r="B804" s="38"/>
      <c r="C804" s="38"/>
      <c r="D804" s="38"/>
      <c r="E804" s="38"/>
    </row>
    <row r="805" spans="1:5" ht="15" customHeight="1" x14ac:dyDescent="0.2">
      <c r="A805" s="38"/>
      <c r="B805" s="38"/>
      <c r="C805" s="38"/>
      <c r="D805" s="38"/>
      <c r="E805" s="38"/>
    </row>
    <row r="806" spans="1:5" ht="15" customHeight="1" x14ac:dyDescent="0.2">
      <c r="A806" s="38"/>
      <c r="B806" s="38"/>
      <c r="C806" s="38"/>
      <c r="D806" s="38"/>
      <c r="E806" s="38"/>
    </row>
    <row r="807" spans="1:5" ht="15" customHeight="1" x14ac:dyDescent="0.2">
      <c r="A807" s="38"/>
      <c r="B807" s="38"/>
      <c r="C807" s="38"/>
      <c r="D807" s="38"/>
      <c r="E807" s="38"/>
    </row>
    <row r="808" spans="1:5" ht="15" customHeight="1" x14ac:dyDescent="0.2">
      <c r="A808" s="84"/>
      <c r="B808" s="142"/>
      <c r="C808" s="131"/>
      <c r="D808" s="84"/>
      <c r="E808" s="146"/>
    </row>
    <row r="809" spans="1:5" ht="15" customHeight="1" x14ac:dyDescent="0.25">
      <c r="A809" s="83" t="s">
        <v>17</v>
      </c>
      <c r="B809" s="84"/>
      <c r="C809" s="84"/>
      <c r="D809" s="84"/>
      <c r="E809" s="60"/>
    </row>
    <row r="810" spans="1:5" ht="15" customHeight="1" x14ac:dyDescent="0.2">
      <c r="A810" s="88" t="s">
        <v>118</v>
      </c>
      <c r="B810" s="84"/>
      <c r="C810" s="84"/>
      <c r="D810" s="84"/>
      <c r="E810" s="89" t="s">
        <v>119</v>
      </c>
    </row>
    <row r="811" spans="1:5" ht="15" customHeight="1" x14ac:dyDescent="0.2">
      <c r="A811" s="88"/>
      <c r="B811" s="60"/>
      <c r="C811" s="84"/>
      <c r="D811" s="84"/>
      <c r="E811" s="90"/>
    </row>
    <row r="812" spans="1:5" ht="15" customHeight="1" x14ac:dyDescent="0.2">
      <c r="A812" s="47"/>
      <c r="B812" s="47"/>
      <c r="C812" s="63" t="s">
        <v>38</v>
      </c>
      <c r="D812" s="49" t="s">
        <v>39</v>
      </c>
      <c r="E812" s="48" t="s">
        <v>40</v>
      </c>
    </row>
    <row r="813" spans="1:5" ht="15" customHeight="1" x14ac:dyDescent="0.2">
      <c r="A813" s="102"/>
      <c r="B813" s="122"/>
      <c r="C813" s="66">
        <v>5273</v>
      </c>
      <c r="D813" s="53" t="s">
        <v>41</v>
      </c>
      <c r="E813" s="110">
        <v>-250000</v>
      </c>
    </row>
    <row r="814" spans="1:5" ht="15" customHeight="1" x14ac:dyDescent="0.2">
      <c r="A814" s="102"/>
      <c r="B814" s="122"/>
      <c r="C814" s="66">
        <v>5273</v>
      </c>
      <c r="D814" s="53" t="s">
        <v>62</v>
      </c>
      <c r="E814" s="110">
        <v>250000</v>
      </c>
    </row>
    <row r="815" spans="1:5" ht="15" customHeight="1" x14ac:dyDescent="0.2">
      <c r="A815" s="124"/>
      <c r="B815" s="124"/>
      <c r="C815" s="69" t="s">
        <v>42</v>
      </c>
      <c r="D815" s="67"/>
      <c r="E815" s="71">
        <f>SUM(E813:E814)</f>
        <v>0</v>
      </c>
    </row>
    <row r="816" spans="1:5" ht="15" customHeight="1" x14ac:dyDescent="0.2"/>
    <row r="817" spans="1:5" ht="15" customHeight="1" x14ac:dyDescent="0.2"/>
    <row r="818" spans="1:5" ht="15" customHeight="1" x14ac:dyDescent="0.25">
      <c r="A818" s="81" t="s">
        <v>159</v>
      </c>
    </row>
    <row r="819" spans="1:5" ht="15" customHeight="1" x14ac:dyDescent="0.2">
      <c r="A819" s="37" t="s">
        <v>131</v>
      </c>
      <c r="B819" s="37"/>
      <c r="C819" s="37"/>
      <c r="D819" s="37"/>
      <c r="E819" s="37"/>
    </row>
    <row r="820" spans="1:5" ht="15" customHeight="1" x14ac:dyDescent="0.2">
      <c r="A820" s="37"/>
      <c r="B820" s="37"/>
      <c r="C820" s="37"/>
      <c r="D820" s="37"/>
      <c r="E820" s="37"/>
    </row>
    <row r="821" spans="1:5" ht="15" customHeight="1" x14ac:dyDescent="0.2">
      <c r="A821" s="38" t="s">
        <v>213</v>
      </c>
      <c r="B821" s="38"/>
      <c r="C821" s="38"/>
      <c r="D821" s="38"/>
      <c r="E821" s="38"/>
    </row>
    <row r="822" spans="1:5" ht="15" customHeight="1" x14ac:dyDescent="0.2">
      <c r="A822" s="38"/>
      <c r="B822" s="38"/>
      <c r="C822" s="38"/>
      <c r="D822" s="38"/>
      <c r="E822" s="38"/>
    </row>
    <row r="823" spans="1:5" ht="15" customHeight="1" x14ac:dyDescent="0.2">
      <c r="A823" s="38"/>
      <c r="B823" s="38"/>
      <c r="C823" s="38"/>
      <c r="D823" s="38"/>
      <c r="E823" s="38"/>
    </row>
    <row r="824" spans="1:5" ht="15" customHeight="1" x14ac:dyDescent="0.2">
      <c r="A824" s="38"/>
      <c r="B824" s="38"/>
      <c r="C824" s="38"/>
      <c r="D824" s="38"/>
      <c r="E824" s="38"/>
    </row>
    <row r="825" spans="1:5" ht="15" customHeight="1" x14ac:dyDescent="0.2">
      <c r="A825" s="38"/>
      <c r="B825" s="38"/>
      <c r="C825" s="38"/>
      <c r="D825" s="38"/>
      <c r="E825" s="38"/>
    </row>
    <row r="826" spans="1:5" ht="15" customHeight="1" x14ac:dyDescent="0.2">
      <c r="A826" s="38"/>
      <c r="B826" s="38"/>
      <c r="C826" s="38"/>
      <c r="D826" s="38"/>
      <c r="E826" s="38"/>
    </row>
    <row r="827" spans="1:5" ht="15" customHeight="1" x14ac:dyDescent="0.2">
      <c r="A827" s="38"/>
      <c r="B827" s="38"/>
      <c r="C827" s="38"/>
      <c r="D827" s="38"/>
      <c r="E827" s="38"/>
    </row>
    <row r="828" spans="1:5" ht="15" customHeight="1" x14ac:dyDescent="0.2">
      <c r="A828" s="38"/>
      <c r="B828" s="38"/>
      <c r="C828" s="38"/>
      <c r="D828" s="38"/>
      <c r="E828" s="38"/>
    </row>
    <row r="829" spans="1:5" ht="15" customHeight="1" x14ac:dyDescent="0.2">
      <c r="A829" s="38"/>
      <c r="B829" s="38"/>
      <c r="C829" s="38"/>
      <c r="D829" s="38"/>
      <c r="E829" s="38"/>
    </row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5">
      <c r="A833" s="83" t="s">
        <v>17</v>
      </c>
      <c r="B833" s="84"/>
      <c r="C833" s="84"/>
      <c r="D833" s="84"/>
      <c r="E833" s="60"/>
    </row>
    <row r="834" spans="1:5" ht="15" customHeight="1" x14ac:dyDescent="0.2">
      <c r="A834" s="88" t="s">
        <v>69</v>
      </c>
      <c r="B834" s="111"/>
      <c r="C834" s="111"/>
      <c r="D834" s="111"/>
      <c r="E834" s="60" t="s">
        <v>70</v>
      </c>
    </row>
    <row r="835" spans="1:5" ht="15" customHeight="1" x14ac:dyDescent="0.2"/>
    <row r="836" spans="1:5" ht="15" customHeight="1" x14ac:dyDescent="0.2">
      <c r="B836" s="48" t="s">
        <v>52</v>
      </c>
      <c r="C836" s="63" t="s">
        <v>38</v>
      </c>
      <c r="D836" s="112" t="s">
        <v>53</v>
      </c>
      <c r="E836" s="65" t="s">
        <v>40</v>
      </c>
    </row>
    <row r="837" spans="1:5" ht="15" customHeight="1" x14ac:dyDescent="0.2">
      <c r="B837" s="75">
        <v>307</v>
      </c>
      <c r="C837" s="52"/>
      <c r="D837" s="113" t="s">
        <v>71</v>
      </c>
      <c r="E837" s="54">
        <v>-2323000</v>
      </c>
    </row>
    <row r="838" spans="1:5" ht="15" customHeight="1" x14ac:dyDescent="0.2">
      <c r="B838" s="75">
        <v>300</v>
      </c>
      <c r="C838" s="52"/>
      <c r="D838" s="113" t="s">
        <v>71</v>
      </c>
      <c r="E838" s="54">
        <v>615000</v>
      </c>
    </row>
    <row r="839" spans="1:5" ht="15" customHeight="1" x14ac:dyDescent="0.2">
      <c r="B839" s="75">
        <v>301</v>
      </c>
      <c r="C839" s="52"/>
      <c r="D839" s="113" t="s">
        <v>71</v>
      </c>
      <c r="E839" s="54">
        <v>1708000</v>
      </c>
    </row>
    <row r="840" spans="1:5" ht="15" customHeight="1" x14ac:dyDescent="0.2">
      <c r="B840" s="115"/>
      <c r="C840" s="69" t="s">
        <v>42</v>
      </c>
      <c r="D840" s="106"/>
      <c r="E840" s="107">
        <f>SUM(E837:E839)</f>
        <v>0</v>
      </c>
    </row>
    <row r="841" spans="1:5" ht="15" customHeight="1" x14ac:dyDescent="0.25">
      <c r="A841" s="81"/>
    </row>
    <row r="842" spans="1:5" ht="15" customHeight="1" x14ac:dyDescent="0.25">
      <c r="A842" s="81"/>
    </row>
    <row r="843" spans="1:5" ht="15" customHeight="1" x14ac:dyDescent="0.25">
      <c r="A843" s="81" t="s">
        <v>160</v>
      </c>
    </row>
    <row r="844" spans="1:5" ht="15" customHeight="1" x14ac:dyDescent="0.2">
      <c r="A844" s="37" t="s">
        <v>131</v>
      </c>
      <c r="B844" s="37"/>
      <c r="C844" s="37"/>
      <c r="D844" s="37"/>
      <c r="E844" s="37"/>
    </row>
    <row r="845" spans="1:5" ht="15" customHeight="1" x14ac:dyDescent="0.2">
      <c r="A845" s="37"/>
      <c r="B845" s="37"/>
      <c r="C845" s="37"/>
      <c r="D845" s="37"/>
      <c r="E845" s="37"/>
    </row>
    <row r="846" spans="1:5" ht="15" customHeight="1" x14ac:dyDescent="0.2">
      <c r="A846" s="38" t="s">
        <v>214</v>
      </c>
      <c r="B846" s="38"/>
      <c r="C846" s="38"/>
      <c r="D846" s="38"/>
      <c r="E846" s="38"/>
    </row>
    <row r="847" spans="1:5" ht="15" customHeight="1" x14ac:dyDescent="0.2">
      <c r="A847" s="38"/>
      <c r="B847" s="38"/>
      <c r="C847" s="38"/>
      <c r="D847" s="38"/>
      <c r="E847" s="38"/>
    </row>
    <row r="848" spans="1:5" ht="15" customHeight="1" x14ac:dyDescent="0.2">
      <c r="A848" s="38"/>
      <c r="B848" s="38"/>
      <c r="C848" s="38"/>
      <c r="D848" s="38"/>
      <c r="E848" s="38"/>
    </row>
    <row r="849" spans="1:5" ht="15" customHeight="1" x14ac:dyDescent="0.2">
      <c r="A849" s="38"/>
      <c r="B849" s="38"/>
      <c r="C849" s="38"/>
      <c r="D849" s="38"/>
      <c r="E849" s="38"/>
    </row>
    <row r="850" spans="1:5" ht="15" customHeight="1" x14ac:dyDescent="0.2">
      <c r="A850" s="38"/>
      <c r="B850" s="38"/>
      <c r="C850" s="38"/>
      <c r="D850" s="38"/>
      <c r="E850" s="38"/>
    </row>
    <row r="851" spans="1:5" ht="15" customHeight="1" x14ac:dyDescent="0.2">
      <c r="A851" s="38"/>
      <c r="B851" s="38"/>
      <c r="C851" s="38"/>
      <c r="D851" s="38"/>
      <c r="E851" s="38"/>
    </row>
    <row r="852" spans="1:5" ht="15" customHeight="1" x14ac:dyDescent="0.2">
      <c r="A852" s="38"/>
      <c r="B852" s="38"/>
      <c r="C852" s="38"/>
      <c r="D852" s="38"/>
      <c r="E852" s="38"/>
    </row>
    <row r="853" spans="1:5" ht="15" customHeight="1" x14ac:dyDescent="0.2">
      <c r="A853" s="38"/>
      <c r="B853" s="38"/>
      <c r="C853" s="38"/>
      <c r="D853" s="38"/>
      <c r="E853" s="38"/>
    </row>
    <row r="854" spans="1:5" ht="15" customHeight="1" x14ac:dyDescent="0.2"/>
    <row r="855" spans="1:5" ht="15" customHeight="1" x14ac:dyDescent="0.25">
      <c r="A855" s="83" t="s">
        <v>17</v>
      </c>
      <c r="B855" s="84"/>
      <c r="C855" s="84"/>
      <c r="D855" s="84"/>
      <c r="E855" s="60"/>
    </row>
    <row r="856" spans="1:5" ht="15" customHeight="1" x14ac:dyDescent="0.2">
      <c r="A856" s="88" t="s">
        <v>69</v>
      </c>
      <c r="B856" s="111"/>
      <c r="C856" s="111"/>
      <c r="D856" s="111"/>
      <c r="E856" s="60" t="s">
        <v>70</v>
      </c>
    </row>
    <row r="857" spans="1:5" ht="15" customHeight="1" x14ac:dyDescent="0.2"/>
    <row r="858" spans="1:5" ht="15" customHeight="1" x14ac:dyDescent="0.2">
      <c r="B858" s="48" t="s">
        <v>52</v>
      </c>
      <c r="C858" s="63" t="s">
        <v>38</v>
      </c>
      <c r="D858" s="112" t="s">
        <v>53</v>
      </c>
      <c r="E858" s="65" t="s">
        <v>40</v>
      </c>
    </row>
    <row r="859" spans="1:5" ht="15" customHeight="1" x14ac:dyDescent="0.2">
      <c r="B859" s="75">
        <v>880</v>
      </c>
      <c r="C859" s="52"/>
      <c r="D859" s="53" t="s">
        <v>109</v>
      </c>
      <c r="E859" s="54">
        <f>-5471-14655-8228-9240-8833-115251.1-15738.08-10043-10265.9-7018-123868.5-110275.22-15028.2-8712-228825.69-161858.5-14200</f>
        <v>-867511.19</v>
      </c>
    </row>
    <row r="860" spans="1:5" ht="15" customHeight="1" x14ac:dyDescent="0.2">
      <c r="B860" s="75">
        <v>880</v>
      </c>
      <c r="C860" s="52"/>
      <c r="D860" s="113" t="s">
        <v>71</v>
      </c>
      <c r="E860" s="54">
        <f>5471+14655+8228+9240+8833+115251.1+15738.08+10043+10265.9+7018+123868.5+110275.22+15028.2+8712+228825.69+161858.5+14200</f>
        <v>867511.19</v>
      </c>
    </row>
    <row r="861" spans="1:5" ht="15" customHeight="1" x14ac:dyDescent="0.2">
      <c r="B861" s="115"/>
      <c r="C861" s="69" t="s">
        <v>42</v>
      </c>
      <c r="D861" s="106"/>
      <c r="E861" s="107">
        <f>SUM(E859:E860)</f>
        <v>0</v>
      </c>
    </row>
    <row r="862" spans="1:5" ht="15" customHeight="1" x14ac:dyDescent="0.2"/>
    <row r="863" spans="1:5" ht="15" customHeight="1" x14ac:dyDescent="0.2"/>
    <row r="864" spans="1:5" ht="15" customHeight="1" x14ac:dyDescent="0.25">
      <c r="A864" s="81" t="s">
        <v>161</v>
      </c>
    </row>
    <row r="865" spans="1:5" ht="15" customHeight="1" x14ac:dyDescent="0.2">
      <c r="A865" s="37" t="s">
        <v>162</v>
      </c>
      <c r="B865" s="37"/>
      <c r="C865" s="37"/>
      <c r="D865" s="37"/>
      <c r="E865" s="37"/>
    </row>
    <row r="866" spans="1:5" ht="15" customHeight="1" x14ac:dyDescent="0.2">
      <c r="A866" s="37"/>
      <c r="B866" s="37"/>
      <c r="C866" s="37"/>
      <c r="D866" s="37"/>
      <c r="E866" s="37"/>
    </row>
    <row r="867" spans="1:5" ht="15" customHeight="1" x14ac:dyDescent="0.2">
      <c r="A867" s="38" t="s">
        <v>215</v>
      </c>
      <c r="B867" s="38"/>
      <c r="C867" s="38"/>
      <c r="D867" s="38"/>
      <c r="E867" s="38"/>
    </row>
    <row r="868" spans="1:5" ht="15" customHeight="1" x14ac:dyDescent="0.2">
      <c r="A868" s="38"/>
      <c r="B868" s="38"/>
      <c r="C868" s="38"/>
      <c r="D868" s="38"/>
      <c r="E868" s="38"/>
    </row>
    <row r="869" spans="1:5" ht="15" customHeight="1" x14ac:dyDescent="0.2">
      <c r="A869" s="38"/>
      <c r="B869" s="38"/>
      <c r="C869" s="38"/>
      <c r="D869" s="38"/>
      <c r="E869" s="38"/>
    </row>
    <row r="870" spans="1:5" ht="15" customHeight="1" x14ac:dyDescent="0.2">
      <c r="A870" s="38"/>
      <c r="B870" s="38"/>
      <c r="C870" s="38"/>
      <c r="D870" s="38"/>
      <c r="E870" s="38"/>
    </row>
    <row r="871" spans="1:5" ht="15" customHeight="1" x14ac:dyDescent="0.2">
      <c r="A871" s="38"/>
      <c r="B871" s="38"/>
      <c r="C871" s="38"/>
      <c r="D871" s="38"/>
      <c r="E871" s="38"/>
    </row>
    <row r="872" spans="1:5" ht="15" customHeight="1" x14ac:dyDescent="0.2">
      <c r="A872" s="38"/>
      <c r="B872" s="38"/>
      <c r="C872" s="38"/>
      <c r="D872" s="38"/>
      <c r="E872" s="38"/>
    </row>
    <row r="873" spans="1:5" ht="15" customHeight="1" x14ac:dyDescent="0.2">
      <c r="A873" s="38"/>
      <c r="B873" s="38"/>
      <c r="C873" s="38"/>
      <c r="D873" s="38"/>
      <c r="E873" s="38"/>
    </row>
    <row r="874" spans="1:5" ht="15" customHeight="1" x14ac:dyDescent="0.2">
      <c r="A874" s="38"/>
      <c r="B874" s="38"/>
      <c r="C874" s="38"/>
      <c r="D874" s="38"/>
      <c r="E874" s="38"/>
    </row>
    <row r="875" spans="1:5" ht="15" customHeight="1" x14ac:dyDescent="0.2">
      <c r="A875" s="38"/>
      <c r="B875" s="38"/>
      <c r="C875" s="38"/>
      <c r="D875" s="38"/>
      <c r="E875" s="38"/>
    </row>
    <row r="876" spans="1:5" ht="15" customHeight="1" x14ac:dyDescent="0.2">
      <c r="A876" s="38"/>
      <c r="B876" s="38"/>
      <c r="C876" s="38"/>
      <c r="D876" s="38"/>
      <c r="E876" s="38"/>
    </row>
    <row r="877" spans="1:5" ht="15" customHeight="1" x14ac:dyDescent="0.2">
      <c r="A877" s="137"/>
      <c r="B877" s="137"/>
      <c r="C877" s="137"/>
      <c r="D877" s="137"/>
      <c r="E877" s="137"/>
    </row>
    <row r="878" spans="1:5" ht="15" customHeight="1" x14ac:dyDescent="0.25">
      <c r="A878" s="83" t="s">
        <v>17</v>
      </c>
      <c r="B878" s="84"/>
      <c r="C878" s="84"/>
      <c r="D878" s="84"/>
      <c r="E878" s="84"/>
    </row>
    <row r="879" spans="1:5" ht="15" customHeight="1" x14ac:dyDescent="0.2">
      <c r="A879" s="88" t="s">
        <v>36</v>
      </c>
      <c r="B879" s="84"/>
      <c r="C879" s="84"/>
      <c r="D879" s="84"/>
      <c r="E879" s="89" t="s">
        <v>37</v>
      </c>
    </row>
    <row r="880" spans="1:5" ht="15" customHeight="1" x14ac:dyDescent="0.25">
      <c r="A880" s="83"/>
      <c r="B880" s="60"/>
      <c r="C880" s="84"/>
      <c r="D880" s="84"/>
      <c r="E880" s="90"/>
    </row>
    <row r="881" spans="1:5" ht="15" customHeight="1" x14ac:dyDescent="0.2">
      <c r="A881" s="47"/>
      <c r="B881" s="47"/>
      <c r="C881" s="63" t="s">
        <v>38</v>
      </c>
      <c r="D881" s="49" t="s">
        <v>39</v>
      </c>
      <c r="E881" s="65" t="s">
        <v>40</v>
      </c>
    </row>
    <row r="882" spans="1:5" ht="15" customHeight="1" x14ac:dyDescent="0.2">
      <c r="A882" s="50"/>
      <c r="B882" s="122"/>
      <c r="C882" s="139">
        <v>6409</v>
      </c>
      <c r="D882" s="53" t="s">
        <v>41</v>
      </c>
      <c r="E882" s="153">
        <v>-3000000</v>
      </c>
    </row>
    <row r="883" spans="1:5" ht="15" customHeight="1" x14ac:dyDescent="0.2">
      <c r="A883" s="114"/>
      <c r="B883" s="144"/>
      <c r="C883" s="69" t="s">
        <v>42</v>
      </c>
      <c r="D883" s="70"/>
      <c r="E883" s="71">
        <f>E882</f>
        <v>-3000000</v>
      </c>
    </row>
    <row r="884" spans="1:5" ht="15" customHeight="1" x14ac:dyDescent="0.2"/>
    <row r="885" spans="1:5" ht="15" customHeight="1" x14ac:dyDescent="0.2"/>
    <row r="886" spans="1:5" ht="15" customHeight="1" x14ac:dyDescent="0.25">
      <c r="A886" s="83" t="s">
        <v>17</v>
      </c>
      <c r="B886" s="84"/>
      <c r="C886" s="84"/>
      <c r="D886" s="84"/>
      <c r="E886" s="60"/>
    </row>
    <row r="887" spans="1:5" ht="15" customHeight="1" x14ac:dyDescent="0.2">
      <c r="A887" s="88" t="s">
        <v>69</v>
      </c>
      <c r="B887" s="111"/>
      <c r="C887" s="111"/>
      <c r="D887" s="111"/>
      <c r="E887" s="60" t="s">
        <v>70</v>
      </c>
    </row>
    <row r="888" spans="1:5" ht="15" customHeight="1" x14ac:dyDescent="0.2">
      <c r="A888" s="88"/>
      <c r="B888" s="60"/>
      <c r="C888" s="84"/>
      <c r="D888" s="84"/>
      <c r="E888" s="90"/>
    </row>
    <row r="889" spans="1:5" ht="15" customHeight="1" x14ac:dyDescent="0.2">
      <c r="A889" s="47"/>
      <c r="B889" s="48" t="s">
        <v>52</v>
      </c>
      <c r="C889" s="63" t="s">
        <v>38</v>
      </c>
      <c r="D889" s="112" t="s">
        <v>53</v>
      </c>
      <c r="E889" s="65" t="s">
        <v>40</v>
      </c>
    </row>
    <row r="890" spans="1:5" ht="15" customHeight="1" x14ac:dyDescent="0.2">
      <c r="A890" s="47"/>
      <c r="B890" s="108">
        <v>307</v>
      </c>
      <c r="C890" s="52"/>
      <c r="D890" s="113" t="s">
        <v>71</v>
      </c>
      <c r="E890" s="110">
        <v>-6450708.29</v>
      </c>
    </row>
    <row r="891" spans="1:5" ht="15" customHeight="1" x14ac:dyDescent="0.2">
      <c r="A891" s="47"/>
      <c r="B891" s="108">
        <v>883</v>
      </c>
      <c r="C891" s="52"/>
      <c r="D891" s="113" t="s">
        <v>71</v>
      </c>
      <c r="E891" s="110">
        <f>49239+131895+1279465.89+83160+955898.1+1037259.9+62189.28+49005+92393.1+136160.1+968890.5+895636.97+93871.8+78408+2059431.15+1350004.5+127800</f>
        <v>9450708.2899999991</v>
      </c>
    </row>
    <row r="892" spans="1:5" ht="15" customHeight="1" x14ac:dyDescent="0.2">
      <c r="A892" s="124"/>
      <c r="B892" s="115"/>
      <c r="C892" s="69" t="s">
        <v>42</v>
      </c>
      <c r="D892" s="106"/>
      <c r="E892" s="107">
        <f>SUM(E890:E891)</f>
        <v>2999999.9999999991</v>
      </c>
    </row>
    <row r="893" spans="1:5" ht="15" customHeight="1" x14ac:dyDescent="0.2"/>
    <row r="894" spans="1:5" ht="15" customHeight="1" x14ac:dyDescent="0.2"/>
    <row r="895" spans="1:5" ht="15" customHeight="1" x14ac:dyDescent="0.2"/>
    <row r="896" spans="1:5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</sheetData>
  <mergeCells count="65">
    <mergeCell ref="A821:E829"/>
    <mergeCell ref="A844:E845"/>
    <mergeCell ref="A846:E853"/>
    <mergeCell ref="A865:E866"/>
    <mergeCell ref="A867:E876"/>
    <mergeCell ref="A746:E751"/>
    <mergeCell ref="A773:E773"/>
    <mergeCell ref="A774:E779"/>
    <mergeCell ref="A798:E799"/>
    <mergeCell ref="A800:E807"/>
    <mergeCell ref="A819:E820"/>
    <mergeCell ref="A667:E672"/>
    <mergeCell ref="A694:E695"/>
    <mergeCell ref="A696:E702"/>
    <mergeCell ref="A720:E721"/>
    <mergeCell ref="A722:E728"/>
    <mergeCell ref="A744:E745"/>
    <mergeCell ref="A599:E604"/>
    <mergeCell ref="A627:E628"/>
    <mergeCell ref="A629:E634"/>
    <mergeCell ref="A646:E647"/>
    <mergeCell ref="A648:E652"/>
    <mergeCell ref="A665:E666"/>
    <mergeCell ref="A544:E545"/>
    <mergeCell ref="A546:E552"/>
    <mergeCell ref="A575:E576"/>
    <mergeCell ref="A577:E582"/>
    <mergeCell ref="A597:E597"/>
    <mergeCell ref="A598:E598"/>
    <mergeCell ref="A454:E455"/>
    <mergeCell ref="A456:E462"/>
    <mergeCell ref="A486:E487"/>
    <mergeCell ref="A488:E494"/>
    <mergeCell ref="A523:E524"/>
    <mergeCell ref="A525:E532"/>
    <mergeCell ref="A351:E351"/>
    <mergeCell ref="A352:E359"/>
    <mergeCell ref="A384:E384"/>
    <mergeCell ref="A385:E391"/>
    <mergeCell ref="A419:E419"/>
    <mergeCell ref="A420:E428"/>
    <mergeCell ref="A263:E263"/>
    <mergeCell ref="A264:E270"/>
    <mergeCell ref="A291:E291"/>
    <mergeCell ref="A292:E299"/>
    <mergeCell ref="A324:E324"/>
    <mergeCell ref="A325:E332"/>
    <mergeCell ref="A142:E142"/>
    <mergeCell ref="A143:E150"/>
    <mergeCell ref="A182:E182"/>
    <mergeCell ref="A183:E191"/>
    <mergeCell ref="A229:E229"/>
    <mergeCell ref="A230:E238"/>
    <mergeCell ref="A55:E55"/>
    <mergeCell ref="A56:E64"/>
    <mergeCell ref="A83:E83"/>
    <mergeCell ref="A84:E92"/>
    <mergeCell ref="A116:E116"/>
    <mergeCell ref="A117:E124"/>
    <mergeCell ref="A2:E2"/>
    <mergeCell ref="A3:E3"/>
    <mergeCell ref="A4:E8"/>
    <mergeCell ref="A24:E24"/>
    <mergeCell ref="A25:E25"/>
    <mergeCell ref="A26:E30"/>
  </mergeCells>
  <pageMargins left="0.98425196850393704" right="0.98425196850393704" top="0.98425196850393704" bottom="0.98425196850393704" header="0.51181102362204722" footer="0.51181102362204722"/>
  <pageSetup paperSize="9" scale="92" firstPageNumber="4" orientation="portrait" useFirstPageNumber="1" r:id="rId1"/>
  <headerFooter alignWithMargins="0">
    <oddHeader>&amp;C&amp;"Arial,Kurzíva"Příloha č. 2: Rozpočtové změny č. 2/18 - 32/18 schválené Radou Olomouckého kraje 22.1.2018</oddHeader>
    <oddFooter xml:space="preserve">&amp;L&amp;"Arial,Kurzíva"Zastupitelstvo OK 26.2.2018
6.1. - Rozpočet Olomouckého kraje 2018 - rozpočtové změny 
Příloha č.2: Rozpočtové změny č. 2/18 - 32/18 schválené Radou Olomouckého kraje 22.1.2018&amp;R&amp;"Arial,Kurzíva"Strana &amp;P (celkem 31)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0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6.140625" bestFit="1" customWidth="1"/>
  </cols>
  <sheetData>
    <row r="1" spans="1:5" ht="15" customHeight="1" x14ac:dyDescent="0.25">
      <c r="A1" s="36" t="s">
        <v>167</v>
      </c>
    </row>
    <row r="2" spans="1:5" ht="15" customHeight="1" x14ac:dyDescent="0.2">
      <c r="A2" s="73" t="s">
        <v>47</v>
      </c>
      <c r="B2" s="73"/>
      <c r="C2" s="73"/>
      <c r="D2" s="73"/>
      <c r="E2" s="73"/>
    </row>
    <row r="3" spans="1:5" ht="15" customHeight="1" x14ac:dyDescent="0.2">
      <c r="A3" s="73" t="s">
        <v>48</v>
      </c>
      <c r="B3" s="73"/>
      <c r="C3" s="73"/>
      <c r="D3" s="73"/>
      <c r="E3" s="73"/>
    </row>
    <row r="4" spans="1:5" ht="15" customHeight="1" x14ac:dyDescent="0.2">
      <c r="A4" s="38" t="s">
        <v>168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9"/>
      <c r="B8" s="39"/>
      <c r="C8" s="39"/>
      <c r="D8" s="39"/>
      <c r="E8" s="39"/>
    </row>
    <row r="9" spans="1:5" ht="15" customHeight="1" x14ac:dyDescent="0.25">
      <c r="A9" s="40" t="s">
        <v>1</v>
      </c>
      <c r="B9" s="41"/>
      <c r="C9" s="41"/>
      <c r="D9" s="41"/>
      <c r="E9" s="41"/>
    </row>
    <row r="10" spans="1:5" ht="15" customHeight="1" x14ac:dyDescent="0.2">
      <c r="A10" s="42" t="s">
        <v>50</v>
      </c>
      <c r="B10" s="41"/>
      <c r="C10" s="41"/>
      <c r="D10" s="41"/>
      <c r="E10" s="43" t="s">
        <v>51</v>
      </c>
    </row>
    <row r="11" spans="1:5" ht="15" customHeight="1" x14ac:dyDescent="0.25">
      <c r="A11" s="44"/>
      <c r="B11" s="40"/>
      <c r="C11" s="41"/>
      <c r="D11" s="41"/>
      <c r="E11" s="45"/>
    </row>
    <row r="12" spans="1:5" ht="15" customHeight="1" x14ac:dyDescent="0.2">
      <c r="B12" s="48" t="s">
        <v>52</v>
      </c>
      <c r="C12" s="48" t="s">
        <v>38</v>
      </c>
      <c r="D12" s="74" t="s">
        <v>53</v>
      </c>
      <c r="E12" s="65" t="s">
        <v>40</v>
      </c>
    </row>
    <row r="13" spans="1:5" ht="15" customHeight="1" x14ac:dyDescent="0.2">
      <c r="B13" s="75">
        <v>33071</v>
      </c>
      <c r="C13" s="76"/>
      <c r="D13" s="77" t="s">
        <v>54</v>
      </c>
      <c r="E13" s="54">
        <v>735000</v>
      </c>
    </row>
    <row r="14" spans="1:5" ht="15" customHeight="1" x14ac:dyDescent="0.2">
      <c r="B14" s="78"/>
      <c r="C14" s="57" t="s">
        <v>42</v>
      </c>
      <c r="D14" s="79"/>
      <c r="E14" s="80">
        <f>SUM(E13:E13)</f>
        <v>735000</v>
      </c>
    </row>
    <row r="15" spans="1:5" ht="15" customHeight="1" x14ac:dyDescent="0.25">
      <c r="A15" s="81"/>
      <c r="B15" s="82"/>
      <c r="C15" s="82"/>
      <c r="D15" s="82"/>
      <c r="E15" s="82"/>
    </row>
    <row r="16" spans="1:5" ht="15" customHeight="1" x14ac:dyDescent="0.25">
      <c r="A16" s="40" t="s">
        <v>17</v>
      </c>
      <c r="B16" s="41"/>
      <c r="C16" s="41"/>
      <c r="D16" s="41"/>
      <c r="E16" s="44"/>
    </row>
    <row r="17" spans="1:5" ht="15" customHeight="1" x14ac:dyDescent="0.2">
      <c r="A17" s="42" t="s">
        <v>50</v>
      </c>
      <c r="B17" s="41"/>
      <c r="C17" s="41"/>
      <c r="D17" s="41"/>
      <c r="E17" s="43" t="s">
        <v>51</v>
      </c>
    </row>
    <row r="18" spans="1:5" ht="15" customHeight="1" x14ac:dyDescent="0.2"/>
    <row r="19" spans="1:5" ht="15" customHeight="1" x14ac:dyDescent="0.2">
      <c r="C19" s="48" t="s">
        <v>38</v>
      </c>
      <c r="D19" s="156" t="s">
        <v>39</v>
      </c>
      <c r="E19" s="48" t="s">
        <v>40</v>
      </c>
    </row>
    <row r="20" spans="1:5" ht="15" customHeight="1" x14ac:dyDescent="0.2">
      <c r="C20" s="157">
        <v>3113</v>
      </c>
      <c r="D20" s="67" t="s">
        <v>45</v>
      </c>
      <c r="E20" s="99">
        <v>735000</v>
      </c>
    </row>
    <row r="21" spans="1:5" ht="15" customHeight="1" x14ac:dyDescent="0.2">
      <c r="C21" s="57" t="s">
        <v>42</v>
      </c>
      <c r="D21" s="58"/>
      <c r="E21" s="59">
        <f>SUM(E20:E20)</f>
        <v>735000</v>
      </c>
    </row>
    <row r="22" spans="1:5" ht="15" customHeight="1" x14ac:dyDescent="0.2"/>
    <row r="23" spans="1:5" ht="15" customHeight="1" x14ac:dyDescent="0.2"/>
    <row r="24" spans="1:5" ht="15" customHeight="1" x14ac:dyDescent="0.25">
      <c r="A24" s="36" t="s">
        <v>169</v>
      </c>
    </row>
    <row r="25" spans="1:5" ht="15" customHeight="1" x14ac:dyDescent="0.2">
      <c r="A25" s="158" t="s">
        <v>47</v>
      </c>
      <c r="B25" s="158"/>
      <c r="C25" s="158"/>
      <c r="D25" s="158"/>
      <c r="E25" s="158"/>
    </row>
    <row r="26" spans="1:5" ht="15" customHeight="1" x14ac:dyDescent="0.2">
      <c r="A26" s="73" t="s">
        <v>170</v>
      </c>
      <c r="B26" s="73"/>
      <c r="C26" s="73"/>
      <c r="D26" s="73"/>
      <c r="E26" s="73"/>
    </row>
    <row r="27" spans="1:5" ht="15" customHeight="1" x14ac:dyDescent="0.2">
      <c r="A27" s="38" t="s">
        <v>171</v>
      </c>
      <c r="B27" s="38"/>
      <c r="C27" s="38"/>
      <c r="D27" s="38"/>
      <c r="E27" s="38"/>
    </row>
    <row r="28" spans="1:5" ht="15" customHeight="1" x14ac:dyDescent="0.2">
      <c r="A28" s="38"/>
      <c r="B28" s="38"/>
      <c r="C28" s="38"/>
      <c r="D28" s="38"/>
      <c r="E28" s="38"/>
    </row>
    <row r="29" spans="1:5" ht="15" customHeight="1" x14ac:dyDescent="0.2">
      <c r="A29" s="38"/>
      <c r="B29" s="38"/>
      <c r="C29" s="38"/>
      <c r="D29" s="38"/>
      <c r="E29" s="38"/>
    </row>
    <row r="30" spans="1:5" ht="15" customHeight="1" x14ac:dyDescent="0.2">
      <c r="A30" s="38"/>
      <c r="B30" s="38"/>
      <c r="C30" s="38"/>
      <c r="D30" s="38"/>
      <c r="E30" s="38"/>
    </row>
    <row r="31" spans="1:5" ht="15" customHeight="1" x14ac:dyDescent="0.2">
      <c r="A31" s="38"/>
      <c r="B31" s="38"/>
      <c r="C31" s="38"/>
      <c r="D31" s="38"/>
      <c r="E31" s="38"/>
    </row>
    <row r="32" spans="1:5" ht="15" customHeight="1" x14ac:dyDescent="0.2">
      <c r="A32" s="38"/>
      <c r="B32" s="38"/>
      <c r="C32" s="38"/>
      <c r="D32" s="38"/>
      <c r="E32" s="38"/>
    </row>
    <row r="33" spans="1:5" ht="15" customHeight="1" x14ac:dyDescent="0.2">
      <c r="A33" s="38"/>
      <c r="B33" s="38"/>
      <c r="C33" s="38"/>
      <c r="D33" s="38"/>
      <c r="E33" s="38"/>
    </row>
    <row r="34" spans="1:5" ht="15" customHeight="1" x14ac:dyDescent="0.2">
      <c r="A34" s="137"/>
      <c r="B34" s="137"/>
      <c r="C34" s="137"/>
      <c r="D34" s="137"/>
      <c r="E34" s="137"/>
    </row>
    <row r="35" spans="1:5" ht="15" customHeight="1" x14ac:dyDescent="0.25">
      <c r="A35" s="40" t="s">
        <v>1</v>
      </c>
      <c r="B35" s="41"/>
      <c r="C35" s="41"/>
      <c r="D35" s="41"/>
      <c r="E35" s="41"/>
    </row>
    <row r="36" spans="1:5" ht="15" customHeight="1" x14ac:dyDescent="0.2">
      <c r="A36" s="42" t="s">
        <v>36</v>
      </c>
      <c r="B36" s="60"/>
      <c r="C36" s="60"/>
      <c r="D36" s="60"/>
      <c r="E36" s="60" t="s">
        <v>37</v>
      </c>
    </row>
    <row r="37" spans="1:5" ht="15" customHeight="1" x14ac:dyDescent="0.25">
      <c r="A37" s="44"/>
      <c r="B37" s="40"/>
      <c r="C37" s="41"/>
      <c r="D37" s="41"/>
      <c r="E37" s="45"/>
    </row>
    <row r="38" spans="1:5" ht="15" customHeight="1" x14ac:dyDescent="0.2">
      <c r="B38" s="48" t="s">
        <v>52</v>
      </c>
      <c r="C38" s="48" t="s">
        <v>38</v>
      </c>
      <c r="D38" s="74" t="s">
        <v>53</v>
      </c>
      <c r="E38" s="48" t="s">
        <v>40</v>
      </c>
    </row>
    <row r="39" spans="1:5" ht="15" customHeight="1" x14ac:dyDescent="0.2">
      <c r="B39" s="75">
        <v>13305</v>
      </c>
      <c r="C39" s="76"/>
      <c r="D39" s="77" t="s">
        <v>54</v>
      </c>
      <c r="E39" s="54">
        <v>1118752175</v>
      </c>
    </row>
    <row r="40" spans="1:5" ht="15" customHeight="1" x14ac:dyDescent="0.2">
      <c r="B40" s="78"/>
      <c r="C40" s="57" t="s">
        <v>42</v>
      </c>
      <c r="D40" s="79"/>
      <c r="E40" s="80">
        <f>SUM(E39:E39)</f>
        <v>1118752175</v>
      </c>
    </row>
    <row r="41" spans="1:5" ht="15" customHeight="1" x14ac:dyDescent="0.2"/>
    <row r="42" spans="1:5" ht="15" customHeight="1" x14ac:dyDescent="0.25">
      <c r="A42" s="40" t="s">
        <v>17</v>
      </c>
      <c r="B42" s="41"/>
      <c r="C42" s="41"/>
      <c r="D42" s="41"/>
      <c r="E42" s="44"/>
    </row>
    <row r="43" spans="1:5" ht="15" customHeight="1" x14ac:dyDescent="0.2">
      <c r="A43" s="88" t="s">
        <v>172</v>
      </c>
      <c r="B43" s="60"/>
      <c r="C43" s="60"/>
      <c r="D43" s="60"/>
      <c r="E43" s="60" t="s">
        <v>173</v>
      </c>
    </row>
    <row r="44" spans="1:5" ht="15" customHeight="1" x14ac:dyDescent="0.25">
      <c r="A44" s="44"/>
      <c r="B44" s="40"/>
      <c r="C44" s="41"/>
      <c r="D44" s="41"/>
      <c r="E44" s="45"/>
    </row>
    <row r="45" spans="1:5" ht="15" customHeight="1" x14ac:dyDescent="0.25">
      <c r="A45" s="159"/>
      <c r="B45" s="40"/>
      <c r="C45" s="63" t="s">
        <v>38</v>
      </c>
      <c r="D45" s="49" t="s">
        <v>39</v>
      </c>
      <c r="E45" s="48" t="s">
        <v>40</v>
      </c>
    </row>
    <row r="46" spans="1:5" ht="15" customHeight="1" x14ac:dyDescent="0.25">
      <c r="A46" s="159"/>
      <c r="B46" s="40"/>
      <c r="C46" s="66">
        <v>4399</v>
      </c>
      <c r="D46" s="53" t="s">
        <v>124</v>
      </c>
      <c r="E46" s="110">
        <f>14073000+81868500+76784300+162426700+18914000</f>
        <v>354066500</v>
      </c>
    </row>
    <row r="47" spans="1:5" ht="15" customHeight="1" x14ac:dyDescent="0.25">
      <c r="A47" s="159"/>
      <c r="B47" s="40"/>
      <c r="C47" s="66">
        <v>4399</v>
      </c>
      <c r="D47" s="67" t="s">
        <v>45</v>
      </c>
      <c r="E47" s="110">
        <f>1126600+169649900</f>
        <v>170776500</v>
      </c>
    </row>
    <row r="48" spans="1:5" ht="15" customHeight="1" x14ac:dyDescent="0.25">
      <c r="A48" s="159"/>
      <c r="B48" s="40"/>
      <c r="C48" s="69" t="s">
        <v>42</v>
      </c>
      <c r="D48" s="67"/>
      <c r="E48" s="71">
        <f>SUM(E46:E47)</f>
        <v>524843000</v>
      </c>
    </row>
    <row r="49" spans="1:7" ht="15" customHeight="1" x14ac:dyDescent="0.25">
      <c r="A49" s="159"/>
      <c r="B49" s="40"/>
      <c r="C49" s="41"/>
      <c r="D49" s="41"/>
      <c r="E49" s="45"/>
    </row>
    <row r="50" spans="1:7" ht="15" customHeight="1" x14ac:dyDescent="0.2">
      <c r="B50" s="48" t="s">
        <v>52</v>
      </c>
      <c r="C50" s="48" t="s">
        <v>38</v>
      </c>
      <c r="D50" s="74" t="s">
        <v>53</v>
      </c>
      <c r="E50" s="48" t="s">
        <v>40</v>
      </c>
    </row>
    <row r="51" spans="1:7" ht="15" customHeight="1" x14ac:dyDescent="0.2">
      <c r="B51" s="160">
        <v>13305</v>
      </c>
      <c r="C51" s="161"/>
      <c r="D51" s="113" t="s">
        <v>174</v>
      </c>
      <c r="E51" s="54">
        <v>593909175</v>
      </c>
    </row>
    <row r="52" spans="1:7" ht="15" customHeight="1" x14ac:dyDescent="0.2">
      <c r="B52" s="162"/>
      <c r="C52" s="57" t="s">
        <v>42</v>
      </c>
      <c r="D52" s="79"/>
      <c r="E52" s="80">
        <f>SUM(E51:E51)</f>
        <v>593909175</v>
      </c>
      <c r="G52" s="126">
        <f>+E48+E52</f>
        <v>1118752175</v>
      </c>
    </row>
    <row r="53" spans="1:7" ht="15" customHeight="1" x14ac:dyDescent="0.2"/>
    <row r="54" spans="1:7" ht="15" customHeight="1" x14ac:dyDescent="0.25">
      <c r="A54" s="36" t="s">
        <v>175</v>
      </c>
    </row>
    <row r="55" spans="1:7" ht="15" customHeight="1" x14ac:dyDescent="0.2">
      <c r="A55" s="73" t="s">
        <v>47</v>
      </c>
      <c r="B55" s="73"/>
      <c r="C55" s="73"/>
      <c r="D55" s="73"/>
      <c r="E55" s="73"/>
    </row>
    <row r="56" spans="1:7" ht="15" customHeight="1" x14ac:dyDescent="0.2">
      <c r="A56" s="101" t="s">
        <v>176</v>
      </c>
      <c r="B56" s="101"/>
      <c r="C56" s="101"/>
      <c r="D56" s="101"/>
      <c r="E56" s="101"/>
    </row>
    <row r="57" spans="1:7" ht="15" customHeight="1" x14ac:dyDescent="0.2">
      <c r="A57" s="101"/>
      <c r="B57" s="101"/>
      <c r="C57" s="101"/>
      <c r="D57" s="101"/>
      <c r="E57" s="101"/>
    </row>
    <row r="58" spans="1:7" ht="15" customHeight="1" x14ac:dyDescent="0.2">
      <c r="A58" s="101"/>
      <c r="B58" s="101"/>
      <c r="C58" s="101"/>
      <c r="D58" s="101"/>
      <c r="E58" s="101"/>
    </row>
    <row r="59" spans="1:7" ht="15" customHeight="1" x14ac:dyDescent="0.2">
      <c r="A59" s="101"/>
      <c r="B59" s="101"/>
      <c r="C59" s="101"/>
      <c r="D59" s="101"/>
      <c r="E59" s="101"/>
    </row>
    <row r="60" spans="1:7" ht="15" customHeight="1" x14ac:dyDescent="0.2">
      <c r="A60" s="101"/>
      <c r="B60" s="101"/>
      <c r="C60" s="101"/>
      <c r="D60" s="101"/>
      <c r="E60" s="101"/>
    </row>
    <row r="61" spans="1:7" ht="15" customHeight="1" x14ac:dyDescent="0.2">
      <c r="A61" s="101"/>
      <c r="B61" s="101"/>
      <c r="C61" s="101"/>
      <c r="D61" s="101"/>
      <c r="E61" s="101"/>
    </row>
    <row r="62" spans="1:7" ht="15" customHeight="1" x14ac:dyDescent="0.2">
      <c r="A62" s="101"/>
      <c r="B62" s="101"/>
      <c r="C62" s="101"/>
      <c r="D62" s="101"/>
      <c r="E62" s="101"/>
    </row>
    <row r="63" spans="1:7" ht="15" customHeight="1" x14ac:dyDescent="0.2">
      <c r="A63" s="120"/>
      <c r="B63" s="120"/>
      <c r="C63" s="120"/>
      <c r="D63" s="120"/>
      <c r="E63" s="120"/>
    </row>
    <row r="64" spans="1:7" ht="15" customHeight="1" x14ac:dyDescent="0.25">
      <c r="A64" s="40" t="s">
        <v>1</v>
      </c>
      <c r="B64" s="84"/>
      <c r="C64" s="84"/>
      <c r="D64" s="84"/>
      <c r="E64" s="84"/>
    </row>
    <row r="65" spans="1:5" ht="15" customHeight="1" x14ac:dyDescent="0.2">
      <c r="A65" s="42" t="s">
        <v>76</v>
      </c>
      <c r="B65" s="41"/>
      <c r="C65" s="41"/>
      <c r="D65" s="41"/>
      <c r="E65" s="43" t="s">
        <v>105</v>
      </c>
    </row>
    <row r="66" spans="1:5" ht="15" customHeight="1" x14ac:dyDescent="0.25">
      <c r="A66" s="83"/>
      <c r="B66" s="60"/>
      <c r="C66" s="84"/>
      <c r="D66" s="84"/>
      <c r="E66" s="90"/>
    </row>
    <row r="67" spans="1:5" ht="15" customHeight="1" x14ac:dyDescent="0.2">
      <c r="A67" s="47"/>
      <c r="B67" s="47"/>
      <c r="C67" s="63" t="s">
        <v>38</v>
      </c>
      <c r="D67" s="64" t="s">
        <v>53</v>
      </c>
      <c r="E67" s="65" t="s">
        <v>40</v>
      </c>
    </row>
    <row r="68" spans="1:5" ht="15" customHeight="1" x14ac:dyDescent="0.2">
      <c r="A68" s="121"/>
      <c r="B68" s="122"/>
      <c r="C68" s="66"/>
      <c r="D68" s="123" t="s">
        <v>78</v>
      </c>
      <c r="E68" s="110">
        <v>11420900.49</v>
      </c>
    </row>
    <row r="69" spans="1:5" ht="15" customHeight="1" x14ac:dyDescent="0.2">
      <c r="A69" s="121"/>
      <c r="B69" s="124"/>
      <c r="C69" s="69" t="s">
        <v>42</v>
      </c>
      <c r="D69" s="70"/>
      <c r="E69" s="71">
        <f>SUM(E68:E68)</f>
        <v>11420900.49</v>
      </c>
    </row>
    <row r="70" spans="1:5" ht="15" customHeight="1" x14ac:dyDescent="0.2"/>
    <row r="71" spans="1:5" ht="15" customHeight="1" x14ac:dyDescent="0.25">
      <c r="A71" s="40" t="s">
        <v>17</v>
      </c>
      <c r="B71" s="118"/>
      <c r="C71" s="41"/>
      <c r="D71" s="41"/>
      <c r="E71" s="60"/>
    </row>
    <row r="72" spans="1:5" ht="15" customHeight="1" x14ac:dyDescent="0.2">
      <c r="A72" s="42" t="s">
        <v>36</v>
      </c>
      <c r="B72" s="118"/>
      <c r="C72" s="41"/>
      <c r="D72" s="41"/>
      <c r="E72" t="s">
        <v>37</v>
      </c>
    </row>
    <row r="73" spans="1:5" ht="15" customHeight="1" x14ac:dyDescent="0.25">
      <c r="A73" s="44"/>
      <c r="B73" s="119"/>
      <c r="C73" s="41"/>
      <c r="D73" s="41"/>
      <c r="E73" s="90"/>
    </row>
    <row r="74" spans="1:5" ht="15" customHeight="1" x14ac:dyDescent="0.2">
      <c r="B74" s="46"/>
      <c r="C74" s="48" t="s">
        <v>38</v>
      </c>
      <c r="D74" s="95" t="s">
        <v>39</v>
      </c>
      <c r="E74" s="63" t="s">
        <v>40</v>
      </c>
    </row>
    <row r="75" spans="1:5" ht="15" customHeight="1" x14ac:dyDescent="0.2">
      <c r="B75" s="50"/>
      <c r="C75" s="52">
        <v>6409</v>
      </c>
      <c r="D75" s="98" t="s">
        <v>41</v>
      </c>
      <c r="E75" s="110">
        <v>11420900.49</v>
      </c>
    </row>
    <row r="76" spans="1:5" ht="15" customHeight="1" x14ac:dyDescent="0.2">
      <c r="B76" s="55"/>
      <c r="C76" s="57" t="s">
        <v>42</v>
      </c>
      <c r="D76" s="100"/>
      <c r="E76" s="107">
        <f>SUM(E75:E75)</f>
        <v>11420900.49</v>
      </c>
    </row>
    <row r="77" spans="1:5" ht="15" customHeight="1" x14ac:dyDescent="0.2"/>
    <row r="78" spans="1:5" ht="15" customHeight="1" x14ac:dyDescent="0.2"/>
    <row r="79" spans="1:5" ht="15" customHeight="1" x14ac:dyDescent="0.25">
      <c r="A79" s="36" t="s">
        <v>177</v>
      </c>
    </row>
    <row r="80" spans="1:5" ht="15" customHeight="1" x14ac:dyDescent="0.2">
      <c r="A80" s="73" t="s">
        <v>47</v>
      </c>
      <c r="B80" s="73"/>
      <c r="C80" s="73"/>
      <c r="D80" s="73"/>
      <c r="E80" s="73"/>
    </row>
    <row r="81" spans="1:5" ht="15" customHeight="1" x14ac:dyDescent="0.2">
      <c r="A81" s="73" t="s">
        <v>178</v>
      </c>
      <c r="B81" s="73"/>
      <c r="C81" s="73"/>
      <c r="D81" s="73"/>
      <c r="E81" s="73"/>
    </row>
    <row r="82" spans="1:5" ht="15" customHeight="1" x14ac:dyDescent="0.2">
      <c r="A82" s="101" t="s">
        <v>179</v>
      </c>
      <c r="B82" s="101"/>
      <c r="C82" s="101"/>
      <c r="D82" s="101"/>
      <c r="E82" s="101"/>
    </row>
    <row r="83" spans="1:5" ht="15" customHeight="1" x14ac:dyDescent="0.2">
      <c r="A83" s="101"/>
      <c r="B83" s="101"/>
      <c r="C83" s="101"/>
      <c r="D83" s="101"/>
      <c r="E83" s="101"/>
    </row>
    <row r="84" spans="1:5" ht="15" customHeight="1" x14ac:dyDescent="0.2">
      <c r="A84" s="101"/>
      <c r="B84" s="101"/>
      <c r="C84" s="101"/>
      <c r="D84" s="101"/>
      <c r="E84" s="101"/>
    </row>
    <row r="85" spans="1:5" ht="15" customHeight="1" x14ac:dyDescent="0.2">
      <c r="A85" s="101"/>
      <c r="B85" s="101"/>
      <c r="C85" s="101"/>
      <c r="D85" s="101"/>
      <c r="E85" s="101"/>
    </row>
    <row r="86" spans="1:5" ht="15" customHeight="1" x14ac:dyDescent="0.2">
      <c r="A86" s="101"/>
      <c r="B86" s="101"/>
      <c r="C86" s="101"/>
      <c r="D86" s="101"/>
      <c r="E86" s="101"/>
    </row>
    <row r="87" spans="1:5" ht="15" customHeight="1" x14ac:dyDescent="0.2">
      <c r="A87" s="101"/>
      <c r="B87" s="101"/>
      <c r="C87" s="101"/>
      <c r="D87" s="101"/>
      <c r="E87" s="101"/>
    </row>
    <row r="88" spans="1:5" ht="15" customHeight="1" x14ac:dyDescent="0.2">
      <c r="A88" s="101"/>
      <c r="B88" s="101"/>
      <c r="C88" s="101"/>
      <c r="D88" s="101"/>
      <c r="E88" s="101"/>
    </row>
    <row r="89" spans="1:5" ht="15" customHeight="1" x14ac:dyDescent="0.2">
      <c r="A89" s="101"/>
      <c r="B89" s="101"/>
      <c r="C89" s="101"/>
      <c r="D89" s="101"/>
      <c r="E89" s="101"/>
    </row>
    <row r="90" spans="1:5" ht="15" customHeight="1" x14ac:dyDescent="0.2">
      <c r="A90" s="120"/>
      <c r="B90" s="134"/>
      <c r="C90" s="120"/>
      <c r="D90" s="120"/>
      <c r="E90" s="120"/>
    </row>
    <row r="91" spans="1:5" ht="15" customHeight="1" x14ac:dyDescent="0.25">
      <c r="A91" s="40" t="s">
        <v>1</v>
      </c>
      <c r="B91" s="118"/>
      <c r="C91" s="41"/>
      <c r="D91" s="41"/>
      <c r="E91" s="41"/>
    </row>
    <row r="92" spans="1:5" ht="15" customHeight="1" x14ac:dyDescent="0.2">
      <c r="A92" s="42" t="s">
        <v>76</v>
      </c>
      <c r="B92" s="41"/>
      <c r="C92" s="41"/>
      <c r="D92" s="41"/>
      <c r="E92" s="43" t="s">
        <v>105</v>
      </c>
    </row>
    <row r="93" spans="1:5" ht="15" customHeight="1" x14ac:dyDescent="0.25">
      <c r="A93" s="60"/>
      <c r="B93" s="135"/>
      <c r="C93" s="84"/>
      <c r="D93" s="84"/>
      <c r="E93" s="90"/>
    </row>
    <row r="94" spans="1:5" ht="15" customHeight="1" x14ac:dyDescent="0.2">
      <c r="B94" s="63" t="s">
        <v>52</v>
      </c>
      <c r="C94" s="63" t="s">
        <v>38</v>
      </c>
      <c r="D94" s="64" t="s">
        <v>53</v>
      </c>
      <c r="E94" s="65" t="s">
        <v>40</v>
      </c>
    </row>
    <row r="95" spans="1:5" ht="15" customHeight="1" x14ac:dyDescent="0.2">
      <c r="B95" s="130">
        <v>106515974</v>
      </c>
      <c r="C95" s="92"/>
      <c r="D95" s="123" t="s">
        <v>180</v>
      </c>
      <c r="E95" s="54">
        <v>286480</v>
      </c>
    </row>
    <row r="96" spans="1:5" ht="15" customHeight="1" x14ac:dyDescent="0.2">
      <c r="B96" s="149"/>
      <c r="C96" s="69" t="s">
        <v>42</v>
      </c>
      <c r="D96" s="70"/>
      <c r="E96" s="71">
        <f>SUM(E95:E95)</f>
        <v>286480</v>
      </c>
    </row>
    <row r="97" spans="1:5" ht="15" customHeight="1" x14ac:dyDescent="0.2"/>
    <row r="98" spans="1:5" ht="15" customHeight="1" x14ac:dyDescent="0.25">
      <c r="A98" s="83" t="s">
        <v>17</v>
      </c>
      <c r="B98" s="84"/>
      <c r="C98" s="84"/>
      <c r="D98" s="84"/>
      <c r="E98" s="84"/>
    </row>
    <row r="99" spans="1:5" ht="15" customHeight="1" x14ac:dyDescent="0.2">
      <c r="A99" s="88" t="s">
        <v>36</v>
      </c>
      <c r="B99" s="84"/>
      <c r="C99" s="84"/>
      <c r="D99" s="84"/>
      <c r="E99" s="89" t="s">
        <v>37</v>
      </c>
    </row>
    <row r="100" spans="1:5" ht="15" customHeight="1" x14ac:dyDescent="0.25">
      <c r="A100" s="83"/>
      <c r="B100" s="60"/>
      <c r="C100" s="84"/>
      <c r="D100" s="84"/>
      <c r="E100" s="90"/>
    </row>
    <row r="101" spans="1:5" ht="15" customHeight="1" x14ac:dyDescent="0.2">
      <c r="A101" s="47"/>
      <c r="B101" s="47"/>
      <c r="C101" s="63" t="s">
        <v>38</v>
      </c>
      <c r="D101" s="64" t="s">
        <v>39</v>
      </c>
      <c r="E101" s="65" t="s">
        <v>40</v>
      </c>
    </row>
    <row r="102" spans="1:5" ht="15" customHeight="1" x14ac:dyDescent="0.2">
      <c r="A102" s="102"/>
      <c r="B102" s="122"/>
      <c r="C102" s="139">
        <v>6409</v>
      </c>
      <c r="D102" s="53" t="s">
        <v>41</v>
      </c>
      <c r="E102" s="54">
        <v>286480</v>
      </c>
    </row>
    <row r="103" spans="1:5" ht="15" customHeight="1" x14ac:dyDescent="0.2">
      <c r="A103" s="114"/>
      <c r="B103" s="144"/>
      <c r="C103" s="69" t="s">
        <v>42</v>
      </c>
      <c r="D103" s="70"/>
      <c r="E103" s="71">
        <f>SUM(E102:E102)</f>
        <v>286480</v>
      </c>
    </row>
    <row r="104" spans="1:5" ht="15" customHeight="1" x14ac:dyDescent="0.2"/>
    <row r="105" spans="1:5" ht="15" customHeight="1" x14ac:dyDescent="0.25">
      <c r="A105" s="36" t="s">
        <v>181</v>
      </c>
    </row>
    <row r="106" spans="1:5" ht="15" customHeight="1" x14ac:dyDescent="0.2">
      <c r="A106" s="73" t="s">
        <v>47</v>
      </c>
      <c r="B106" s="73"/>
      <c r="C106" s="73"/>
      <c r="D106" s="73"/>
      <c r="E106" s="73"/>
    </row>
    <row r="107" spans="1:5" ht="15" customHeight="1" x14ac:dyDescent="0.2">
      <c r="A107" s="38" t="s">
        <v>216</v>
      </c>
      <c r="B107" s="38"/>
      <c r="C107" s="38"/>
      <c r="D107" s="38"/>
      <c r="E107" s="38"/>
    </row>
    <row r="108" spans="1:5" ht="15" customHeight="1" x14ac:dyDescent="0.2">
      <c r="A108" s="38"/>
      <c r="B108" s="38"/>
      <c r="C108" s="38"/>
      <c r="D108" s="38"/>
      <c r="E108" s="38"/>
    </row>
    <row r="109" spans="1:5" ht="15" customHeight="1" x14ac:dyDescent="0.2">
      <c r="A109" s="38"/>
      <c r="B109" s="38"/>
      <c r="C109" s="38"/>
      <c r="D109" s="38"/>
      <c r="E109" s="38"/>
    </row>
    <row r="110" spans="1:5" ht="15" customHeight="1" x14ac:dyDescent="0.2">
      <c r="A110" s="38"/>
      <c r="B110" s="38"/>
      <c r="C110" s="38"/>
      <c r="D110" s="38"/>
      <c r="E110" s="38"/>
    </row>
    <row r="111" spans="1:5" ht="15" customHeight="1" x14ac:dyDescent="0.2">
      <c r="A111" s="38"/>
      <c r="B111" s="38"/>
      <c r="C111" s="38"/>
      <c r="D111" s="38"/>
      <c r="E111" s="38"/>
    </row>
    <row r="112" spans="1:5" ht="15" customHeight="1" x14ac:dyDescent="0.2">
      <c r="A112" s="38"/>
      <c r="B112" s="38"/>
      <c r="C112" s="38"/>
      <c r="D112" s="38"/>
      <c r="E112" s="38"/>
    </row>
    <row r="113" spans="1:5" ht="15" customHeight="1" x14ac:dyDescent="0.2">
      <c r="A113" s="38"/>
      <c r="B113" s="38"/>
      <c r="C113" s="38"/>
      <c r="D113" s="38"/>
      <c r="E113" s="38"/>
    </row>
    <row r="114" spans="1:5" ht="15" customHeight="1" x14ac:dyDescent="0.2">
      <c r="A114" s="38"/>
      <c r="B114" s="38"/>
      <c r="C114" s="38"/>
      <c r="D114" s="38"/>
      <c r="E114" s="38"/>
    </row>
    <row r="115" spans="1:5" ht="15" customHeight="1" x14ac:dyDescent="0.2">
      <c r="A115" s="38"/>
      <c r="B115" s="38"/>
      <c r="C115" s="38"/>
      <c r="D115" s="38"/>
      <c r="E115" s="38"/>
    </row>
    <row r="116" spans="1:5" ht="15" customHeight="1" x14ac:dyDescent="0.2">
      <c r="A116" s="87"/>
      <c r="B116" s="87"/>
      <c r="C116" s="87"/>
      <c r="D116" s="87"/>
      <c r="E116" s="87"/>
    </row>
    <row r="117" spans="1:5" ht="15" customHeight="1" x14ac:dyDescent="0.25">
      <c r="A117" s="83" t="s">
        <v>1</v>
      </c>
      <c r="B117" s="84"/>
      <c r="C117" s="84"/>
      <c r="D117" s="84"/>
      <c r="E117" s="84"/>
    </row>
    <row r="118" spans="1:5" ht="15" customHeight="1" x14ac:dyDescent="0.2">
      <c r="A118" s="88" t="s">
        <v>36</v>
      </c>
      <c r="E118" t="s">
        <v>37</v>
      </c>
    </row>
    <row r="119" spans="1:5" ht="15" customHeight="1" x14ac:dyDescent="0.25">
      <c r="B119" s="83"/>
      <c r="C119" s="84"/>
      <c r="D119" s="84"/>
      <c r="E119" s="90"/>
    </row>
    <row r="120" spans="1:5" ht="15" customHeight="1" x14ac:dyDescent="0.2">
      <c r="A120" s="47"/>
      <c r="B120" s="47"/>
      <c r="C120" s="63" t="s">
        <v>38</v>
      </c>
      <c r="D120" s="64" t="s">
        <v>53</v>
      </c>
      <c r="E120" s="48" t="s">
        <v>40</v>
      </c>
    </row>
    <row r="121" spans="1:5" ht="15" customHeight="1" x14ac:dyDescent="0.2">
      <c r="A121" s="50"/>
      <c r="B121" s="51"/>
      <c r="C121" s="52"/>
      <c r="D121" s="123" t="s">
        <v>104</v>
      </c>
      <c r="E121" s="54">
        <v>3237175.44</v>
      </c>
    </row>
    <row r="122" spans="1:5" ht="15" customHeight="1" x14ac:dyDescent="0.2">
      <c r="A122" s="50"/>
      <c r="B122" s="51"/>
      <c r="C122" s="57" t="s">
        <v>42</v>
      </c>
      <c r="D122" s="79"/>
      <c r="E122" s="80">
        <f>SUM(E121:E121)</f>
        <v>3237175.44</v>
      </c>
    </row>
    <row r="123" spans="1:5" ht="15" customHeight="1" x14ac:dyDescent="0.2">
      <c r="A123" s="44"/>
      <c r="B123" s="44"/>
      <c r="C123" s="44"/>
      <c r="D123" s="44"/>
      <c r="E123" s="44"/>
    </row>
    <row r="124" spans="1:5" ht="15" customHeight="1" x14ac:dyDescent="0.25">
      <c r="A124" s="83" t="s">
        <v>17</v>
      </c>
      <c r="B124" s="84"/>
      <c r="C124" s="84"/>
      <c r="D124" s="84"/>
      <c r="E124" s="60"/>
    </row>
    <row r="125" spans="1:5" ht="15" customHeight="1" x14ac:dyDescent="0.2">
      <c r="A125" s="88" t="s">
        <v>36</v>
      </c>
      <c r="B125" s="84"/>
      <c r="C125" s="84"/>
      <c r="D125" s="84"/>
      <c r="E125" s="89" t="s">
        <v>37</v>
      </c>
    </row>
    <row r="126" spans="1:5" ht="15" customHeight="1" x14ac:dyDescent="0.2">
      <c r="A126" s="88"/>
      <c r="B126" s="60"/>
      <c r="C126" s="84"/>
      <c r="D126" s="84"/>
      <c r="E126" s="90"/>
    </row>
    <row r="127" spans="1:5" ht="15" customHeight="1" x14ac:dyDescent="0.2">
      <c r="A127" s="47"/>
      <c r="B127" s="47"/>
      <c r="C127" s="63" t="s">
        <v>38</v>
      </c>
      <c r="D127" s="49" t="s">
        <v>39</v>
      </c>
      <c r="E127" s="65" t="s">
        <v>40</v>
      </c>
    </row>
    <row r="128" spans="1:5" ht="15" customHeight="1" x14ac:dyDescent="0.2">
      <c r="A128" s="47"/>
      <c r="B128" s="47"/>
      <c r="C128" s="139">
        <v>6409</v>
      </c>
      <c r="D128" s="53" t="s">
        <v>41</v>
      </c>
      <c r="E128" s="110">
        <v>-530116.29</v>
      </c>
    </row>
    <row r="129" spans="1:5" ht="15" customHeight="1" x14ac:dyDescent="0.2">
      <c r="A129" s="124"/>
      <c r="B129" s="124"/>
      <c r="C129" s="69" t="s">
        <v>42</v>
      </c>
      <c r="D129" s="70"/>
      <c r="E129" s="71">
        <f>SUM(E128:E128)</f>
        <v>-530116.29</v>
      </c>
    </row>
    <row r="130" spans="1:5" ht="15" customHeight="1" x14ac:dyDescent="0.2">
      <c r="A130" s="44"/>
      <c r="B130" s="44"/>
      <c r="C130" s="44"/>
      <c r="D130" s="44"/>
      <c r="E130" s="44"/>
    </row>
    <row r="131" spans="1:5" ht="15" customHeight="1" x14ac:dyDescent="0.25">
      <c r="A131" s="40" t="s">
        <v>17</v>
      </c>
      <c r="B131" s="41"/>
      <c r="C131" s="41"/>
      <c r="D131" s="60"/>
      <c r="E131" s="60"/>
    </row>
    <row r="132" spans="1:5" ht="15" customHeight="1" x14ac:dyDescent="0.2">
      <c r="A132" s="140" t="s">
        <v>107</v>
      </c>
      <c r="B132" s="41"/>
      <c r="C132" s="41"/>
      <c r="D132" s="41"/>
      <c r="E132" s="43" t="s">
        <v>108</v>
      </c>
    </row>
    <row r="133" spans="1:5" ht="15" customHeight="1" x14ac:dyDescent="0.2">
      <c r="A133" s="44"/>
      <c r="B133" s="61"/>
      <c r="C133" s="41"/>
      <c r="D133" s="44"/>
      <c r="E133" s="62"/>
    </row>
    <row r="134" spans="1:5" ht="15" customHeight="1" x14ac:dyDescent="0.2">
      <c r="B134" s="63" t="s">
        <v>52</v>
      </c>
      <c r="C134" s="63" t="s">
        <v>38</v>
      </c>
      <c r="D134" s="64" t="s">
        <v>53</v>
      </c>
      <c r="E134" s="65" t="s">
        <v>40</v>
      </c>
    </row>
    <row r="135" spans="1:5" ht="15" customHeight="1" x14ac:dyDescent="0.2">
      <c r="B135" s="141">
        <v>880</v>
      </c>
      <c r="C135" s="66"/>
      <c r="D135" s="53" t="s">
        <v>109</v>
      </c>
      <c r="E135" s="68">
        <v>530116.29</v>
      </c>
    </row>
    <row r="136" spans="1:5" ht="15" customHeight="1" x14ac:dyDescent="0.2">
      <c r="B136" s="141">
        <v>895</v>
      </c>
      <c r="C136" s="66"/>
      <c r="D136" s="53" t="s">
        <v>109</v>
      </c>
      <c r="E136" s="68">
        <v>3237175.44</v>
      </c>
    </row>
    <row r="137" spans="1:5" ht="15" customHeight="1" x14ac:dyDescent="0.2">
      <c r="B137" s="141"/>
      <c r="C137" s="69" t="s">
        <v>42</v>
      </c>
      <c r="D137" s="70"/>
      <c r="E137" s="71">
        <f>SUM(E135:E136)</f>
        <v>3767291.73</v>
      </c>
    </row>
    <row r="138" spans="1:5" ht="15" customHeight="1" x14ac:dyDescent="0.2"/>
    <row r="139" spans="1:5" ht="15" customHeight="1" x14ac:dyDescent="0.2"/>
    <row r="140" spans="1:5" ht="15" customHeight="1" x14ac:dyDescent="0.25">
      <c r="A140" s="36" t="s">
        <v>182</v>
      </c>
    </row>
    <row r="141" spans="1:5" ht="15" customHeight="1" x14ac:dyDescent="0.2">
      <c r="A141" s="73" t="s">
        <v>47</v>
      </c>
      <c r="B141" s="73"/>
      <c r="C141" s="73"/>
      <c r="D141" s="73"/>
      <c r="E141" s="73"/>
    </row>
    <row r="142" spans="1:5" ht="15" customHeight="1" x14ac:dyDescent="0.2">
      <c r="A142" s="38" t="s">
        <v>183</v>
      </c>
      <c r="B142" s="38"/>
      <c r="C142" s="38"/>
      <c r="D142" s="38"/>
      <c r="E142" s="38"/>
    </row>
    <row r="143" spans="1:5" ht="15" customHeight="1" x14ac:dyDescent="0.2">
      <c r="A143" s="38"/>
      <c r="B143" s="38"/>
      <c r="C143" s="38"/>
      <c r="D143" s="38"/>
      <c r="E143" s="38"/>
    </row>
    <row r="144" spans="1:5" ht="15" customHeight="1" x14ac:dyDescent="0.2">
      <c r="A144" s="38"/>
      <c r="B144" s="38"/>
      <c r="C144" s="38"/>
      <c r="D144" s="38"/>
      <c r="E144" s="38"/>
    </row>
    <row r="145" spans="1:5" ht="15" customHeight="1" x14ac:dyDescent="0.2">
      <c r="A145" s="38"/>
      <c r="B145" s="38"/>
      <c r="C145" s="38"/>
      <c r="D145" s="38"/>
      <c r="E145" s="38"/>
    </row>
    <row r="146" spans="1:5" ht="15" customHeight="1" x14ac:dyDescent="0.2">
      <c r="A146" s="38"/>
      <c r="B146" s="38"/>
      <c r="C146" s="38"/>
      <c r="D146" s="38"/>
      <c r="E146" s="38"/>
    </row>
    <row r="147" spans="1:5" ht="15" customHeight="1" x14ac:dyDescent="0.2">
      <c r="A147" s="38"/>
      <c r="B147" s="38"/>
      <c r="C147" s="38"/>
      <c r="D147" s="38"/>
      <c r="E147" s="38"/>
    </row>
    <row r="148" spans="1:5" ht="15" customHeight="1" x14ac:dyDescent="0.2">
      <c r="A148" s="38"/>
      <c r="B148" s="38"/>
      <c r="C148" s="38"/>
      <c r="D148" s="38"/>
      <c r="E148" s="38"/>
    </row>
    <row r="149" spans="1:5" ht="15" customHeight="1" x14ac:dyDescent="0.2"/>
    <row r="150" spans="1:5" ht="15" customHeight="1" x14ac:dyDescent="0.25">
      <c r="A150" s="83" t="s">
        <v>1</v>
      </c>
      <c r="B150" s="84"/>
      <c r="C150" s="84"/>
      <c r="D150" s="84"/>
      <c r="E150" s="84"/>
    </row>
    <row r="151" spans="1:5" ht="15" customHeight="1" x14ac:dyDescent="0.2">
      <c r="A151" s="88" t="s">
        <v>36</v>
      </c>
      <c r="B151" s="84"/>
      <c r="C151" s="84"/>
      <c r="D151" s="84"/>
      <c r="E151" s="89" t="s">
        <v>37</v>
      </c>
    </row>
    <row r="152" spans="1:5" ht="15" customHeight="1" x14ac:dyDescent="0.25">
      <c r="A152" s="60"/>
      <c r="B152" s="83"/>
      <c r="C152" s="84"/>
      <c r="D152" s="84"/>
      <c r="E152" s="90"/>
    </row>
    <row r="153" spans="1:5" ht="15" customHeight="1" x14ac:dyDescent="0.2">
      <c r="B153" s="46"/>
      <c r="C153" s="63" t="s">
        <v>38</v>
      </c>
      <c r="D153" s="64" t="s">
        <v>53</v>
      </c>
      <c r="E153" s="65" t="s">
        <v>40</v>
      </c>
    </row>
    <row r="154" spans="1:5" ht="15" customHeight="1" x14ac:dyDescent="0.2">
      <c r="B154" s="102"/>
      <c r="C154" s="109">
        <v>6172</v>
      </c>
      <c r="D154" s="53" t="s">
        <v>65</v>
      </c>
      <c r="E154" s="110">
        <v>41640</v>
      </c>
    </row>
    <row r="155" spans="1:5" ht="15" customHeight="1" x14ac:dyDescent="0.2">
      <c r="B155" s="102"/>
      <c r="C155" s="69" t="s">
        <v>42</v>
      </c>
      <c r="D155" s="70"/>
      <c r="E155" s="71">
        <f>SUM(E154:E154)</f>
        <v>41640</v>
      </c>
    </row>
    <row r="156" spans="1:5" ht="15" customHeight="1" x14ac:dyDescent="0.2"/>
    <row r="157" spans="1:5" ht="15" customHeight="1" x14ac:dyDescent="0.25">
      <c r="A157" s="83" t="s">
        <v>17</v>
      </c>
      <c r="B157" s="84"/>
      <c r="C157" s="84"/>
      <c r="D157" s="84"/>
      <c r="E157" s="84"/>
    </row>
    <row r="158" spans="1:5" ht="15" customHeight="1" x14ac:dyDescent="0.2">
      <c r="A158" s="88" t="s">
        <v>69</v>
      </c>
      <c r="B158" s="111"/>
      <c r="C158" s="111"/>
      <c r="D158" s="111"/>
      <c r="E158" s="60" t="s">
        <v>70</v>
      </c>
    </row>
    <row r="159" spans="1:5" ht="15" customHeight="1" x14ac:dyDescent="0.25">
      <c r="A159" s="83"/>
      <c r="B159" s="60"/>
      <c r="C159" s="84"/>
      <c r="D159" s="84"/>
      <c r="E159" s="90"/>
    </row>
    <row r="160" spans="1:5" ht="15" customHeight="1" x14ac:dyDescent="0.2">
      <c r="A160" s="47"/>
      <c r="B160" s="48" t="s">
        <v>52</v>
      </c>
      <c r="C160" s="63" t="s">
        <v>38</v>
      </c>
      <c r="D160" s="112" t="s">
        <v>53</v>
      </c>
      <c r="E160" s="65" t="s">
        <v>40</v>
      </c>
    </row>
    <row r="161" spans="1:5" ht="15" customHeight="1" x14ac:dyDescent="0.2">
      <c r="A161" s="102"/>
      <c r="B161" s="108">
        <v>305</v>
      </c>
      <c r="C161" s="52"/>
      <c r="D161" s="113" t="s">
        <v>71</v>
      </c>
      <c r="E161" s="110">
        <v>41640</v>
      </c>
    </row>
    <row r="162" spans="1:5" ht="15" customHeight="1" x14ac:dyDescent="0.2">
      <c r="A162" s="114"/>
      <c r="B162" s="115"/>
      <c r="C162" s="69" t="s">
        <v>42</v>
      </c>
      <c r="D162" s="106"/>
      <c r="E162" s="107">
        <f>SUM(E161:E161)</f>
        <v>41640</v>
      </c>
    </row>
    <row r="163" spans="1:5" ht="15" customHeight="1" x14ac:dyDescent="0.2"/>
    <row r="164" spans="1:5" ht="15" customHeight="1" x14ac:dyDescent="0.2"/>
    <row r="165" spans="1:5" ht="15" customHeight="1" x14ac:dyDescent="0.25">
      <c r="A165" s="36" t="s">
        <v>184</v>
      </c>
    </row>
    <row r="166" spans="1:5" ht="15" customHeight="1" x14ac:dyDescent="0.2">
      <c r="A166" s="73" t="s">
        <v>185</v>
      </c>
      <c r="B166" s="73"/>
      <c r="C166" s="73"/>
      <c r="D166" s="73"/>
      <c r="E166" s="73"/>
    </row>
    <row r="167" spans="1:5" ht="15" customHeight="1" x14ac:dyDescent="0.2">
      <c r="A167" s="73"/>
      <c r="B167" s="73"/>
      <c r="C167" s="73"/>
      <c r="D167" s="73"/>
      <c r="E167" s="73"/>
    </row>
    <row r="168" spans="1:5" ht="15" customHeight="1" x14ac:dyDescent="0.2">
      <c r="A168" s="38" t="s">
        <v>186</v>
      </c>
      <c r="B168" s="38"/>
      <c r="C168" s="38"/>
      <c r="D168" s="38"/>
      <c r="E168" s="38"/>
    </row>
    <row r="169" spans="1:5" ht="15" customHeight="1" x14ac:dyDescent="0.2">
      <c r="A169" s="38"/>
      <c r="B169" s="38"/>
      <c r="C169" s="38"/>
      <c r="D169" s="38"/>
      <c r="E169" s="38"/>
    </row>
    <row r="170" spans="1:5" ht="15" customHeight="1" x14ac:dyDescent="0.2">
      <c r="A170" s="38"/>
      <c r="B170" s="38"/>
      <c r="C170" s="38"/>
      <c r="D170" s="38"/>
      <c r="E170" s="38"/>
    </row>
    <row r="171" spans="1:5" ht="15" customHeight="1" x14ac:dyDescent="0.2">
      <c r="A171" s="38"/>
      <c r="B171" s="38"/>
      <c r="C171" s="38"/>
      <c r="D171" s="38"/>
      <c r="E171" s="38"/>
    </row>
    <row r="172" spans="1:5" ht="15" customHeight="1" x14ac:dyDescent="0.2">
      <c r="A172" s="38"/>
      <c r="B172" s="38"/>
      <c r="C172" s="38"/>
      <c r="D172" s="38"/>
      <c r="E172" s="38"/>
    </row>
    <row r="173" spans="1:5" ht="15" customHeight="1" x14ac:dyDescent="0.2">
      <c r="A173" s="38"/>
      <c r="B173" s="38"/>
      <c r="C173" s="38"/>
      <c r="D173" s="38"/>
      <c r="E173" s="38"/>
    </row>
    <row r="174" spans="1:5" ht="15" customHeight="1" x14ac:dyDescent="0.2">
      <c r="A174" s="38"/>
      <c r="B174" s="38"/>
      <c r="C174" s="38"/>
      <c r="D174" s="38"/>
      <c r="E174" s="38"/>
    </row>
    <row r="175" spans="1:5" ht="15" customHeight="1" x14ac:dyDescent="0.2">
      <c r="A175" s="137"/>
      <c r="B175" s="137"/>
      <c r="C175" s="137"/>
      <c r="D175" s="137"/>
      <c r="E175" s="137"/>
    </row>
    <row r="176" spans="1:5" ht="15" customHeight="1" x14ac:dyDescent="0.25">
      <c r="A176" s="40" t="s">
        <v>17</v>
      </c>
      <c r="B176" s="41"/>
      <c r="C176" s="41"/>
      <c r="D176" s="41"/>
      <c r="E176" s="41"/>
    </row>
    <row r="177" spans="1:5" ht="15" customHeight="1" x14ac:dyDescent="0.2">
      <c r="A177" s="42" t="s">
        <v>36</v>
      </c>
      <c r="B177" s="41"/>
      <c r="C177" s="41"/>
      <c r="D177" s="41"/>
      <c r="E177" s="43" t="s">
        <v>37</v>
      </c>
    </row>
    <row r="178" spans="1:5" ht="15" customHeight="1" x14ac:dyDescent="0.25">
      <c r="A178" s="44"/>
      <c r="B178" s="40"/>
      <c r="C178" s="41"/>
      <c r="D178" s="41"/>
      <c r="E178" s="45"/>
    </row>
    <row r="179" spans="1:5" ht="15" customHeight="1" x14ac:dyDescent="0.2">
      <c r="A179" s="46"/>
      <c r="B179" s="47"/>
      <c r="C179" s="48" t="s">
        <v>38</v>
      </c>
      <c r="D179" s="49" t="s">
        <v>39</v>
      </c>
      <c r="E179" s="48" t="s">
        <v>40</v>
      </c>
    </row>
    <row r="180" spans="1:5" ht="15" customHeight="1" x14ac:dyDescent="0.2">
      <c r="A180" s="50"/>
      <c r="B180" s="51"/>
      <c r="C180" s="52">
        <v>6409</v>
      </c>
      <c r="D180" s="53" t="s">
        <v>41</v>
      </c>
      <c r="E180" s="54">
        <v>-21017.7</v>
      </c>
    </row>
    <row r="181" spans="1:5" ht="15" customHeight="1" x14ac:dyDescent="0.2">
      <c r="A181" s="55"/>
      <c r="B181" s="56"/>
      <c r="C181" s="57" t="s">
        <v>42</v>
      </c>
      <c r="D181" s="58"/>
      <c r="E181" s="59">
        <f>SUM(E180:E180)</f>
        <v>-21017.7</v>
      </c>
    </row>
    <row r="182" spans="1:5" ht="15" customHeight="1" x14ac:dyDescent="0.2"/>
    <row r="183" spans="1:5" ht="15" customHeight="1" x14ac:dyDescent="0.25">
      <c r="A183" s="40" t="s">
        <v>17</v>
      </c>
      <c r="B183" s="41"/>
      <c r="C183" s="41"/>
      <c r="D183" s="60"/>
      <c r="E183" s="60"/>
    </row>
    <row r="184" spans="1:5" ht="15" customHeight="1" x14ac:dyDescent="0.2">
      <c r="A184" s="42" t="s">
        <v>76</v>
      </c>
      <c r="B184" s="41"/>
      <c r="C184" s="41"/>
      <c r="D184" s="41"/>
      <c r="E184" s="43" t="s">
        <v>105</v>
      </c>
    </row>
    <row r="185" spans="1:5" ht="15" customHeight="1" x14ac:dyDescent="0.2">
      <c r="A185" s="44"/>
      <c r="B185" s="61"/>
      <c r="C185" s="41"/>
      <c r="D185" s="44"/>
      <c r="E185" s="62"/>
    </row>
    <row r="186" spans="1:5" ht="15" customHeight="1" x14ac:dyDescent="0.2">
      <c r="C186" s="48" t="s">
        <v>38</v>
      </c>
      <c r="D186" s="49" t="s">
        <v>39</v>
      </c>
      <c r="E186" s="48" t="s">
        <v>40</v>
      </c>
    </row>
    <row r="187" spans="1:5" ht="15" customHeight="1" x14ac:dyDescent="0.2">
      <c r="C187" s="52">
        <v>3314</v>
      </c>
      <c r="D187" s="53" t="s">
        <v>79</v>
      </c>
      <c r="E187" s="54">
        <f>1851.3+108.9+17998.75+1058.75</f>
        <v>21017.7</v>
      </c>
    </row>
    <row r="188" spans="1:5" ht="15" customHeight="1" x14ac:dyDescent="0.2">
      <c r="C188" s="57" t="s">
        <v>42</v>
      </c>
      <c r="D188" s="58"/>
      <c r="E188" s="59">
        <f>SUM(E187:E187)</f>
        <v>21017.7</v>
      </c>
    </row>
    <row r="189" spans="1:5" ht="15" customHeight="1" x14ac:dyDescent="0.2"/>
    <row r="190" spans="1:5" ht="15" customHeight="1" x14ac:dyDescent="0.2"/>
    <row r="191" spans="1:5" ht="15" customHeight="1" x14ac:dyDescent="0.25">
      <c r="A191" s="36" t="s">
        <v>187</v>
      </c>
    </row>
    <row r="192" spans="1:5" ht="15" customHeight="1" x14ac:dyDescent="0.2">
      <c r="A192" s="73" t="s">
        <v>185</v>
      </c>
      <c r="B192" s="73"/>
      <c r="C192" s="73"/>
      <c r="D192" s="73"/>
      <c r="E192" s="73"/>
    </row>
    <row r="193" spans="1:5" ht="15" customHeight="1" x14ac:dyDescent="0.2">
      <c r="A193" s="73"/>
      <c r="B193" s="73"/>
      <c r="C193" s="73"/>
      <c r="D193" s="73"/>
      <c r="E193" s="73"/>
    </row>
    <row r="194" spans="1:5" ht="15" customHeight="1" x14ac:dyDescent="0.2">
      <c r="A194" s="38" t="s">
        <v>188</v>
      </c>
      <c r="B194" s="38"/>
      <c r="C194" s="38"/>
      <c r="D194" s="38"/>
      <c r="E194" s="38"/>
    </row>
    <row r="195" spans="1:5" ht="15" customHeight="1" x14ac:dyDescent="0.2">
      <c r="A195" s="38"/>
      <c r="B195" s="38"/>
      <c r="C195" s="38"/>
      <c r="D195" s="38"/>
      <c r="E195" s="38"/>
    </row>
    <row r="196" spans="1:5" ht="15" customHeight="1" x14ac:dyDescent="0.2">
      <c r="A196" s="38"/>
      <c r="B196" s="38"/>
      <c r="C196" s="38"/>
      <c r="D196" s="38"/>
      <c r="E196" s="38"/>
    </row>
    <row r="197" spans="1:5" ht="15" customHeight="1" x14ac:dyDescent="0.2">
      <c r="A197" s="38"/>
      <c r="B197" s="38"/>
      <c r="C197" s="38"/>
      <c r="D197" s="38"/>
      <c r="E197" s="38"/>
    </row>
    <row r="198" spans="1:5" ht="15" customHeight="1" x14ac:dyDescent="0.2">
      <c r="A198" s="38"/>
      <c r="B198" s="38"/>
      <c r="C198" s="38"/>
      <c r="D198" s="38"/>
      <c r="E198" s="38"/>
    </row>
    <row r="199" spans="1:5" ht="15" customHeight="1" x14ac:dyDescent="0.2">
      <c r="A199" s="38"/>
      <c r="B199" s="38"/>
      <c r="C199" s="38"/>
      <c r="D199" s="38"/>
      <c r="E199" s="38"/>
    </row>
    <row r="200" spans="1:5" ht="15" customHeight="1" x14ac:dyDescent="0.2">
      <c r="A200" s="38"/>
      <c r="B200" s="38"/>
      <c r="C200" s="38"/>
      <c r="D200" s="38"/>
      <c r="E200" s="38"/>
    </row>
    <row r="201" spans="1:5" ht="15" customHeight="1" x14ac:dyDescent="0.2">
      <c r="A201" s="137"/>
      <c r="B201" s="137"/>
      <c r="C201" s="137"/>
      <c r="D201" s="137"/>
      <c r="E201" s="137"/>
    </row>
    <row r="202" spans="1:5" ht="15" customHeight="1" x14ac:dyDescent="0.25">
      <c r="A202" s="40" t="s">
        <v>17</v>
      </c>
      <c r="B202" s="41"/>
      <c r="C202" s="41"/>
      <c r="D202" s="41"/>
      <c r="E202" s="41"/>
    </row>
    <row r="203" spans="1:5" ht="15" customHeight="1" x14ac:dyDescent="0.2">
      <c r="A203" s="42" t="s">
        <v>36</v>
      </c>
      <c r="B203" s="41"/>
      <c r="C203" s="41"/>
      <c r="D203" s="41"/>
      <c r="E203" s="43" t="s">
        <v>37</v>
      </c>
    </row>
    <row r="204" spans="1:5" ht="15" customHeight="1" x14ac:dyDescent="0.25">
      <c r="A204" s="44"/>
      <c r="B204" s="40"/>
      <c r="C204" s="41"/>
      <c r="D204" s="41"/>
      <c r="E204" s="45"/>
    </row>
    <row r="205" spans="1:5" ht="15" customHeight="1" x14ac:dyDescent="0.2">
      <c r="A205" s="46"/>
      <c r="B205" s="47"/>
      <c r="C205" s="48" t="s">
        <v>38</v>
      </c>
      <c r="D205" s="49" t="s">
        <v>39</v>
      </c>
      <c r="E205" s="48" t="s">
        <v>40</v>
      </c>
    </row>
    <row r="206" spans="1:5" ht="15" customHeight="1" x14ac:dyDescent="0.2">
      <c r="A206" s="50"/>
      <c r="B206" s="51"/>
      <c r="C206" s="52">
        <v>6409</v>
      </c>
      <c r="D206" s="53" t="s">
        <v>41</v>
      </c>
      <c r="E206" s="54">
        <v>-6624</v>
      </c>
    </row>
    <row r="207" spans="1:5" ht="15" customHeight="1" x14ac:dyDescent="0.2">
      <c r="A207" s="55"/>
      <c r="B207" s="56"/>
      <c r="C207" s="57" t="s">
        <v>42</v>
      </c>
      <c r="D207" s="58"/>
      <c r="E207" s="59">
        <f>SUM(E206:E206)</f>
        <v>-6624</v>
      </c>
    </row>
    <row r="208" spans="1:5" ht="15" customHeight="1" x14ac:dyDescent="0.2"/>
    <row r="209" spans="1:5" ht="15" customHeight="1" x14ac:dyDescent="0.25">
      <c r="A209" s="40" t="s">
        <v>17</v>
      </c>
      <c r="B209" s="41"/>
      <c r="C209" s="41"/>
      <c r="D209" s="60"/>
      <c r="E209" s="60"/>
    </row>
    <row r="210" spans="1:5" ht="15" customHeight="1" x14ac:dyDescent="0.2">
      <c r="A210" s="42" t="s">
        <v>76</v>
      </c>
      <c r="B210" s="41"/>
      <c r="C210" s="41"/>
      <c r="D210" s="41"/>
      <c r="E210" s="43" t="s">
        <v>105</v>
      </c>
    </row>
    <row r="211" spans="1:5" ht="15" customHeight="1" x14ac:dyDescent="0.2">
      <c r="A211" s="44"/>
      <c r="B211" s="61"/>
      <c r="C211" s="41"/>
      <c r="D211" s="44"/>
      <c r="E211" s="62"/>
    </row>
    <row r="212" spans="1:5" ht="15" customHeight="1" x14ac:dyDescent="0.2">
      <c r="C212" s="48" t="s">
        <v>38</v>
      </c>
      <c r="D212" s="49" t="s">
        <v>39</v>
      </c>
      <c r="E212" s="48" t="s">
        <v>40</v>
      </c>
    </row>
    <row r="213" spans="1:5" ht="15" customHeight="1" x14ac:dyDescent="0.2">
      <c r="C213" s="52">
        <v>3315</v>
      </c>
      <c r="D213" s="53" t="s">
        <v>79</v>
      </c>
      <c r="E213" s="54">
        <f>6256+368</f>
        <v>6624</v>
      </c>
    </row>
    <row r="214" spans="1:5" ht="15" customHeight="1" x14ac:dyDescent="0.2">
      <c r="C214" s="57" t="s">
        <v>42</v>
      </c>
      <c r="D214" s="58"/>
      <c r="E214" s="59">
        <f>SUM(E213:E213)</f>
        <v>6624</v>
      </c>
    </row>
    <row r="215" spans="1:5" ht="15" customHeight="1" x14ac:dyDescent="0.2"/>
    <row r="216" spans="1:5" ht="15" customHeight="1" x14ac:dyDescent="0.2"/>
    <row r="217" spans="1:5" ht="15" customHeight="1" x14ac:dyDescent="0.25">
      <c r="A217" s="36" t="s">
        <v>189</v>
      </c>
    </row>
    <row r="218" spans="1:5" ht="15" customHeight="1" x14ac:dyDescent="0.2">
      <c r="A218" s="73" t="s">
        <v>185</v>
      </c>
      <c r="B218" s="73"/>
      <c r="C218" s="73"/>
      <c r="D218" s="73"/>
      <c r="E218" s="73"/>
    </row>
    <row r="219" spans="1:5" ht="15" customHeight="1" x14ac:dyDescent="0.2">
      <c r="A219" s="73"/>
      <c r="B219" s="73"/>
      <c r="C219" s="73"/>
      <c r="D219" s="73"/>
      <c r="E219" s="73"/>
    </row>
    <row r="220" spans="1:5" ht="15" customHeight="1" x14ac:dyDescent="0.2">
      <c r="A220" s="38" t="s">
        <v>190</v>
      </c>
      <c r="B220" s="38"/>
      <c r="C220" s="38"/>
      <c r="D220" s="38"/>
      <c r="E220" s="38"/>
    </row>
    <row r="221" spans="1:5" ht="15" customHeight="1" x14ac:dyDescent="0.2">
      <c r="A221" s="38"/>
      <c r="B221" s="38"/>
      <c r="C221" s="38"/>
      <c r="D221" s="38"/>
      <c r="E221" s="38"/>
    </row>
    <row r="222" spans="1:5" ht="15" customHeight="1" x14ac:dyDescent="0.2">
      <c r="A222" s="38"/>
      <c r="B222" s="38"/>
      <c r="C222" s="38"/>
      <c r="D222" s="38"/>
      <c r="E222" s="38"/>
    </row>
    <row r="223" spans="1:5" ht="15" customHeight="1" x14ac:dyDescent="0.2">
      <c r="A223" s="38"/>
      <c r="B223" s="38"/>
      <c r="C223" s="38"/>
      <c r="D223" s="38"/>
      <c r="E223" s="38"/>
    </row>
    <row r="224" spans="1:5" ht="15" customHeight="1" x14ac:dyDescent="0.2">
      <c r="A224" s="38"/>
      <c r="B224" s="38"/>
      <c r="C224" s="38"/>
      <c r="D224" s="38"/>
      <c r="E224" s="38"/>
    </row>
    <row r="225" spans="1:5" ht="15" customHeight="1" x14ac:dyDescent="0.2">
      <c r="A225" s="38"/>
      <c r="B225" s="38"/>
      <c r="C225" s="38"/>
      <c r="D225" s="38"/>
      <c r="E225" s="38"/>
    </row>
    <row r="226" spans="1:5" ht="15" customHeight="1" x14ac:dyDescent="0.2">
      <c r="A226" s="137"/>
      <c r="B226" s="137"/>
      <c r="C226" s="137"/>
      <c r="D226" s="137"/>
      <c r="E226" s="137"/>
    </row>
    <row r="227" spans="1:5" ht="15" customHeight="1" x14ac:dyDescent="0.25">
      <c r="A227" s="40" t="s">
        <v>17</v>
      </c>
      <c r="B227" s="41"/>
      <c r="C227" s="41"/>
      <c r="D227" s="41"/>
      <c r="E227" s="41"/>
    </row>
    <row r="228" spans="1:5" ht="15" customHeight="1" x14ac:dyDescent="0.2">
      <c r="A228" s="42" t="s">
        <v>36</v>
      </c>
      <c r="B228" s="41"/>
      <c r="C228" s="41"/>
      <c r="D228" s="41"/>
      <c r="E228" s="43" t="s">
        <v>37</v>
      </c>
    </row>
    <row r="229" spans="1:5" ht="15" customHeight="1" x14ac:dyDescent="0.25">
      <c r="A229" s="44"/>
      <c r="B229" s="40"/>
      <c r="C229" s="41"/>
      <c r="D229" s="41"/>
      <c r="E229" s="45"/>
    </row>
    <row r="230" spans="1:5" ht="15" customHeight="1" x14ac:dyDescent="0.2">
      <c r="A230" s="46"/>
      <c r="B230" s="47"/>
      <c r="C230" s="48" t="s">
        <v>38</v>
      </c>
      <c r="D230" s="49" t="s">
        <v>39</v>
      </c>
      <c r="E230" s="48" t="s">
        <v>40</v>
      </c>
    </row>
    <row r="231" spans="1:5" ht="15" customHeight="1" x14ac:dyDescent="0.2">
      <c r="A231" s="50"/>
      <c r="B231" s="51"/>
      <c r="C231" s="52">
        <v>6409</v>
      </c>
      <c r="D231" s="53" t="s">
        <v>41</v>
      </c>
      <c r="E231" s="54">
        <v>-4791.6000000000004</v>
      </c>
    </row>
    <row r="232" spans="1:5" ht="15" customHeight="1" x14ac:dyDescent="0.2">
      <c r="A232" s="55"/>
      <c r="B232" s="56"/>
      <c r="C232" s="57" t="s">
        <v>42</v>
      </c>
      <c r="D232" s="58"/>
      <c r="E232" s="59">
        <f>SUM(E231:E231)</f>
        <v>-4791.6000000000004</v>
      </c>
    </row>
    <row r="233" spans="1:5" ht="15" customHeight="1" x14ac:dyDescent="0.2"/>
    <row r="234" spans="1:5" ht="15" customHeight="1" x14ac:dyDescent="0.2"/>
    <row r="235" spans="1:5" ht="15" customHeight="1" x14ac:dyDescent="0.25">
      <c r="A235" s="40" t="s">
        <v>17</v>
      </c>
      <c r="B235" s="41"/>
      <c r="C235" s="41"/>
      <c r="D235" s="60"/>
      <c r="E235" s="60"/>
    </row>
    <row r="236" spans="1:5" ht="15" customHeight="1" x14ac:dyDescent="0.2">
      <c r="A236" s="42" t="s">
        <v>76</v>
      </c>
      <c r="B236" s="41"/>
      <c r="C236" s="41"/>
      <c r="D236" s="41"/>
      <c r="E236" s="43" t="s">
        <v>77</v>
      </c>
    </row>
    <row r="237" spans="1:5" ht="15" customHeight="1" x14ac:dyDescent="0.2">
      <c r="A237" s="44"/>
      <c r="B237" s="61"/>
      <c r="C237" s="41"/>
      <c r="D237" s="44"/>
      <c r="E237" s="62"/>
    </row>
    <row r="238" spans="1:5" ht="15" customHeight="1" x14ac:dyDescent="0.2">
      <c r="C238" s="48" t="s">
        <v>38</v>
      </c>
      <c r="D238" s="49" t="s">
        <v>39</v>
      </c>
      <c r="E238" s="48" t="s">
        <v>40</v>
      </c>
    </row>
    <row r="239" spans="1:5" ht="15" customHeight="1" x14ac:dyDescent="0.2">
      <c r="C239" s="52">
        <v>2212</v>
      </c>
      <c r="D239" s="53" t="s">
        <v>79</v>
      </c>
      <c r="E239" s="54">
        <f>4525.4+266.2</f>
        <v>4791.5999999999995</v>
      </c>
    </row>
    <row r="240" spans="1:5" ht="15" customHeight="1" x14ac:dyDescent="0.2">
      <c r="C240" s="57" t="s">
        <v>42</v>
      </c>
      <c r="D240" s="58"/>
      <c r="E240" s="59">
        <f>SUM(E239:E239)</f>
        <v>4791.5999999999995</v>
      </c>
    </row>
    <row r="241" spans="1:5" ht="15" customHeight="1" x14ac:dyDescent="0.2"/>
    <row r="242" spans="1:5" ht="15" customHeight="1" x14ac:dyDescent="0.2"/>
    <row r="243" spans="1:5" ht="15" customHeight="1" x14ac:dyDescent="0.25">
      <c r="A243" s="36" t="s">
        <v>191</v>
      </c>
    </row>
    <row r="244" spans="1:5" ht="15" customHeight="1" x14ac:dyDescent="0.2">
      <c r="A244" s="37" t="s">
        <v>121</v>
      </c>
      <c r="B244" s="37"/>
      <c r="C244" s="37"/>
      <c r="D244" s="37"/>
      <c r="E244" s="37"/>
    </row>
    <row r="245" spans="1:5" ht="15" customHeight="1" x14ac:dyDescent="0.2">
      <c r="A245" s="37"/>
      <c r="B245" s="37"/>
      <c r="C245" s="37"/>
      <c r="D245" s="37"/>
      <c r="E245" s="37"/>
    </row>
    <row r="246" spans="1:5" ht="15" customHeight="1" x14ac:dyDescent="0.2">
      <c r="A246" s="38" t="s">
        <v>192</v>
      </c>
      <c r="B246" s="38"/>
      <c r="C246" s="38"/>
      <c r="D246" s="38"/>
      <c r="E246" s="38"/>
    </row>
    <row r="247" spans="1:5" ht="15" customHeight="1" x14ac:dyDescent="0.2">
      <c r="A247" s="38"/>
      <c r="B247" s="38"/>
      <c r="C247" s="38"/>
      <c r="D247" s="38"/>
      <c r="E247" s="38"/>
    </row>
    <row r="248" spans="1:5" ht="15" customHeight="1" x14ac:dyDescent="0.2">
      <c r="A248" s="38"/>
      <c r="B248" s="38"/>
      <c r="C248" s="38"/>
      <c r="D248" s="38"/>
      <c r="E248" s="38"/>
    </row>
    <row r="249" spans="1:5" ht="15" customHeight="1" x14ac:dyDescent="0.2">
      <c r="A249" s="38"/>
      <c r="B249" s="38"/>
      <c r="C249" s="38"/>
      <c r="D249" s="38"/>
      <c r="E249" s="38"/>
    </row>
    <row r="250" spans="1:5" ht="15" customHeight="1" x14ac:dyDescent="0.2">
      <c r="A250" s="38"/>
      <c r="B250" s="38"/>
      <c r="C250" s="38"/>
      <c r="D250" s="38"/>
      <c r="E250" s="38"/>
    </row>
    <row r="251" spans="1:5" ht="15" customHeight="1" x14ac:dyDescent="0.2">
      <c r="A251" s="38"/>
      <c r="B251" s="38"/>
      <c r="C251" s="38"/>
      <c r="D251" s="38"/>
      <c r="E251" s="38"/>
    </row>
    <row r="252" spans="1:5" ht="15" customHeight="1" x14ac:dyDescent="0.2"/>
    <row r="253" spans="1:5" ht="15" customHeight="1" x14ac:dyDescent="0.25">
      <c r="A253" s="40" t="s">
        <v>17</v>
      </c>
      <c r="B253" s="41"/>
      <c r="C253" s="41"/>
      <c r="D253" s="60"/>
      <c r="E253" s="60"/>
    </row>
    <row r="254" spans="1:5" ht="15" customHeight="1" x14ac:dyDescent="0.2">
      <c r="A254" s="42" t="s">
        <v>43</v>
      </c>
      <c r="B254" s="41"/>
      <c r="C254" s="41"/>
      <c r="D254" s="41"/>
      <c r="E254" s="43" t="s">
        <v>146</v>
      </c>
    </row>
    <row r="255" spans="1:5" ht="15" customHeight="1" x14ac:dyDescent="0.2">
      <c r="A255" s="44"/>
      <c r="B255" s="61"/>
      <c r="C255" s="41"/>
      <c r="D255" s="44"/>
      <c r="E255" s="62"/>
    </row>
    <row r="256" spans="1:5" ht="15" customHeight="1" x14ac:dyDescent="0.2">
      <c r="A256" s="46"/>
      <c r="B256" s="46"/>
      <c r="C256" s="48" t="s">
        <v>38</v>
      </c>
      <c r="D256" s="49" t="s">
        <v>39</v>
      </c>
      <c r="E256" s="48" t="s">
        <v>40</v>
      </c>
    </row>
    <row r="257" spans="1:5" ht="15" customHeight="1" x14ac:dyDescent="0.2">
      <c r="A257" s="121"/>
      <c r="B257" s="122"/>
      <c r="C257" s="52">
        <v>3636</v>
      </c>
      <c r="D257" s="53" t="s">
        <v>62</v>
      </c>
      <c r="E257" s="54">
        <v>-221000</v>
      </c>
    </row>
    <row r="258" spans="1:5" ht="15" customHeight="1" x14ac:dyDescent="0.2">
      <c r="A258" s="55"/>
      <c r="B258" s="41"/>
      <c r="C258" s="57" t="s">
        <v>42</v>
      </c>
      <c r="D258" s="58"/>
      <c r="E258" s="59">
        <f>SUM(E257:E257)</f>
        <v>-221000</v>
      </c>
    </row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40" t="s">
        <v>17</v>
      </c>
      <c r="B262" s="41"/>
      <c r="C262" s="41"/>
      <c r="D262" s="60"/>
      <c r="E262" s="60"/>
    </row>
    <row r="263" spans="1:5" ht="15" customHeight="1" x14ac:dyDescent="0.2">
      <c r="A263" s="42" t="s">
        <v>43</v>
      </c>
      <c r="B263" s="41"/>
      <c r="C263" s="41"/>
      <c r="D263" s="41"/>
      <c r="E263" s="43" t="s">
        <v>147</v>
      </c>
    </row>
    <row r="264" spans="1:5" ht="15" customHeight="1" x14ac:dyDescent="0.2">
      <c r="A264" s="44"/>
      <c r="B264" s="61"/>
      <c r="C264" s="41"/>
      <c r="D264" s="44"/>
      <c r="E264" s="62"/>
    </row>
    <row r="265" spans="1:5" ht="15" customHeight="1" x14ac:dyDescent="0.2">
      <c r="A265" s="46"/>
      <c r="B265" s="46"/>
      <c r="C265" s="48" t="s">
        <v>38</v>
      </c>
      <c r="D265" s="49" t="s">
        <v>39</v>
      </c>
      <c r="E265" s="48" t="s">
        <v>40</v>
      </c>
    </row>
    <row r="266" spans="1:5" ht="15" customHeight="1" x14ac:dyDescent="0.2">
      <c r="A266" s="121"/>
      <c r="B266" s="122"/>
      <c r="C266" s="52">
        <v>6172</v>
      </c>
      <c r="D266" s="53" t="s">
        <v>79</v>
      </c>
      <c r="E266" s="54">
        <v>221000</v>
      </c>
    </row>
    <row r="267" spans="1:5" ht="15" customHeight="1" x14ac:dyDescent="0.2">
      <c r="A267" s="55"/>
      <c r="B267" s="41"/>
      <c r="C267" s="57" t="s">
        <v>42</v>
      </c>
      <c r="D267" s="58"/>
      <c r="E267" s="59">
        <f>SUM(E266:E266)</f>
        <v>221000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6" t="s">
        <v>193</v>
      </c>
    </row>
    <row r="271" spans="1:5" ht="15" customHeight="1" x14ac:dyDescent="0.2">
      <c r="A271" s="37" t="s">
        <v>121</v>
      </c>
      <c r="B271" s="37"/>
      <c r="C271" s="37"/>
      <c r="D271" s="37"/>
      <c r="E271" s="37"/>
    </row>
    <row r="272" spans="1:5" ht="15" customHeight="1" x14ac:dyDescent="0.2">
      <c r="A272" s="37"/>
      <c r="B272" s="37"/>
      <c r="C272" s="37"/>
      <c r="D272" s="37"/>
      <c r="E272" s="37"/>
    </row>
    <row r="273" spans="1:5" ht="15" customHeight="1" x14ac:dyDescent="0.2">
      <c r="A273" s="38" t="s">
        <v>194</v>
      </c>
      <c r="B273" s="38"/>
      <c r="C273" s="38"/>
      <c r="D273" s="38"/>
      <c r="E273" s="38"/>
    </row>
    <row r="274" spans="1:5" ht="15" customHeight="1" x14ac:dyDescent="0.2">
      <c r="A274" s="38"/>
      <c r="B274" s="38"/>
      <c r="C274" s="38"/>
      <c r="D274" s="38"/>
      <c r="E274" s="38"/>
    </row>
    <row r="275" spans="1:5" ht="15" customHeight="1" x14ac:dyDescent="0.2">
      <c r="A275" s="38"/>
      <c r="B275" s="38"/>
      <c r="C275" s="38"/>
      <c r="D275" s="38"/>
      <c r="E275" s="38"/>
    </row>
    <row r="276" spans="1:5" ht="15" customHeight="1" x14ac:dyDescent="0.2">
      <c r="A276" s="38"/>
      <c r="B276" s="38"/>
      <c r="C276" s="38"/>
      <c r="D276" s="38"/>
      <c r="E276" s="38"/>
    </row>
    <row r="277" spans="1:5" ht="15" customHeight="1" x14ac:dyDescent="0.2">
      <c r="A277" s="38"/>
      <c r="B277" s="38"/>
      <c r="C277" s="38"/>
      <c r="D277" s="38"/>
      <c r="E277" s="38"/>
    </row>
    <row r="278" spans="1:5" ht="15" customHeight="1" x14ac:dyDescent="0.2">
      <c r="A278" s="38"/>
      <c r="B278" s="38"/>
      <c r="C278" s="38"/>
      <c r="D278" s="38"/>
      <c r="E278" s="38"/>
    </row>
    <row r="279" spans="1:5" ht="15" customHeight="1" x14ac:dyDescent="0.2">
      <c r="A279" s="38"/>
      <c r="B279" s="38"/>
      <c r="C279" s="38"/>
      <c r="D279" s="38"/>
      <c r="E279" s="38"/>
    </row>
    <row r="280" spans="1:5" ht="15" customHeight="1" x14ac:dyDescent="0.2"/>
    <row r="281" spans="1:5" ht="15" customHeight="1" x14ac:dyDescent="0.25">
      <c r="A281" s="40" t="s">
        <v>17</v>
      </c>
      <c r="B281" s="41"/>
      <c r="C281" s="41"/>
      <c r="D281" s="60"/>
      <c r="E281" s="60"/>
    </row>
    <row r="282" spans="1:5" ht="15" customHeight="1" x14ac:dyDescent="0.2">
      <c r="A282" s="42" t="s">
        <v>43</v>
      </c>
      <c r="B282" s="41"/>
      <c r="C282" s="41"/>
      <c r="D282" s="41"/>
      <c r="E282" s="43" t="s">
        <v>146</v>
      </c>
    </row>
    <row r="283" spans="1:5" ht="15" customHeight="1" x14ac:dyDescent="0.2">
      <c r="A283" s="44"/>
      <c r="B283" s="61"/>
      <c r="C283" s="41"/>
      <c r="D283" s="44"/>
      <c r="E283" s="62"/>
    </row>
    <row r="284" spans="1:5" ht="15" customHeight="1" x14ac:dyDescent="0.2">
      <c r="A284" s="46"/>
      <c r="B284" s="46"/>
      <c r="C284" s="48" t="s">
        <v>38</v>
      </c>
      <c r="D284" s="49" t="s">
        <v>39</v>
      </c>
      <c r="E284" s="48" t="s">
        <v>40</v>
      </c>
    </row>
    <row r="285" spans="1:5" ht="15" customHeight="1" x14ac:dyDescent="0.2">
      <c r="A285" s="121"/>
      <c r="B285" s="122"/>
      <c r="C285" s="52">
        <v>3636</v>
      </c>
      <c r="D285" s="53" t="s">
        <v>62</v>
      </c>
      <c r="E285" s="54">
        <f>-230000-500</f>
        <v>-230500</v>
      </c>
    </row>
    <row r="286" spans="1:5" ht="15" customHeight="1" x14ac:dyDescent="0.2">
      <c r="A286" s="55"/>
      <c r="B286" s="41"/>
      <c r="C286" s="57" t="s">
        <v>42</v>
      </c>
      <c r="D286" s="58"/>
      <c r="E286" s="59">
        <f>SUM(E285:E285)</f>
        <v>-230500</v>
      </c>
    </row>
    <row r="287" spans="1:5" ht="15" customHeight="1" x14ac:dyDescent="0.2"/>
    <row r="288" spans="1:5" ht="15" customHeight="1" x14ac:dyDescent="0.25">
      <c r="A288" s="40" t="s">
        <v>17</v>
      </c>
      <c r="B288" s="41"/>
      <c r="C288" s="41"/>
      <c r="D288" s="60"/>
      <c r="E288" s="60"/>
    </row>
    <row r="289" spans="1:5" ht="15" customHeight="1" x14ac:dyDescent="0.2">
      <c r="A289" s="42" t="s">
        <v>43</v>
      </c>
      <c r="B289" s="41"/>
      <c r="C289" s="41"/>
      <c r="D289" s="41"/>
      <c r="E289" s="43" t="s">
        <v>147</v>
      </c>
    </row>
    <row r="290" spans="1:5" ht="15" customHeight="1" x14ac:dyDescent="0.2">
      <c r="A290" s="44"/>
      <c r="B290" s="61"/>
      <c r="C290" s="41"/>
      <c r="D290" s="44"/>
      <c r="E290" s="62"/>
    </row>
    <row r="291" spans="1:5" ht="15" customHeight="1" x14ac:dyDescent="0.2">
      <c r="A291" s="46"/>
      <c r="B291" s="46"/>
      <c r="C291" s="48" t="s">
        <v>38</v>
      </c>
      <c r="D291" s="49" t="s">
        <v>39</v>
      </c>
      <c r="E291" s="48" t="s">
        <v>40</v>
      </c>
    </row>
    <row r="292" spans="1:5" ht="15" customHeight="1" x14ac:dyDescent="0.2">
      <c r="A292" s="121"/>
      <c r="B292" s="122"/>
      <c r="C292" s="52">
        <v>3523</v>
      </c>
      <c r="D292" s="53" t="s">
        <v>62</v>
      </c>
      <c r="E292" s="54">
        <v>230000</v>
      </c>
    </row>
    <row r="293" spans="1:5" ht="15" customHeight="1" x14ac:dyDescent="0.2">
      <c r="A293" s="121"/>
      <c r="B293" s="122"/>
      <c r="C293" s="52">
        <v>3523</v>
      </c>
      <c r="D293" s="67" t="s">
        <v>45</v>
      </c>
      <c r="E293" s="54">
        <v>500</v>
      </c>
    </row>
    <row r="294" spans="1:5" ht="15" customHeight="1" x14ac:dyDescent="0.2">
      <c r="A294" s="55"/>
      <c r="B294" s="41"/>
      <c r="C294" s="57" t="s">
        <v>42</v>
      </c>
      <c r="D294" s="58"/>
      <c r="E294" s="59">
        <f>SUM(E292:E293)</f>
        <v>230500</v>
      </c>
    </row>
    <row r="295" spans="1:5" ht="15" customHeight="1" x14ac:dyDescent="0.2"/>
    <row r="296" spans="1:5" ht="15" customHeight="1" x14ac:dyDescent="0.2">
      <c r="B296" s="72"/>
    </row>
    <row r="297" spans="1:5" ht="15" customHeight="1" x14ac:dyDescent="0.25">
      <c r="A297" s="36" t="s">
        <v>195</v>
      </c>
    </row>
    <row r="298" spans="1:5" ht="15" customHeight="1" x14ac:dyDescent="0.2">
      <c r="A298" s="37" t="s">
        <v>131</v>
      </c>
      <c r="B298" s="37"/>
      <c r="C298" s="37"/>
      <c r="D298" s="37"/>
      <c r="E298" s="37"/>
    </row>
    <row r="299" spans="1:5" ht="15" customHeight="1" x14ac:dyDescent="0.2">
      <c r="A299" s="37"/>
      <c r="B299" s="37"/>
      <c r="C299" s="37"/>
      <c r="D299" s="37"/>
      <c r="E299" s="37"/>
    </row>
    <row r="300" spans="1:5" ht="15" customHeight="1" x14ac:dyDescent="0.2">
      <c r="A300" s="38" t="s">
        <v>217</v>
      </c>
      <c r="B300" s="38"/>
      <c r="C300" s="38"/>
      <c r="D300" s="38"/>
      <c r="E300" s="38"/>
    </row>
    <row r="301" spans="1:5" ht="15" customHeight="1" x14ac:dyDescent="0.2">
      <c r="A301" s="38"/>
      <c r="B301" s="38"/>
      <c r="C301" s="38"/>
      <c r="D301" s="38"/>
      <c r="E301" s="38"/>
    </row>
    <row r="302" spans="1:5" ht="15" customHeight="1" x14ac:dyDescent="0.2">
      <c r="A302" s="38"/>
      <c r="B302" s="38"/>
      <c r="C302" s="38"/>
      <c r="D302" s="38"/>
      <c r="E302" s="38"/>
    </row>
    <row r="303" spans="1:5" ht="15" customHeight="1" x14ac:dyDescent="0.2">
      <c r="A303" s="38"/>
      <c r="B303" s="38"/>
      <c r="C303" s="38"/>
      <c r="D303" s="38"/>
      <c r="E303" s="38"/>
    </row>
    <row r="304" spans="1:5" ht="15" customHeight="1" x14ac:dyDescent="0.2">
      <c r="A304" s="38"/>
      <c r="B304" s="38"/>
      <c r="C304" s="38"/>
      <c r="D304" s="38"/>
      <c r="E304" s="38"/>
    </row>
    <row r="305" spans="1:5" ht="15" customHeight="1" x14ac:dyDescent="0.2">
      <c r="A305" s="38"/>
      <c r="B305" s="38"/>
      <c r="C305" s="38"/>
      <c r="D305" s="38"/>
      <c r="E305" s="38"/>
    </row>
    <row r="306" spans="1:5" ht="15" customHeight="1" x14ac:dyDescent="0.2">
      <c r="A306" s="38"/>
      <c r="B306" s="38"/>
      <c r="C306" s="38"/>
      <c r="D306" s="38"/>
      <c r="E306" s="38"/>
    </row>
    <row r="307" spans="1:5" ht="15" customHeight="1" x14ac:dyDescent="0.2">
      <c r="A307" s="38"/>
      <c r="B307" s="38"/>
      <c r="C307" s="38"/>
      <c r="D307" s="38"/>
      <c r="E307" s="38"/>
    </row>
    <row r="308" spans="1:5" ht="15" customHeight="1" x14ac:dyDescent="0.2">
      <c r="A308" s="38"/>
      <c r="B308" s="38"/>
      <c r="C308" s="38"/>
      <c r="D308" s="38"/>
      <c r="E308" s="38"/>
    </row>
    <row r="309" spans="1:5" ht="15" customHeight="1" x14ac:dyDescent="0.2">
      <c r="A309" s="38"/>
      <c r="B309" s="38"/>
      <c r="C309" s="38"/>
      <c r="D309" s="38"/>
      <c r="E309" s="38"/>
    </row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83" t="s">
        <v>17</v>
      </c>
      <c r="B314" s="84"/>
      <c r="C314" s="84"/>
      <c r="D314" s="84"/>
      <c r="E314" s="60"/>
    </row>
    <row r="315" spans="1:5" ht="15" customHeight="1" x14ac:dyDescent="0.2">
      <c r="A315" s="88" t="s">
        <v>69</v>
      </c>
      <c r="B315" s="111"/>
      <c r="C315" s="111"/>
      <c r="D315" s="111"/>
      <c r="E315" s="60" t="s">
        <v>70</v>
      </c>
    </row>
    <row r="316" spans="1:5" ht="15" customHeight="1" x14ac:dyDescent="0.2"/>
    <row r="317" spans="1:5" ht="15" customHeight="1" x14ac:dyDescent="0.2">
      <c r="B317" s="48" t="s">
        <v>52</v>
      </c>
      <c r="C317" s="63" t="s">
        <v>38</v>
      </c>
      <c r="D317" s="112" t="s">
        <v>53</v>
      </c>
      <c r="E317" s="65" t="s">
        <v>40</v>
      </c>
    </row>
    <row r="318" spans="1:5" ht="15" customHeight="1" x14ac:dyDescent="0.2">
      <c r="B318" s="75">
        <v>307</v>
      </c>
      <c r="C318" s="52"/>
      <c r="D318" s="113" t="s">
        <v>71</v>
      </c>
      <c r="E318" s="54">
        <v>-111000</v>
      </c>
    </row>
    <row r="319" spans="1:5" ht="15" customHeight="1" x14ac:dyDescent="0.2">
      <c r="B319" s="75">
        <v>303</v>
      </c>
      <c r="C319" s="52"/>
      <c r="D319" s="113" t="s">
        <v>71</v>
      </c>
      <c r="E319" s="54">
        <v>111000</v>
      </c>
    </row>
    <row r="320" spans="1:5" ht="15" customHeight="1" x14ac:dyDescent="0.2">
      <c r="B320" s="115"/>
      <c r="C320" s="69" t="s">
        <v>42</v>
      </c>
      <c r="D320" s="106"/>
      <c r="E320" s="107">
        <f>SUM(E318:E319)</f>
        <v>0</v>
      </c>
    </row>
    <row r="321" spans="1:5" ht="15" customHeight="1" x14ac:dyDescent="0.2"/>
    <row r="322" spans="1:5" ht="15" customHeight="1" x14ac:dyDescent="0.2"/>
    <row r="323" spans="1:5" ht="15" customHeight="1" x14ac:dyDescent="0.25">
      <c r="A323" s="36" t="s">
        <v>196</v>
      </c>
    </row>
    <row r="324" spans="1:5" ht="15" customHeight="1" x14ac:dyDescent="0.2">
      <c r="A324" s="37" t="s">
        <v>82</v>
      </c>
      <c r="B324" s="37"/>
      <c r="C324" s="37"/>
      <c r="D324" s="37"/>
      <c r="E324" s="37"/>
    </row>
    <row r="325" spans="1:5" ht="15" customHeight="1" x14ac:dyDescent="0.2">
      <c r="A325" s="101" t="s">
        <v>197</v>
      </c>
      <c r="B325" s="101"/>
      <c r="C325" s="101"/>
      <c r="D325" s="101"/>
      <c r="E325" s="101"/>
    </row>
    <row r="326" spans="1:5" ht="15" customHeight="1" x14ac:dyDescent="0.2">
      <c r="A326" s="101"/>
      <c r="B326" s="101"/>
      <c r="C326" s="101"/>
      <c r="D326" s="101"/>
      <c r="E326" s="101"/>
    </row>
    <row r="327" spans="1:5" ht="15" customHeight="1" x14ac:dyDescent="0.2">
      <c r="A327" s="101"/>
      <c r="B327" s="101"/>
      <c r="C327" s="101"/>
      <c r="D327" s="101"/>
      <c r="E327" s="101"/>
    </row>
    <row r="328" spans="1:5" ht="15" customHeight="1" x14ac:dyDescent="0.2">
      <c r="A328" s="101"/>
      <c r="B328" s="101"/>
      <c r="C328" s="101"/>
      <c r="D328" s="101"/>
      <c r="E328" s="101"/>
    </row>
    <row r="329" spans="1:5" ht="15" customHeight="1" x14ac:dyDescent="0.2">
      <c r="A329" s="101"/>
      <c r="B329" s="101"/>
      <c r="C329" s="101"/>
      <c r="D329" s="101"/>
      <c r="E329" s="101"/>
    </row>
    <row r="330" spans="1:5" ht="15" customHeight="1" x14ac:dyDescent="0.2">
      <c r="A330" s="101"/>
      <c r="B330" s="101"/>
      <c r="C330" s="101"/>
      <c r="D330" s="101"/>
      <c r="E330" s="101"/>
    </row>
    <row r="331" spans="1:5" ht="15" customHeight="1" x14ac:dyDescent="0.2">
      <c r="A331" s="101"/>
      <c r="B331" s="101"/>
      <c r="C331" s="101"/>
      <c r="D331" s="101"/>
      <c r="E331" s="101"/>
    </row>
    <row r="332" spans="1:5" ht="15" customHeight="1" x14ac:dyDescent="0.2"/>
    <row r="333" spans="1:5" ht="15" customHeight="1" x14ac:dyDescent="0.25">
      <c r="A333" s="40" t="s">
        <v>1</v>
      </c>
      <c r="B333" s="84"/>
      <c r="C333" s="84"/>
      <c r="D333" s="84"/>
      <c r="E333" s="84"/>
    </row>
    <row r="334" spans="1:5" ht="15" customHeight="1" x14ac:dyDescent="0.2">
      <c r="A334" s="42" t="s">
        <v>50</v>
      </c>
      <c r="B334" s="84"/>
      <c r="C334" s="84"/>
      <c r="D334" s="84"/>
      <c r="E334" s="89" t="s">
        <v>51</v>
      </c>
    </row>
    <row r="335" spans="1:5" ht="15" customHeight="1" x14ac:dyDescent="0.25">
      <c r="A335" s="83"/>
      <c r="B335" s="60"/>
      <c r="C335" s="84"/>
      <c r="D335" s="84"/>
      <c r="E335" s="90"/>
    </row>
    <row r="336" spans="1:5" ht="15" customHeight="1" x14ac:dyDescent="0.2">
      <c r="A336" s="46"/>
      <c r="B336" s="47"/>
      <c r="C336" s="63" t="s">
        <v>38</v>
      </c>
      <c r="D336" s="64" t="s">
        <v>53</v>
      </c>
      <c r="E336" s="65" t="s">
        <v>40</v>
      </c>
    </row>
    <row r="337" spans="1:5" ht="15" customHeight="1" x14ac:dyDescent="0.2">
      <c r="A337" s="50"/>
      <c r="B337" s="122"/>
      <c r="C337" s="66">
        <v>6402</v>
      </c>
      <c r="D337" s="123" t="s">
        <v>198</v>
      </c>
      <c r="E337" s="110">
        <f>3863616.19+4398677.29+154002</f>
        <v>8416295.4800000004</v>
      </c>
    </row>
    <row r="338" spans="1:5" ht="15" customHeight="1" x14ac:dyDescent="0.2">
      <c r="A338" s="50"/>
      <c r="B338" s="122"/>
      <c r="C338" s="52"/>
      <c r="D338" s="163" t="s">
        <v>85</v>
      </c>
      <c r="E338" s="145">
        <v>15644.98</v>
      </c>
    </row>
    <row r="339" spans="1:5" ht="15" customHeight="1" x14ac:dyDescent="0.2">
      <c r="A339" s="50"/>
      <c r="B339" s="124"/>
      <c r="C339" s="69" t="s">
        <v>42</v>
      </c>
      <c r="D339" s="70"/>
      <c r="E339" s="71">
        <f>SUM(E337:E338)</f>
        <v>8431940.4600000009</v>
      </c>
    </row>
    <row r="340" spans="1:5" ht="15" customHeight="1" x14ac:dyDescent="0.25">
      <c r="A340" s="36"/>
    </row>
    <row r="341" spans="1:5" ht="15" customHeight="1" x14ac:dyDescent="0.25">
      <c r="A341" s="40" t="s">
        <v>17</v>
      </c>
      <c r="B341" s="41"/>
      <c r="C341" s="41"/>
      <c r="D341" s="60"/>
      <c r="E341" s="60"/>
    </row>
    <row r="342" spans="1:5" ht="15" customHeight="1" x14ac:dyDescent="0.2">
      <c r="A342" s="42" t="s">
        <v>50</v>
      </c>
      <c r="B342" s="84"/>
      <c r="C342" s="84"/>
      <c r="D342" s="84"/>
      <c r="E342" s="89" t="s">
        <v>51</v>
      </c>
    </row>
    <row r="343" spans="1:5" ht="15" customHeight="1" x14ac:dyDescent="0.2">
      <c r="A343" s="44"/>
      <c r="B343" s="61"/>
      <c r="C343" s="41"/>
      <c r="D343" s="44"/>
      <c r="E343" s="62"/>
    </row>
    <row r="344" spans="1:5" ht="15" customHeight="1" x14ac:dyDescent="0.2">
      <c r="A344" s="46"/>
      <c r="B344" s="46"/>
      <c r="C344" s="48" t="s">
        <v>38</v>
      </c>
      <c r="D344" s="49" t="s">
        <v>39</v>
      </c>
      <c r="E344" s="48" t="s">
        <v>40</v>
      </c>
    </row>
    <row r="345" spans="1:5" ht="15" customHeight="1" x14ac:dyDescent="0.2">
      <c r="A345" s="50"/>
      <c r="B345" s="51"/>
      <c r="C345" s="52">
        <v>6402</v>
      </c>
      <c r="D345" s="163" t="s">
        <v>45</v>
      </c>
      <c r="E345" s="54">
        <v>8431940.4600000009</v>
      </c>
    </row>
    <row r="346" spans="1:5" ht="15" customHeight="1" x14ac:dyDescent="0.2">
      <c r="A346" s="50"/>
      <c r="B346" s="51"/>
      <c r="C346" s="57" t="s">
        <v>42</v>
      </c>
      <c r="D346" s="58"/>
      <c r="E346" s="59">
        <f>SUM(E345:E345)</f>
        <v>8431940.4600000009</v>
      </c>
    </row>
    <row r="347" spans="1:5" ht="15" customHeight="1" x14ac:dyDescent="0.2"/>
    <row r="348" spans="1:5" ht="15" customHeight="1" x14ac:dyDescent="0.2"/>
    <row r="349" spans="1:5" ht="15" customHeight="1" x14ac:dyDescent="0.25">
      <c r="A349" s="36" t="s">
        <v>199</v>
      </c>
    </row>
    <row r="350" spans="1:5" ht="15" customHeight="1" x14ac:dyDescent="0.2">
      <c r="A350" s="37" t="s">
        <v>121</v>
      </c>
      <c r="B350" s="37"/>
      <c r="C350" s="37"/>
      <c r="D350" s="37"/>
      <c r="E350" s="37"/>
    </row>
    <row r="351" spans="1:5" ht="15" customHeight="1" x14ac:dyDescent="0.2">
      <c r="A351" s="37"/>
      <c r="B351" s="37"/>
      <c r="C351" s="37"/>
      <c r="D351" s="37"/>
      <c r="E351" s="37"/>
    </row>
    <row r="352" spans="1:5" ht="15" customHeight="1" x14ac:dyDescent="0.2">
      <c r="A352" s="38" t="s">
        <v>200</v>
      </c>
      <c r="B352" s="38"/>
      <c r="C352" s="38"/>
      <c r="D352" s="38"/>
      <c r="E352" s="38"/>
    </row>
    <row r="353" spans="1:5" ht="15" customHeight="1" x14ac:dyDescent="0.2">
      <c r="A353" s="38"/>
      <c r="B353" s="38"/>
      <c r="C353" s="38"/>
      <c r="D353" s="38"/>
      <c r="E353" s="38"/>
    </row>
    <row r="354" spans="1:5" ht="15" customHeight="1" x14ac:dyDescent="0.2">
      <c r="A354" s="38"/>
      <c r="B354" s="38"/>
      <c r="C354" s="38"/>
      <c r="D354" s="38"/>
      <c r="E354" s="38"/>
    </row>
    <row r="355" spans="1:5" ht="15" customHeight="1" x14ac:dyDescent="0.2">
      <c r="A355" s="38"/>
      <c r="B355" s="38"/>
      <c r="C355" s="38"/>
      <c r="D355" s="38"/>
      <c r="E355" s="38"/>
    </row>
    <row r="356" spans="1:5" ht="15" customHeight="1" x14ac:dyDescent="0.2">
      <c r="A356" s="38"/>
      <c r="B356" s="38"/>
      <c r="C356" s="38"/>
      <c r="D356" s="38"/>
      <c r="E356" s="38"/>
    </row>
    <row r="357" spans="1:5" ht="15" customHeight="1" x14ac:dyDescent="0.2">
      <c r="A357" s="38"/>
      <c r="B357" s="38"/>
      <c r="C357" s="38"/>
      <c r="D357" s="38"/>
      <c r="E357" s="38"/>
    </row>
    <row r="358" spans="1:5" ht="15" customHeight="1" x14ac:dyDescent="0.2">
      <c r="A358" s="38"/>
      <c r="B358" s="38"/>
      <c r="C358" s="38"/>
      <c r="D358" s="38"/>
      <c r="E358" s="38"/>
    </row>
    <row r="359" spans="1:5" ht="15" customHeight="1" x14ac:dyDescent="0.2">
      <c r="A359" s="137"/>
      <c r="B359" s="137"/>
      <c r="C359" s="137"/>
      <c r="D359" s="137"/>
      <c r="E359" s="137"/>
    </row>
    <row r="360" spans="1:5" ht="15" customHeight="1" x14ac:dyDescent="0.2">
      <c r="A360" s="137"/>
      <c r="B360" s="137"/>
      <c r="C360" s="137"/>
      <c r="D360" s="137"/>
      <c r="E360" s="137"/>
    </row>
    <row r="361" spans="1:5" ht="15" customHeight="1" x14ac:dyDescent="0.2">
      <c r="A361" s="137"/>
      <c r="B361" s="137"/>
      <c r="C361" s="137"/>
      <c r="D361" s="137"/>
      <c r="E361" s="137"/>
    </row>
    <row r="362" spans="1:5" ht="15" customHeight="1" x14ac:dyDescent="0.2">
      <c r="A362" s="137"/>
      <c r="B362" s="137"/>
      <c r="C362" s="137"/>
      <c r="D362" s="137"/>
      <c r="E362" s="137"/>
    </row>
    <row r="363" spans="1:5" ht="15" customHeight="1" x14ac:dyDescent="0.2">
      <c r="A363" s="137"/>
      <c r="B363" s="137"/>
      <c r="C363" s="137"/>
      <c r="D363" s="137"/>
      <c r="E363" s="137"/>
    </row>
    <row r="364" spans="1:5" ht="15" customHeight="1" x14ac:dyDescent="0.2">
      <c r="A364" s="137"/>
      <c r="B364" s="137"/>
      <c r="C364" s="137"/>
      <c r="D364" s="137"/>
      <c r="E364" s="137"/>
    </row>
    <row r="365" spans="1:5" ht="15" customHeight="1" x14ac:dyDescent="0.2">
      <c r="A365" s="137"/>
      <c r="B365" s="137"/>
      <c r="C365" s="137"/>
      <c r="D365" s="137"/>
      <c r="E365" s="137"/>
    </row>
    <row r="366" spans="1:5" ht="15" customHeight="1" x14ac:dyDescent="0.25">
      <c r="A366" s="40" t="s">
        <v>17</v>
      </c>
      <c r="B366" s="41"/>
      <c r="C366" s="41"/>
      <c r="D366" s="60"/>
      <c r="E366" s="60"/>
    </row>
    <row r="367" spans="1:5" ht="15" customHeight="1" x14ac:dyDescent="0.2">
      <c r="A367" s="42" t="s">
        <v>43</v>
      </c>
      <c r="B367" s="41"/>
      <c r="C367" s="41"/>
      <c r="D367" s="41"/>
      <c r="E367" s="43" t="s">
        <v>147</v>
      </c>
    </row>
    <row r="368" spans="1:5" ht="15" customHeight="1" x14ac:dyDescent="0.2">
      <c r="A368" s="44"/>
      <c r="B368" s="61"/>
      <c r="C368" s="41"/>
      <c r="D368" s="44"/>
      <c r="E368" s="62"/>
    </row>
    <row r="369" spans="1:5" ht="15" customHeight="1" x14ac:dyDescent="0.2">
      <c r="A369" s="46"/>
      <c r="B369" s="46"/>
      <c r="C369" s="48" t="s">
        <v>38</v>
      </c>
      <c r="D369" s="49" t="s">
        <v>39</v>
      </c>
      <c r="E369" s="48" t="s">
        <v>40</v>
      </c>
    </row>
    <row r="370" spans="1:5" ht="15" customHeight="1" x14ac:dyDescent="0.2">
      <c r="A370" s="121"/>
      <c r="B370" s="122"/>
      <c r="C370" s="52">
        <v>3421</v>
      </c>
      <c r="D370" s="53" t="s">
        <v>79</v>
      </c>
      <c r="E370" s="54">
        <f>-26182-222547-13091</f>
        <v>-261820</v>
      </c>
    </row>
    <row r="371" spans="1:5" ht="15" customHeight="1" x14ac:dyDescent="0.2">
      <c r="A371" s="121"/>
      <c r="B371" s="122"/>
      <c r="C371" s="52">
        <v>3233</v>
      </c>
      <c r="D371" s="53" t="s">
        <v>79</v>
      </c>
      <c r="E371" s="54">
        <f>26182+222547+13091</f>
        <v>261820</v>
      </c>
    </row>
    <row r="372" spans="1:5" ht="15" customHeight="1" x14ac:dyDescent="0.2">
      <c r="A372" s="55"/>
      <c r="B372" s="41"/>
      <c r="C372" s="57" t="s">
        <v>42</v>
      </c>
      <c r="D372" s="58"/>
      <c r="E372" s="59">
        <f>SUM(E370:E371)</f>
        <v>0</v>
      </c>
    </row>
    <row r="373" spans="1:5" ht="15" customHeight="1" x14ac:dyDescent="0.2"/>
    <row r="374" spans="1:5" ht="15" customHeight="1" x14ac:dyDescent="0.2"/>
    <row r="375" spans="1:5" ht="15" customHeight="1" x14ac:dyDescent="0.25">
      <c r="A375" s="36" t="s">
        <v>201</v>
      </c>
    </row>
    <row r="376" spans="1:5" ht="15" customHeight="1" x14ac:dyDescent="0.2">
      <c r="A376" s="73" t="s">
        <v>47</v>
      </c>
      <c r="B376" s="73"/>
      <c r="C376" s="73"/>
      <c r="D376" s="73"/>
      <c r="E376" s="73"/>
    </row>
    <row r="377" spans="1:5" ht="15" customHeight="1" x14ac:dyDescent="0.2">
      <c r="A377" s="38" t="s">
        <v>202</v>
      </c>
      <c r="B377" s="38"/>
      <c r="C377" s="38"/>
      <c r="D377" s="38"/>
      <c r="E377" s="38"/>
    </row>
    <row r="378" spans="1:5" ht="15" customHeight="1" x14ac:dyDescent="0.2">
      <c r="A378" s="38"/>
      <c r="B378" s="38"/>
      <c r="C378" s="38"/>
      <c r="D378" s="38"/>
      <c r="E378" s="38"/>
    </row>
    <row r="379" spans="1:5" ht="15" customHeight="1" x14ac:dyDescent="0.2">
      <c r="A379" s="38"/>
      <c r="B379" s="38"/>
      <c r="C379" s="38"/>
      <c r="D379" s="38"/>
      <c r="E379" s="38"/>
    </row>
    <row r="380" spans="1:5" ht="15" customHeight="1" x14ac:dyDescent="0.2">
      <c r="A380" s="38"/>
      <c r="B380" s="38"/>
      <c r="C380" s="38"/>
      <c r="D380" s="38"/>
      <c r="E380" s="38"/>
    </row>
    <row r="381" spans="1:5" ht="15" customHeight="1" x14ac:dyDescent="0.2">
      <c r="A381" s="38"/>
      <c r="B381" s="38"/>
      <c r="C381" s="38"/>
      <c r="D381" s="38"/>
      <c r="E381" s="38"/>
    </row>
    <row r="382" spans="1:5" ht="15" customHeight="1" x14ac:dyDescent="0.2">
      <c r="A382" s="38"/>
      <c r="B382" s="38"/>
      <c r="C382" s="38"/>
      <c r="D382" s="38"/>
      <c r="E382" s="38"/>
    </row>
    <row r="383" spans="1:5" ht="15" customHeight="1" x14ac:dyDescent="0.2">
      <c r="A383" s="87"/>
      <c r="B383" s="87"/>
      <c r="C383" s="87"/>
      <c r="D383" s="87"/>
      <c r="E383" s="87"/>
    </row>
    <row r="384" spans="1:5" ht="15" customHeight="1" x14ac:dyDescent="0.25">
      <c r="A384" s="83" t="s">
        <v>1</v>
      </c>
      <c r="B384" s="84"/>
      <c r="C384" s="84"/>
      <c r="D384" s="84"/>
      <c r="E384" s="84"/>
    </row>
    <row r="385" spans="1:7" ht="15" customHeight="1" x14ac:dyDescent="0.2">
      <c r="A385" s="88" t="s">
        <v>36</v>
      </c>
      <c r="E385" t="s">
        <v>37</v>
      </c>
    </row>
    <row r="386" spans="1:7" ht="15" customHeight="1" x14ac:dyDescent="0.25">
      <c r="B386" s="83"/>
      <c r="C386" s="84"/>
      <c r="D386" s="84"/>
      <c r="E386" s="90"/>
    </row>
    <row r="387" spans="1:7" ht="15" customHeight="1" x14ac:dyDescent="0.2">
      <c r="A387" s="47"/>
      <c r="B387" s="47"/>
      <c r="C387" s="63" t="s">
        <v>38</v>
      </c>
      <c r="D387" s="64" t="s">
        <v>53</v>
      </c>
      <c r="E387" s="48" t="s">
        <v>40</v>
      </c>
    </row>
    <row r="388" spans="1:7" ht="15" customHeight="1" x14ac:dyDescent="0.2">
      <c r="A388" s="50"/>
      <c r="B388" s="51"/>
      <c r="C388" s="52"/>
      <c r="D388" s="151" t="s">
        <v>203</v>
      </c>
      <c r="E388" s="54">
        <v>7915623.3799999999</v>
      </c>
    </row>
    <row r="389" spans="1:7" ht="15" customHeight="1" x14ac:dyDescent="0.2">
      <c r="A389" s="50"/>
      <c r="B389" s="51"/>
      <c r="C389" s="57" t="s">
        <v>42</v>
      </c>
      <c r="D389" s="79"/>
      <c r="E389" s="80">
        <f>SUM(E388:E388)</f>
        <v>7915623.3799999999</v>
      </c>
    </row>
    <row r="390" spans="1:7" ht="15" customHeight="1" x14ac:dyDescent="0.2">
      <c r="A390" s="44"/>
      <c r="B390" s="44"/>
      <c r="C390" s="44"/>
      <c r="D390" s="44"/>
      <c r="E390" s="44"/>
    </row>
    <row r="391" spans="1:7" ht="15" customHeight="1" x14ac:dyDescent="0.25">
      <c r="A391" s="83" t="s">
        <v>1</v>
      </c>
      <c r="B391" s="84"/>
      <c r="C391" s="84"/>
      <c r="D391" s="84"/>
      <c r="E391" s="84"/>
    </row>
    <row r="392" spans="1:7" ht="15" customHeight="1" x14ac:dyDescent="0.2">
      <c r="A392" s="88" t="s">
        <v>66</v>
      </c>
      <c r="B392" s="84"/>
      <c r="C392" s="84"/>
      <c r="D392" s="84"/>
      <c r="E392" s="89" t="s">
        <v>67</v>
      </c>
    </row>
    <row r="393" spans="1:7" ht="15" customHeight="1" x14ac:dyDescent="0.25">
      <c r="B393" s="83"/>
      <c r="C393" s="84"/>
      <c r="D393" s="84"/>
      <c r="E393" s="90"/>
    </row>
    <row r="394" spans="1:7" ht="15" customHeight="1" x14ac:dyDescent="0.2">
      <c r="A394" s="47"/>
      <c r="B394" s="47"/>
      <c r="C394" s="63" t="s">
        <v>38</v>
      </c>
      <c r="D394" s="64" t="s">
        <v>53</v>
      </c>
      <c r="E394" s="48" t="s">
        <v>40</v>
      </c>
    </row>
    <row r="395" spans="1:7" ht="15" customHeight="1" x14ac:dyDescent="0.2">
      <c r="A395" s="50"/>
      <c r="B395" s="51"/>
      <c r="C395" s="52">
        <v>6402</v>
      </c>
      <c r="D395" s="123" t="s">
        <v>198</v>
      </c>
      <c r="E395" s="54">
        <f>221098.66+2731283.7+49056.84</f>
        <v>3001439.2</v>
      </c>
    </row>
    <row r="396" spans="1:7" ht="15" customHeight="1" x14ac:dyDescent="0.2">
      <c r="A396" s="50"/>
      <c r="B396" s="51"/>
      <c r="C396" s="57" t="s">
        <v>42</v>
      </c>
      <c r="D396" s="79"/>
      <c r="E396" s="80">
        <f>SUM(E395:E395)</f>
        <v>3001439.2</v>
      </c>
      <c r="G396" s="126">
        <f>+E389+E396</f>
        <v>10917062.58</v>
      </c>
    </row>
    <row r="397" spans="1:7" ht="15" customHeight="1" x14ac:dyDescent="0.2">
      <c r="A397" s="44"/>
      <c r="B397" s="44"/>
      <c r="C397" s="44"/>
      <c r="D397" s="44"/>
      <c r="E397" s="44"/>
    </row>
    <row r="398" spans="1:7" ht="15" customHeight="1" x14ac:dyDescent="0.25">
      <c r="A398" s="40" t="s">
        <v>17</v>
      </c>
      <c r="B398" s="41"/>
      <c r="C398" s="41"/>
      <c r="D398" s="41"/>
      <c r="E398" s="44"/>
    </row>
    <row r="399" spans="1:7" ht="15" customHeight="1" x14ac:dyDescent="0.2">
      <c r="A399" s="42" t="s">
        <v>36</v>
      </c>
      <c r="B399" s="82"/>
      <c r="C399" s="82"/>
      <c r="D399" s="82"/>
      <c r="E399" s="82" t="s">
        <v>37</v>
      </c>
    </row>
    <row r="400" spans="1:7" ht="15" customHeight="1" x14ac:dyDescent="0.2">
      <c r="A400" s="44"/>
      <c r="B400" s="61"/>
      <c r="C400" s="41"/>
      <c r="D400" s="82"/>
      <c r="E400" s="62"/>
    </row>
    <row r="401" spans="1:5" ht="15" customHeight="1" x14ac:dyDescent="0.2">
      <c r="A401" s="46"/>
      <c r="B401" s="46"/>
      <c r="C401" s="48" t="s">
        <v>38</v>
      </c>
      <c r="D401" s="49" t="s">
        <v>39</v>
      </c>
      <c r="E401" s="48" t="s">
        <v>40</v>
      </c>
    </row>
    <row r="402" spans="1:5" ht="15" customHeight="1" x14ac:dyDescent="0.2">
      <c r="A402" s="50"/>
      <c r="B402" s="51"/>
      <c r="C402" s="52">
        <v>6402</v>
      </c>
      <c r="D402" s="163" t="s">
        <v>45</v>
      </c>
      <c r="E402" s="54">
        <v>10917062.58</v>
      </c>
    </row>
    <row r="403" spans="1:5" ht="15" customHeight="1" x14ac:dyDescent="0.2">
      <c r="A403" s="50"/>
      <c r="B403" s="51"/>
      <c r="C403" s="57" t="s">
        <v>42</v>
      </c>
      <c r="D403" s="58"/>
      <c r="E403" s="59">
        <f>SUM(E402:E402)</f>
        <v>10917062.58</v>
      </c>
    </row>
    <row r="404" spans="1:5" ht="15" customHeight="1" x14ac:dyDescent="0.2"/>
    <row r="405" spans="1:5" ht="15" customHeight="1" x14ac:dyDescent="0.2"/>
    <row r="406" spans="1:5" ht="15" customHeight="1" x14ac:dyDescent="0.2"/>
    <row r="407" spans="1:5" ht="15" customHeight="1" x14ac:dyDescent="0.2"/>
    <row r="408" spans="1:5" ht="15" customHeight="1" x14ac:dyDescent="0.2"/>
    <row r="409" spans="1:5" ht="15" customHeight="1" x14ac:dyDescent="0.2"/>
    <row r="410" spans="1:5" ht="15" customHeight="1" x14ac:dyDescent="0.2"/>
    <row r="411" spans="1:5" ht="15" customHeight="1" x14ac:dyDescent="0.2"/>
    <row r="412" spans="1:5" ht="15" customHeight="1" x14ac:dyDescent="0.2"/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</sheetData>
  <mergeCells count="33">
    <mergeCell ref="A352:E358"/>
    <mergeCell ref="A376:E376"/>
    <mergeCell ref="A377:E382"/>
    <mergeCell ref="A273:E279"/>
    <mergeCell ref="A298:E299"/>
    <mergeCell ref="A300:E309"/>
    <mergeCell ref="A324:E324"/>
    <mergeCell ref="A325:E331"/>
    <mergeCell ref="A350:E351"/>
    <mergeCell ref="A194:E200"/>
    <mergeCell ref="A218:E219"/>
    <mergeCell ref="A220:E225"/>
    <mergeCell ref="A244:E245"/>
    <mergeCell ref="A246:E251"/>
    <mergeCell ref="A271:E272"/>
    <mergeCell ref="A107:E115"/>
    <mergeCell ref="A141:E141"/>
    <mergeCell ref="A142:E148"/>
    <mergeCell ref="A166:E167"/>
    <mergeCell ref="A168:E174"/>
    <mergeCell ref="A192:E193"/>
    <mergeCell ref="A55:E55"/>
    <mergeCell ref="A56:E62"/>
    <mergeCell ref="A80:E80"/>
    <mergeCell ref="A81:E81"/>
    <mergeCell ref="A82:E89"/>
    <mergeCell ref="A106:E106"/>
    <mergeCell ref="A2:E2"/>
    <mergeCell ref="A3:E3"/>
    <mergeCell ref="A4:E7"/>
    <mergeCell ref="A25:E25"/>
    <mergeCell ref="A26:E26"/>
    <mergeCell ref="A27:E33"/>
  </mergeCells>
  <pageMargins left="0.98425196850393704" right="0.98425196850393704" top="0.98425196850393704" bottom="0.98425196850393704" header="0.51181102362204722" footer="0.51181102362204722"/>
  <pageSetup paperSize="9" scale="92" firstPageNumber="22" orientation="portrait" useFirstPageNumber="1" r:id="rId1"/>
  <headerFooter alignWithMargins="0">
    <oddHeader>&amp;C&amp;"Arial,Kurzíva"Příloha č. 3: Rozpočtové změny č. 34/18 - 48/18 schválené Radou Olomouckého kraje 5.2.2018</oddHeader>
    <oddFooter xml:space="preserve">&amp;L&amp;"Arial,Kurzíva"Zastupitelstvo OK 26.2.2018
6.1. - Rozpočet Olomouckého kraje 2018 - rozpočtové změny 
Příloha č.3: Rozpočtové změny č. 34/18 - 48/18 schválené Radou Olomouckého kraje 5.2.2018&amp;R&amp;"Arial,Kurzíva"Strana &amp;P (celkem 31)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81" t="s">
        <v>163</v>
      </c>
    </row>
    <row r="2" spans="1:5" ht="15" customHeight="1" x14ac:dyDescent="0.2">
      <c r="A2" s="37" t="s">
        <v>164</v>
      </c>
      <c r="B2" s="37"/>
      <c r="C2" s="37"/>
      <c r="D2" s="37"/>
      <c r="E2" s="37"/>
    </row>
    <row r="3" spans="1:5" ht="15" customHeight="1" x14ac:dyDescent="0.2">
      <c r="A3" s="101" t="s">
        <v>165</v>
      </c>
      <c r="B3" s="101"/>
      <c r="C3" s="101"/>
      <c r="D3" s="101"/>
      <c r="E3" s="101"/>
    </row>
    <row r="4" spans="1:5" ht="15" customHeight="1" x14ac:dyDescent="0.2">
      <c r="A4" s="101"/>
      <c r="B4" s="101"/>
      <c r="C4" s="101"/>
      <c r="D4" s="101"/>
      <c r="E4" s="101"/>
    </row>
    <row r="5" spans="1:5" ht="15" customHeight="1" x14ac:dyDescent="0.2">
      <c r="A5" s="101"/>
      <c r="B5" s="101"/>
      <c r="C5" s="101"/>
      <c r="D5" s="101"/>
      <c r="E5" s="101"/>
    </row>
    <row r="6" spans="1:5" ht="15" customHeight="1" x14ac:dyDescent="0.2">
      <c r="A6" s="101"/>
      <c r="B6" s="101"/>
      <c r="C6" s="101"/>
      <c r="D6" s="101"/>
      <c r="E6" s="101"/>
    </row>
    <row r="7" spans="1:5" ht="15" customHeight="1" x14ac:dyDescent="0.2">
      <c r="A7" s="101"/>
      <c r="B7" s="101"/>
      <c r="C7" s="101"/>
      <c r="D7" s="101"/>
      <c r="E7" s="101"/>
    </row>
    <row r="8" spans="1:5" ht="15" customHeight="1" x14ac:dyDescent="0.2">
      <c r="A8" s="101"/>
      <c r="B8" s="101"/>
      <c r="C8" s="101"/>
      <c r="D8" s="101"/>
      <c r="E8" s="101"/>
    </row>
    <row r="9" spans="1:5" ht="15" customHeight="1" x14ac:dyDescent="0.2">
      <c r="A9" s="101"/>
      <c r="B9" s="101"/>
      <c r="C9" s="101"/>
      <c r="D9" s="101"/>
      <c r="E9" s="101"/>
    </row>
    <row r="10" spans="1:5" ht="15" customHeight="1" x14ac:dyDescent="0.2">
      <c r="A10" s="87"/>
      <c r="B10" s="87"/>
      <c r="C10" s="87"/>
      <c r="D10" s="87"/>
      <c r="E10" s="87"/>
    </row>
    <row r="11" spans="1:5" ht="15" customHeight="1" x14ac:dyDescent="0.25">
      <c r="A11" s="83" t="s">
        <v>1</v>
      </c>
      <c r="B11" s="84"/>
      <c r="C11" s="84"/>
      <c r="D11" s="84"/>
      <c r="E11" s="84"/>
    </row>
    <row r="12" spans="1:5" ht="15" customHeight="1" x14ac:dyDescent="0.2">
      <c r="A12" s="140" t="s">
        <v>69</v>
      </c>
      <c r="B12" s="82"/>
      <c r="C12" s="82"/>
      <c r="D12" s="82"/>
      <c r="E12" s="44" t="s">
        <v>70</v>
      </c>
    </row>
    <row r="13" spans="1:5" ht="15" customHeight="1" x14ac:dyDescent="0.25">
      <c r="A13" s="83"/>
      <c r="B13" s="104"/>
      <c r="C13" s="60"/>
      <c r="D13" s="60"/>
      <c r="E13" s="90"/>
    </row>
    <row r="14" spans="1:5" ht="15" customHeight="1" x14ac:dyDescent="0.2">
      <c r="B14" s="63" t="s">
        <v>52</v>
      </c>
      <c r="C14" s="63" t="s">
        <v>38</v>
      </c>
      <c r="D14" s="112" t="s">
        <v>53</v>
      </c>
      <c r="E14" s="48" t="s">
        <v>40</v>
      </c>
    </row>
    <row r="15" spans="1:5" ht="15" customHeight="1" x14ac:dyDescent="0.2">
      <c r="B15" s="141">
        <v>304</v>
      </c>
      <c r="C15" s="66">
        <v>6172</v>
      </c>
      <c r="D15" s="93" t="s">
        <v>166</v>
      </c>
      <c r="E15" s="154">
        <v>-181000</v>
      </c>
    </row>
    <row r="16" spans="1:5" ht="15" customHeight="1" x14ac:dyDescent="0.2">
      <c r="B16" s="141"/>
      <c r="C16" s="155" t="s">
        <v>42</v>
      </c>
      <c r="D16" s="70"/>
      <c r="E16" s="71">
        <f>SUM(E15:E15)</f>
        <v>-181000</v>
      </c>
    </row>
    <row r="17" spans="1:5" ht="15" customHeight="1" x14ac:dyDescent="0.2">
      <c r="A17" s="102"/>
      <c r="B17"/>
      <c r="C17"/>
      <c r="D17"/>
      <c r="E17"/>
    </row>
    <row r="18" spans="1:5" ht="15" customHeight="1" x14ac:dyDescent="0.25">
      <c r="A18" s="83" t="s">
        <v>17</v>
      </c>
      <c r="B18" s="84"/>
      <c r="C18" s="84"/>
      <c r="D18" s="84"/>
      <c r="E18" s="84"/>
    </row>
    <row r="19" spans="1:5" ht="15" customHeight="1" x14ac:dyDescent="0.2">
      <c r="A19" s="140" t="s">
        <v>69</v>
      </c>
      <c r="B19" s="82"/>
      <c r="C19" s="82"/>
      <c r="D19" s="82"/>
      <c r="E19" s="44" t="s">
        <v>70</v>
      </c>
    </row>
    <row r="20" spans="1:5" ht="15" customHeight="1" x14ac:dyDescent="0.25">
      <c r="A20" s="83"/>
      <c r="B20"/>
      <c r="C20"/>
      <c r="D20"/>
      <c r="E20" s="90"/>
    </row>
    <row r="21" spans="1:5" ht="15" customHeight="1" x14ac:dyDescent="0.2">
      <c r="B21" s="63" t="s">
        <v>52</v>
      </c>
      <c r="C21" s="63" t="s">
        <v>38</v>
      </c>
      <c r="D21" s="64" t="s">
        <v>53</v>
      </c>
      <c r="E21" s="48" t="s">
        <v>40</v>
      </c>
    </row>
    <row r="22" spans="1:5" ht="15" customHeight="1" x14ac:dyDescent="0.2">
      <c r="B22" s="108">
        <v>307</v>
      </c>
      <c r="C22" s="66"/>
      <c r="D22" s="113" t="s">
        <v>71</v>
      </c>
      <c r="E22" s="154">
        <v>-181000</v>
      </c>
    </row>
    <row r="23" spans="1:5" ht="15" customHeight="1" x14ac:dyDescent="0.2">
      <c r="B23" s="108"/>
      <c r="C23" s="69" t="s">
        <v>42</v>
      </c>
      <c r="D23" s="70"/>
      <c r="E23" s="71">
        <f>SUM(E22:E22)</f>
        <v>-181000</v>
      </c>
    </row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</sheetData>
  <mergeCells count="2">
    <mergeCell ref="A2:E2"/>
    <mergeCell ref="A3:E9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0" orientation="portrait" useFirstPageNumber="1" r:id="rId1"/>
  <headerFooter alignWithMargins="0">
    <oddHeader>&amp;C&amp;"Arial,Kurzíva"Příloha č. 4: Rozpočtová změna č. 33/18 navržená Radou Olomouckého kraje 22.1.2018 ke schválení</oddHeader>
    <oddFooter xml:space="preserve">&amp;L&amp;"Arial,Kurzíva"Zastupitelstvo OK 26.2.2018
6.1. - Rozpočet Olomouckého kraje 2018 - rozpočtové změny 
Příloha č.4: Rozpočtová změna č. 33/18 navržená Radou Olomouckého kraje 22.1.2018 ke schválení&amp;R&amp;"Arial,Kurzíva"Strana &amp;P (celkem 31)
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5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4" width="9.140625" style="1"/>
    <col min="5" max="5" width="18.7109375" style="1" customWidth="1"/>
    <col min="6" max="6" width="9" style="1" customWidth="1"/>
    <col min="7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28</v>
      </c>
      <c r="B3" s="18">
        <v>4425000</v>
      </c>
      <c r="C3" s="7">
        <v>4425000</v>
      </c>
    </row>
    <row r="4" spans="1:3" ht="14.25" customHeight="1" x14ac:dyDescent="0.2">
      <c r="A4" s="6" t="s">
        <v>4</v>
      </c>
      <c r="B4" s="18">
        <v>3330</v>
      </c>
      <c r="C4" s="7">
        <v>3330</v>
      </c>
    </row>
    <row r="5" spans="1:3" ht="14.25" customHeight="1" x14ac:dyDescent="0.2">
      <c r="A5" s="6" t="s">
        <v>27</v>
      </c>
      <c r="B5" s="18">
        <v>100</v>
      </c>
      <c r="C5" s="7">
        <v>100</v>
      </c>
    </row>
    <row r="6" spans="1:3" ht="14.25" customHeight="1" x14ac:dyDescent="0.2">
      <c r="A6" s="6" t="s">
        <v>5</v>
      </c>
      <c r="B6" s="18">
        <v>32033.200000000001</v>
      </c>
      <c r="C6" s="7">
        <v>31852.2</v>
      </c>
    </row>
    <row r="7" spans="1:3" ht="14.25" customHeight="1" x14ac:dyDescent="0.2">
      <c r="A7" s="6" t="s">
        <v>6</v>
      </c>
      <c r="B7" s="18">
        <v>5340.1</v>
      </c>
      <c r="C7" s="7">
        <v>5340.1</v>
      </c>
    </row>
    <row r="8" spans="1:3" ht="14.25" customHeight="1" x14ac:dyDescent="0.2">
      <c r="A8" s="6" t="s">
        <v>23</v>
      </c>
      <c r="B8" s="18">
        <v>67173</v>
      </c>
      <c r="C8" s="7">
        <f>68020+42</f>
        <v>68062</v>
      </c>
    </row>
    <row r="9" spans="1:3" ht="14.25" customHeight="1" x14ac:dyDescent="0.2">
      <c r="A9" s="6" t="s">
        <v>7</v>
      </c>
      <c r="B9" s="18">
        <v>7138</v>
      </c>
      <c r="C9" s="7">
        <v>7138</v>
      </c>
    </row>
    <row r="10" spans="1:3" ht="14.25" customHeight="1" x14ac:dyDescent="0.2">
      <c r="A10" s="6" t="s">
        <v>8</v>
      </c>
      <c r="B10" s="18">
        <v>200</v>
      </c>
      <c r="C10" s="7">
        <v>200</v>
      </c>
    </row>
    <row r="11" spans="1:3" ht="14.25" customHeight="1" x14ac:dyDescent="0.2">
      <c r="A11" s="6" t="s">
        <v>9</v>
      </c>
      <c r="B11" s="18">
        <v>85202.7</v>
      </c>
      <c r="C11" s="7">
        <v>85202.7</v>
      </c>
    </row>
    <row r="12" spans="1:3" ht="14.25" customHeight="1" x14ac:dyDescent="0.2">
      <c r="A12" s="164" t="s">
        <v>204</v>
      </c>
      <c r="B12" s="18"/>
      <c r="C12" s="7">
        <f>6794983+735</f>
        <v>6795718</v>
      </c>
    </row>
    <row r="13" spans="1:3" ht="14.25" customHeight="1" x14ac:dyDescent="0.2">
      <c r="A13" s="164" t="s">
        <v>205</v>
      </c>
      <c r="B13" s="18"/>
      <c r="C13" s="7">
        <v>1118752</v>
      </c>
    </row>
    <row r="14" spans="1:3" ht="14.25" customHeight="1" x14ac:dyDescent="0.2">
      <c r="A14" s="165" t="s">
        <v>206</v>
      </c>
      <c r="B14" s="18"/>
      <c r="C14" s="7">
        <v>200</v>
      </c>
    </row>
    <row r="15" spans="1:3" ht="14.25" customHeight="1" x14ac:dyDescent="0.2">
      <c r="A15" s="8" t="s">
        <v>10</v>
      </c>
      <c r="B15" s="19">
        <v>210492</v>
      </c>
      <c r="C15" s="9">
        <v>215500</v>
      </c>
    </row>
    <row r="16" spans="1:3" ht="14.25" customHeight="1" x14ac:dyDescent="0.2">
      <c r="A16" s="10" t="s">
        <v>20</v>
      </c>
      <c r="B16" s="20">
        <v>9418</v>
      </c>
      <c r="C16" s="11">
        <v>9418</v>
      </c>
    </row>
    <row r="17" spans="1:3" ht="14.25" customHeight="1" x14ac:dyDescent="0.2">
      <c r="A17" s="10" t="s">
        <v>11</v>
      </c>
      <c r="B17" s="20">
        <v>50000</v>
      </c>
      <c r="C17" s="11">
        <v>50000</v>
      </c>
    </row>
    <row r="18" spans="1:3" ht="14.25" customHeight="1" x14ac:dyDescent="0.2">
      <c r="A18" s="10" t="s">
        <v>207</v>
      </c>
      <c r="B18" s="20"/>
      <c r="C18" s="11">
        <f>37903+286</f>
        <v>38189</v>
      </c>
    </row>
    <row r="19" spans="1:3" ht="14.25" customHeight="1" x14ac:dyDescent="0.2">
      <c r="A19" s="10" t="s">
        <v>12</v>
      </c>
      <c r="B19" s="20">
        <v>700</v>
      </c>
      <c r="C19" s="11">
        <v>700</v>
      </c>
    </row>
    <row r="20" spans="1:3" ht="14.25" customHeight="1" x14ac:dyDescent="0.2">
      <c r="A20" s="164" t="s">
        <v>208</v>
      </c>
      <c r="B20" s="20"/>
      <c r="C20" s="11">
        <f>8416+3001</f>
        <v>11417</v>
      </c>
    </row>
    <row r="21" spans="1:3" ht="14.25" customHeight="1" x14ac:dyDescent="0.25">
      <c r="A21" s="4" t="s">
        <v>13</v>
      </c>
      <c r="B21" s="21">
        <f>SUM(B3:B19)</f>
        <v>4896127</v>
      </c>
      <c r="C21" s="12">
        <f>SUM(C3:C20)</f>
        <v>12866119</v>
      </c>
    </row>
    <row r="22" spans="1:3" ht="14.25" customHeight="1" x14ac:dyDescent="0.2">
      <c r="A22" s="13" t="s">
        <v>14</v>
      </c>
      <c r="B22" s="25">
        <v>-9416</v>
      </c>
      <c r="C22" s="25">
        <v>-9416</v>
      </c>
    </row>
    <row r="23" spans="1:3" ht="15.75" thickBot="1" x14ac:dyDescent="0.3">
      <c r="A23" s="14" t="s">
        <v>15</v>
      </c>
      <c r="B23" s="15">
        <f>B21+B22</f>
        <v>4886711</v>
      </c>
      <c r="C23" s="15">
        <f>C21+C22</f>
        <v>12856703</v>
      </c>
    </row>
    <row r="24" spans="1:3" ht="13.5" thickTop="1" x14ac:dyDescent="0.2">
      <c r="A24" s="16"/>
      <c r="B24" s="22"/>
    </row>
    <row r="25" spans="1:3" ht="15.75" customHeight="1" x14ac:dyDescent="0.25">
      <c r="A25" s="4" t="s">
        <v>17</v>
      </c>
      <c r="B25" s="23" t="s">
        <v>2</v>
      </c>
      <c r="C25" s="5" t="s">
        <v>3</v>
      </c>
    </row>
    <row r="26" spans="1:3" ht="14.25" x14ac:dyDescent="0.2">
      <c r="A26" s="8" t="s">
        <v>29</v>
      </c>
      <c r="B26" s="24">
        <v>769971</v>
      </c>
      <c r="C26" s="26">
        <f>793322+11421+16+286+7916</f>
        <v>812961</v>
      </c>
    </row>
    <row r="27" spans="1:3" ht="14.25" x14ac:dyDescent="0.2">
      <c r="A27" s="8" t="s">
        <v>30</v>
      </c>
      <c r="B27" s="24">
        <v>347820</v>
      </c>
      <c r="C27" s="26">
        <v>347820</v>
      </c>
    </row>
    <row r="28" spans="1:3" ht="14.25" x14ac:dyDescent="0.2">
      <c r="A28" s="8" t="s">
        <v>31</v>
      </c>
      <c r="B28" s="24">
        <v>2933349</v>
      </c>
      <c r="C28" s="26">
        <f>2933449+3237+42</f>
        <v>2936728</v>
      </c>
    </row>
    <row r="29" spans="1:3" ht="14.25" x14ac:dyDescent="0.2">
      <c r="A29" s="164" t="s">
        <v>204</v>
      </c>
      <c r="B29" s="24"/>
      <c r="C29" s="26">
        <f>6794983+735</f>
        <v>6795718</v>
      </c>
    </row>
    <row r="30" spans="1:3" ht="14.25" x14ac:dyDescent="0.2">
      <c r="A30" s="164" t="s">
        <v>205</v>
      </c>
      <c r="B30" s="24"/>
      <c r="C30" s="26">
        <v>1118752</v>
      </c>
    </row>
    <row r="31" spans="1:3" ht="14.25" x14ac:dyDescent="0.2">
      <c r="A31" s="165" t="s">
        <v>206</v>
      </c>
      <c r="B31" s="24"/>
      <c r="C31" s="26">
        <v>200</v>
      </c>
    </row>
    <row r="32" spans="1:3" ht="14.25" x14ac:dyDescent="0.2">
      <c r="A32" s="10" t="s">
        <v>20</v>
      </c>
      <c r="B32" s="24">
        <v>9418</v>
      </c>
      <c r="C32" s="26">
        <v>9418</v>
      </c>
    </row>
    <row r="33" spans="1:3" ht="14.25" x14ac:dyDescent="0.2">
      <c r="A33" s="10" t="s">
        <v>11</v>
      </c>
      <c r="B33" s="24">
        <v>50000</v>
      </c>
      <c r="C33" s="26">
        <v>50000</v>
      </c>
    </row>
    <row r="34" spans="1:3" ht="14.25" x14ac:dyDescent="0.2">
      <c r="A34" s="10" t="s">
        <v>207</v>
      </c>
      <c r="B34" s="24"/>
      <c r="C34" s="26">
        <v>220426</v>
      </c>
    </row>
    <row r="35" spans="1:3" ht="14.25" x14ac:dyDescent="0.2">
      <c r="A35" s="10" t="s">
        <v>32</v>
      </c>
      <c r="B35" s="24">
        <v>1334610</v>
      </c>
      <c r="C35" s="26">
        <v>1375351</v>
      </c>
    </row>
    <row r="36" spans="1:3" ht="14.25" x14ac:dyDescent="0.2">
      <c r="A36" s="164" t="s">
        <v>208</v>
      </c>
      <c r="B36" s="24"/>
      <c r="C36" s="26">
        <f>8416+3001</f>
        <v>11417</v>
      </c>
    </row>
    <row r="37" spans="1:3" ht="14.25" customHeight="1" x14ac:dyDescent="0.25">
      <c r="A37" s="4" t="s">
        <v>18</v>
      </c>
      <c r="B37" s="21">
        <f>SUM(B26:B35)</f>
        <v>5445168</v>
      </c>
      <c r="C37" s="12">
        <f>SUM(C26:C36)</f>
        <v>13678791</v>
      </c>
    </row>
    <row r="38" spans="1:3" ht="14.25" x14ac:dyDescent="0.2">
      <c r="A38" s="13" t="s">
        <v>14</v>
      </c>
      <c r="B38" s="25">
        <v>-9416</v>
      </c>
      <c r="C38" s="25">
        <v>-9416</v>
      </c>
    </row>
    <row r="39" spans="1:3" ht="15.75" thickBot="1" x14ac:dyDescent="0.3">
      <c r="A39" s="14" t="s">
        <v>19</v>
      </c>
      <c r="B39" s="15">
        <f>+B37+B38</f>
        <v>5435752</v>
      </c>
      <c r="C39" s="15">
        <f>+C37+C38</f>
        <v>13669375</v>
      </c>
    </row>
    <row r="40" spans="1:3" ht="13.5" thickTop="1" x14ac:dyDescent="0.2">
      <c r="A40" s="16" t="s">
        <v>16</v>
      </c>
      <c r="B40" s="22"/>
    </row>
    <row r="41" spans="1:3" ht="14.25" x14ac:dyDescent="0.2">
      <c r="B41" s="1"/>
      <c r="C41" s="9"/>
    </row>
    <row r="42" spans="1:3" ht="14.25" x14ac:dyDescent="0.2">
      <c r="A42" s="10" t="s">
        <v>22</v>
      </c>
      <c r="B42" s="20">
        <v>802200</v>
      </c>
      <c r="C42" s="11">
        <f>1078964+11421+3237+16+7916</f>
        <v>1101554</v>
      </c>
    </row>
    <row r="43" spans="1:3" ht="14.25" x14ac:dyDescent="0.2">
      <c r="A43" s="27" t="s">
        <v>21</v>
      </c>
      <c r="B43" s="28">
        <v>253159</v>
      </c>
      <c r="C43" s="29">
        <v>288882</v>
      </c>
    </row>
    <row r="44" spans="1:3" ht="15.75" thickBot="1" x14ac:dyDescent="0.3">
      <c r="A44" s="14" t="s">
        <v>24</v>
      </c>
      <c r="B44" s="15">
        <f>+B42-B43</f>
        <v>549041</v>
      </c>
      <c r="C44" s="15">
        <f>+C42-C43</f>
        <v>812672</v>
      </c>
    </row>
    <row r="45" spans="1:3" ht="15" thickTop="1" x14ac:dyDescent="0.2">
      <c r="A45" s="10"/>
      <c r="B45" s="30"/>
      <c r="C45" s="31"/>
    </row>
    <row r="46" spans="1:3" ht="15" thickBot="1" x14ac:dyDescent="0.25">
      <c r="A46" s="10"/>
      <c r="B46" s="30"/>
      <c r="C46" s="31"/>
    </row>
    <row r="47" spans="1:3" ht="15.75" thickBot="1" x14ac:dyDescent="0.3">
      <c r="A47" s="32" t="s">
        <v>25</v>
      </c>
      <c r="B47" s="33">
        <f>+B23+B42</f>
        <v>5688911</v>
      </c>
      <c r="C47" s="34">
        <f>+C23+C42</f>
        <v>13958257</v>
      </c>
    </row>
    <row r="48" spans="1:3" ht="15.75" thickBot="1" x14ac:dyDescent="0.3">
      <c r="A48" s="32" t="s">
        <v>26</v>
      </c>
      <c r="B48" s="33">
        <f>+B39+B43</f>
        <v>5688911</v>
      </c>
      <c r="C48" s="34">
        <f>+C39+C43</f>
        <v>13958257</v>
      </c>
    </row>
    <row r="49" spans="2:3" x14ac:dyDescent="0.2">
      <c r="B49" s="1"/>
    </row>
    <row r="50" spans="2:3" ht="14.25" x14ac:dyDescent="0.2">
      <c r="B50" s="1"/>
      <c r="C50" s="17"/>
    </row>
    <row r="51" spans="2:3" ht="14.25" x14ac:dyDescent="0.2">
      <c r="B51" s="1"/>
      <c r="C51" s="17"/>
    </row>
    <row r="52" spans="2:3" x14ac:dyDescent="0.2">
      <c r="B52" s="1"/>
    </row>
    <row r="53" spans="2:3" x14ac:dyDescent="0.2">
      <c r="B53" s="1"/>
    </row>
    <row r="54" spans="2:3" x14ac:dyDescent="0.2">
      <c r="B54" s="1"/>
    </row>
    <row r="55" spans="2:3" x14ac:dyDescent="0.2">
      <c r="B55" s="1"/>
    </row>
    <row r="56" spans="2:3" x14ac:dyDescent="0.2">
      <c r="B56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71" spans="2:3" x14ac:dyDescent="0.2">
      <c r="B71" s="1"/>
      <c r="C71" s="1"/>
    </row>
    <row r="72" spans="2:3" x14ac:dyDescent="0.2">
      <c r="B72" s="1"/>
      <c r="C72" s="1"/>
    </row>
    <row r="75" spans="2:3" x14ac:dyDescent="0.2">
      <c r="B75" s="1"/>
      <c r="C75" s="1"/>
    </row>
    <row r="76" spans="2:3" x14ac:dyDescent="0.2">
      <c r="B76" s="1"/>
      <c r="C76" s="1"/>
    </row>
    <row r="90" spans="2:3" x14ac:dyDescent="0.2">
      <c r="B90" s="1"/>
      <c r="C90" s="1"/>
    </row>
    <row r="91" spans="2:3" x14ac:dyDescent="0.2">
      <c r="B91" s="1"/>
      <c r="C91" s="1"/>
    </row>
    <row r="94" spans="2:3" x14ac:dyDescent="0.2">
      <c r="B94" s="1"/>
      <c r="C94" s="1"/>
    </row>
    <row r="95" spans="2:3" x14ac:dyDescent="0.2">
      <c r="B95" s="1"/>
      <c r="C95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1" orientation="portrait" useFirstPageNumber="1" r:id="rId1"/>
  <headerFooter alignWithMargins="0">
    <oddHeader>&amp;C&amp;"Arial,Kurzíva"Příloha č. 5 - Upravený rozpočet Olomouckého kraje na rok 2018 po schválení rozpočtových změn</oddHeader>
    <oddFooter xml:space="preserve">&amp;L&amp;"Arial,Kurzíva"Zastupitelstvo OK 26.2.2018
6.1. - Rozpočet Olomouckého kraje 2018 - rozpočtové změny 
Příloha č.5: Upravený rozpočet OK na rok 2018 po schválení rozpočtových změn&amp;R&amp;"Arial,Kurzíva"Strana &amp;P (celkem 31)&amp;"Arial,Obyčejné"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Příloha č. 1</vt:lpstr>
      <vt:lpstr>Příloha č. 2</vt:lpstr>
      <vt:lpstr>Příloha č. 3</vt:lpstr>
      <vt:lpstr>Příloha č. 4</vt:lpstr>
      <vt:lpstr>Příloha  č. 5</vt:lpstr>
      <vt:lpstr>'Příloha č. 1'!Oblast_tisku</vt:lpstr>
      <vt:lpstr>'Příloha č. 2'!Oblast_tisku</vt:lpstr>
      <vt:lpstr>'Příloha č. 3'!Oblast_tisku</vt:lpstr>
      <vt:lpstr>'Příloha č. 4'!Oblast_tisku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2018-02-07T16:24:34Z</cp:lastPrinted>
  <dcterms:created xsi:type="dcterms:W3CDTF">2007-02-21T09:44:06Z</dcterms:created>
  <dcterms:modified xsi:type="dcterms:W3CDTF">2018-02-07T16:34:12Z</dcterms:modified>
</cp:coreProperties>
</file>