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2018\Zastupitelstvo\ZOK 25.6.2018\"/>
    </mc:Choice>
  </mc:AlternateContent>
  <bookViews>
    <workbookView xWindow="0" yWindow="60" windowWidth="15195" windowHeight="9210"/>
  </bookViews>
  <sheets>
    <sheet name="Příloha č. 1" sheetId="1" r:id="rId1"/>
    <sheet name="Příloha č. 2" sheetId="7" r:id="rId2"/>
    <sheet name="Příloha č. 3" sheetId="6" r:id="rId3"/>
    <sheet name="Příloha č. 4" sheetId="4" r:id="rId4"/>
    <sheet name="Příloha  č. 5" sheetId="5" r:id="rId5"/>
  </sheets>
  <definedNames>
    <definedName name="_xlnm.Print_Area" localSheetId="0">'Příloha č. 1'!$A$1:$E$1375</definedName>
    <definedName name="_xlnm.Print_Area" localSheetId="1">'Příloha č. 2'!$A$1:$E$669</definedName>
    <definedName name="_xlnm.Print_Area" localSheetId="2">'Příloha č. 3'!$A$1:$E$1174</definedName>
    <definedName name="_xlnm.Print_Area" localSheetId="3">'Příloha č. 4'!$A$1:$E$48</definedName>
  </definedNames>
  <calcPr calcId="162913"/>
</workbook>
</file>

<file path=xl/calcChain.xml><?xml version="1.0" encoding="utf-8"?>
<calcChain xmlns="http://schemas.openxmlformats.org/spreadsheetml/2006/main">
  <c r="B51" i="5" l="1"/>
  <c r="C49" i="5"/>
  <c r="C51" i="5" s="1"/>
  <c r="B44" i="5"/>
  <c r="B46" i="5" s="1"/>
  <c r="B55" i="5" s="1"/>
  <c r="C42" i="5"/>
  <c r="C41" i="5"/>
  <c r="C35" i="5"/>
  <c r="C33" i="5"/>
  <c r="C32" i="5"/>
  <c r="C44" i="5" s="1"/>
  <c r="C46" i="5" s="1"/>
  <c r="C55" i="5" s="1"/>
  <c r="C30" i="5"/>
  <c r="B25" i="5"/>
  <c r="B27" i="5" s="1"/>
  <c r="B54" i="5" s="1"/>
  <c r="C22" i="5"/>
  <c r="C14" i="5"/>
  <c r="C12" i="5"/>
  <c r="C25" i="5" s="1"/>
  <c r="C27" i="5" s="1"/>
  <c r="C54" i="5" s="1"/>
  <c r="C8" i="5"/>
  <c r="C7" i="5"/>
  <c r="C3" i="5"/>
  <c r="E47" i="4"/>
  <c r="E40" i="4"/>
  <c r="E22" i="4"/>
  <c r="E15" i="4"/>
  <c r="E1170" i="6"/>
  <c r="E1169" i="6"/>
  <c r="E1173" i="6" s="1"/>
  <c r="E1163" i="6"/>
  <c r="E1135" i="6"/>
  <c r="E1131" i="6"/>
  <c r="E1112" i="6"/>
  <c r="E1084" i="6"/>
  <c r="E1063" i="6"/>
  <c r="E1039" i="6"/>
  <c r="E1030" i="6"/>
  <c r="E1031" i="6" s="1"/>
  <c r="E1004" i="6"/>
  <c r="E1006" i="6" s="1"/>
  <c r="E987" i="6"/>
  <c r="E980" i="6"/>
  <c r="E962" i="6"/>
  <c r="E942" i="6"/>
  <c r="E935" i="6"/>
  <c r="E918" i="6"/>
  <c r="E900" i="6"/>
  <c r="E882" i="6"/>
  <c r="E863" i="6"/>
  <c r="E840" i="6"/>
  <c r="E815" i="6"/>
  <c r="E814" i="6"/>
  <c r="E794" i="6"/>
  <c r="E787" i="6"/>
  <c r="E769" i="6"/>
  <c r="E762" i="6"/>
  <c r="E740" i="6"/>
  <c r="E742" i="6" s="1"/>
  <c r="E734" i="6"/>
  <c r="E715" i="6"/>
  <c r="E708" i="6"/>
  <c r="E690" i="6"/>
  <c r="E683" i="6"/>
  <c r="E659" i="6"/>
  <c r="E652" i="6"/>
  <c r="E632" i="6"/>
  <c r="E617" i="6"/>
  <c r="E598" i="6"/>
  <c r="E591" i="6"/>
  <c r="E571" i="6"/>
  <c r="E563" i="6"/>
  <c r="E544" i="6"/>
  <c r="E537" i="6"/>
  <c r="E519" i="6"/>
  <c r="E511" i="6"/>
  <c r="E493" i="6"/>
  <c r="E485" i="6"/>
  <c r="E486" i="6" s="1"/>
  <c r="E466" i="6"/>
  <c r="E459" i="6"/>
  <c r="E441" i="6"/>
  <c r="E434" i="6"/>
  <c r="E414" i="6"/>
  <c r="E407" i="6"/>
  <c r="E387" i="6"/>
  <c r="E388" i="6" s="1"/>
  <c r="E381" i="6"/>
  <c r="E380" i="6"/>
  <c r="E359" i="6"/>
  <c r="E360" i="6" s="1"/>
  <c r="E353" i="6"/>
  <c r="E352" i="6"/>
  <c r="E334" i="6"/>
  <c r="G326" i="6"/>
  <c r="E326" i="6"/>
  <c r="E319" i="6"/>
  <c r="E299" i="6"/>
  <c r="E292" i="6"/>
  <c r="E274" i="6"/>
  <c r="E267" i="6"/>
  <c r="E248" i="6"/>
  <c r="E240" i="6"/>
  <c r="E219" i="6"/>
  <c r="E220" i="6" s="1"/>
  <c r="E216" i="6"/>
  <c r="G220" i="6" s="1"/>
  <c r="E202" i="6"/>
  <c r="E183" i="6"/>
  <c r="E175" i="6"/>
  <c r="E156" i="6"/>
  <c r="E155" i="6"/>
  <c r="E154" i="6"/>
  <c r="E148" i="6"/>
  <c r="E128" i="6"/>
  <c r="E127" i="6"/>
  <c r="E121" i="6"/>
  <c r="E102" i="6"/>
  <c r="E95" i="6"/>
  <c r="E76" i="6"/>
  <c r="E69" i="6"/>
  <c r="E46" i="6"/>
  <c r="E38" i="6"/>
  <c r="E15" i="6"/>
  <c r="E668" i="7" l="1"/>
  <c r="E648" i="7"/>
  <c r="E647" i="7"/>
  <c r="E641" i="7"/>
  <c r="E623" i="7"/>
  <c r="E616" i="7"/>
  <c r="E598" i="7"/>
  <c r="E590" i="7"/>
  <c r="E571" i="7"/>
  <c r="E564" i="7"/>
  <c r="E545" i="7"/>
  <c r="E538" i="7"/>
  <c r="E513" i="7"/>
  <c r="E491" i="7"/>
  <c r="E485" i="7"/>
  <c r="E465" i="7"/>
  <c r="E445" i="7"/>
  <c r="E424" i="7"/>
  <c r="E401" i="7"/>
  <c r="E382" i="7"/>
  <c r="E354" i="7"/>
  <c r="E347" i="7"/>
  <c r="E327" i="7"/>
  <c r="E319" i="7"/>
  <c r="E301" i="7"/>
  <c r="E300" i="7"/>
  <c r="E293" i="7"/>
  <c r="E294" i="7" s="1"/>
  <c r="E275" i="7"/>
  <c r="E274" i="7"/>
  <c r="E266" i="7"/>
  <c r="E267" i="7" s="1"/>
  <c r="E248" i="7"/>
  <c r="E241" i="7"/>
  <c r="E222" i="7"/>
  <c r="E215" i="7"/>
  <c r="E214" i="7"/>
  <c r="E196" i="7"/>
  <c r="E189" i="7"/>
  <c r="E170" i="7"/>
  <c r="E163" i="7"/>
  <c r="E138" i="7"/>
  <c r="E139" i="7" s="1"/>
  <c r="E132" i="7"/>
  <c r="E131" i="7"/>
  <c r="E110" i="7"/>
  <c r="E111" i="7" s="1"/>
  <c r="E100" i="7"/>
  <c r="E99" i="7"/>
  <c r="E76" i="7"/>
  <c r="E69" i="7"/>
  <c r="E50" i="7"/>
  <c r="E42" i="7"/>
  <c r="E23" i="7"/>
  <c r="E16" i="7"/>
  <c r="E1374" i="1" l="1"/>
  <c r="E1349" i="1"/>
  <c r="E1348" i="1"/>
  <c r="G1347" i="1"/>
  <c r="E1347" i="1"/>
  <c r="E1350" i="1" s="1"/>
  <c r="E1328" i="1"/>
  <c r="E1308" i="1"/>
  <c r="E1288" i="1"/>
  <c r="E1269" i="1"/>
  <c r="G1266" i="1"/>
  <c r="E1238" i="1"/>
  <c r="E1217" i="1"/>
  <c r="E1193" i="1"/>
  <c r="E1192" i="1"/>
  <c r="G1191" i="1"/>
  <c r="E1190" i="1"/>
  <c r="E1194" i="1" s="1"/>
  <c r="E1172" i="1"/>
  <c r="E1152" i="1"/>
  <c r="E1131" i="1"/>
  <c r="E1111" i="1"/>
  <c r="E1081" i="1"/>
  <c r="E1063" i="1"/>
  <c r="G1055" i="1"/>
  <c r="E1055" i="1"/>
  <c r="E1047" i="1"/>
  <c r="E1031" i="1"/>
  <c r="G1029" i="1"/>
  <c r="E1028" i="1"/>
  <c r="G1027" i="1" s="1"/>
  <c r="G1028" i="1" s="1"/>
  <c r="E1001" i="1"/>
  <c r="E994" i="1"/>
  <c r="E976" i="1"/>
  <c r="E969" i="1"/>
  <c r="E950" i="1"/>
  <c r="E943" i="1"/>
  <c r="E923" i="1"/>
  <c r="E916" i="1"/>
  <c r="E897" i="1"/>
  <c r="E890" i="1"/>
  <c r="E866" i="1"/>
  <c r="E859" i="1"/>
  <c r="E839" i="1"/>
  <c r="E826" i="1"/>
  <c r="E807" i="1"/>
  <c r="E787" i="1"/>
  <c r="E776" i="1"/>
  <c r="G787" i="1" s="1"/>
  <c r="E769" i="1"/>
  <c r="E762" i="1"/>
  <c r="E742" i="1"/>
  <c r="E735" i="1"/>
  <c r="E716" i="1"/>
  <c r="E709" i="1"/>
  <c r="E690" i="1"/>
  <c r="E683" i="1"/>
  <c r="E658" i="1"/>
  <c r="E650" i="1"/>
  <c r="E631" i="1"/>
  <c r="E623" i="1"/>
  <c r="E605" i="1"/>
  <c r="E597" i="1"/>
  <c r="E578" i="1"/>
  <c r="E571" i="1"/>
  <c r="E552" i="1"/>
  <c r="E545" i="1"/>
  <c r="E538" i="1"/>
  <c r="G552" i="1" s="1"/>
  <c r="E509" i="1"/>
  <c r="E502" i="1"/>
  <c r="E495" i="1"/>
  <c r="G502" i="1" s="1"/>
  <c r="E474" i="1"/>
  <c r="E475" i="1" s="1"/>
  <c r="E465" i="1"/>
  <c r="E466" i="1" s="1"/>
  <c r="E448" i="1"/>
  <c r="E440" i="1"/>
  <c r="E441" i="1" s="1"/>
  <c r="G441" i="1" s="1"/>
  <c r="E434" i="1"/>
  <c r="E414" i="1"/>
  <c r="E407" i="1"/>
  <c r="E389" i="1"/>
  <c r="E388" i="1"/>
  <c r="E382" i="1"/>
  <c r="E381" i="1"/>
  <c r="E363" i="1"/>
  <c r="E355" i="1"/>
  <c r="E336" i="1"/>
  <c r="E329" i="1"/>
  <c r="E311" i="1"/>
  <c r="E304" i="1"/>
  <c r="E285" i="1"/>
  <c r="E277" i="1"/>
  <c r="E278" i="1" s="1"/>
  <c r="E276" i="1"/>
  <c r="E257" i="1"/>
  <c r="E250" i="1"/>
  <c r="E232" i="1"/>
  <c r="E225" i="1"/>
  <c r="E207" i="1"/>
  <c r="E199" i="1"/>
  <c r="E200" i="1" s="1"/>
  <c r="E180" i="1"/>
  <c r="E173" i="1"/>
  <c r="E155" i="1"/>
  <c r="E148" i="1"/>
  <c r="E130" i="1"/>
  <c r="E123" i="1"/>
  <c r="E102" i="1"/>
  <c r="E95" i="1"/>
  <c r="E74" i="1"/>
  <c r="E73" i="1"/>
  <c r="E75" i="1" s="1"/>
  <c r="E67" i="1"/>
  <c r="E48" i="1"/>
  <c r="E40" i="1"/>
  <c r="E15" i="1"/>
  <c r="G776" i="1" l="1"/>
  <c r="E1034" i="1"/>
</calcChain>
</file>

<file path=xl/comments1.xml><?xml version="1.0" encoding="utf-8"?>
<comments xmlns="http://schemas.openxmlformats.org/spreadsheetml/2006/main">
  <authors>
    <author>Navrátilová Lenka</author>
  </authors>
  <commentList>
    <comment ref="C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323+11177 daň z příjmu pr. osob</t>
        </r>
      </text>
    </comment>
    <comment ref="C5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168+1210
</t>
        </r>
      </text>
    </comment>
    <comment ref="C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33-181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84+6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170+290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324+71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5+837 poj k+rez
39+42 poj š
57+47 poj k
58+83 poj š
83+380 dary ples oth
93+60 poj š
112+38 poj z
132+4 poj z
133+226 poj š
169+1022
200+16
207+15
208+2
209+18
210+761 poj k
211+61 poj š
254+80 poj š
287+17 poj oko
288+50 poj k
</t>
        </r>
      </text>
    </comment>
    <comment ref="C1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35+1118752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54+3000 s+z
229+3000 s+z
</t>
        </r>
      </text>
    </comment>
    <comment ref="C1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252+10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276+82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280+539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281+1000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275+18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3+200
95+150
204+436
</t>
        </r>
      </text>
    </comment>
    <comment ref="C18" authorId="0" shapeId="0">
      <text>
        <r>
          <rPr>
            <b/>
            <sz val="8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120+3448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19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6+5008 š do rez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</text>
    </comment>
    <comment ref="C2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8+37903 (celkem 114503)
37+286
49+4661
55+9
56+152
82+1799
87+675
91+298
92+83350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113+124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124+1878
127+424
128+426
129+796
130+841
131+820
166+1380
171+618
177+893
178+2849
179+31519
180+48948
203+6263
205+267
253+18830
274+439
279+1355
282+635
283+12
284-453
286+165
</t>
        </r>
        <r>
          <rPr>
            <sz val="10"/>
            <color indexed="81"/>
            <rFont val="Tahoma"/>
            <family val="2"/>
            <charset val="238"/>
          </rPr>
          <t xml:space="preserve">
</t>
        </r>
      </text>
    </comment>
    <comment ref="C23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>199-400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2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79+22 (celkem 127+1ve výd)
59+7410 (PO3483+rez3927)
60+19
212+7833
</t>
        </r>
      </text>
    </comment>
    <comment ref="C2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</text>
    </comment>
    <comment ref="C30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4+10 poj z
5+737 poj rez (+k+100)
6+5008 š do rez
7+6777 (celkem 52674)
33-181
28+11000
36+11421
37+286
46+16 (celkem 8432)
48+7916 (celkem 10917)
79-1 FV soc
59+7410 (PO3483+rez3927)
60+19
84+6
83+380 dary ples oth
120+3448 depozita mzdy
112+38 poj z
132+4 poj z
168+1210
169+1022
180+116 (celkem 48948)
199-400
200+16
201+93068 (celkem 257149)
207+15
208+2
209+18
287+17 poj oko
323+11177 daň z příjmu pr. osob
324+71
</t>
        </r>
      </text>
    </comment>
    <comment ref="C31" authorId="0" shapeId="0">
      <text>
        <r>
          <rPr>
            <sz val="8"/>
            <color indexed="81"/>
            <rFont val="Tahoma"/>
            <family val="2"/>
            <charset val="238"/>
          </rPr>
          <t xml:space="preserve">Navrátilová Lenka:
201+164081 (celkem 257149)
212+7833
</t>
        </r>
      </text>
    </comment>
    <comment ref="C3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5+100 poj k (+rez737)
38+3237 d rev
39+42 poj š
57+47 poj k
58+83 poj š
59+7410 (PO3483+rez3927)
60+19
61+13542
63+506
93+60 poj š
113+124
133+226 poj š
134+20
210+761 poj k
211+61 poj š
254+80 poj š
288+50 poj k
</t>
        </r>
      </text>
    </comment>
    <comment ref="C3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2+80000
21+6714983
34+735
50+6050
51+1366
52+10529
53+2965
85+12692
86+2821
88+105
89+96
90+76
121+4877
122+53
123+226
125+455
126+813
172+3780
173+88298
174+1648
175+418
176+140
202+482
278+1319
285-126
</t>
        </r>
      </text>
    </comment>
    <comment ref="C34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35+1118752
54+3000 s+z
229+3000 s+z
</t>
        </r>
      </text>
    </comment>
    <comment ref="C3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252+10
276+82
280+539
</t>
        </r>
      </text>
    </comment>
    <comment ref="C36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281+1000</t>
        </r>
      </text>
    </comment>
    <comment ref="C37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275+18
</t>
        </r>
      </text>
    </comment>
    <comment ref="C38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3+200
95+150
204+436</t>
        </r>
      </text>
    </comment>
    <comment ref="C39" authorId="0" shapeId="0">
      <text>
        <r>
          <rPr>
            <b/>
            <sz val="10"/>
            <color indexed="81"/>
            <rFont val="Tahoma"/>
            <family val="2"/>
            <charset val="238"/>
          </rPr>
          <t>Navrátilová Lenka:</t>
        </r>
        <r>
          <rPr>
            <sz val="10"/>
            <color indexed="81"/>
            <rFont val="Arial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120+150 Fond SP
</t>
        </r>
        <r>
          <rPr>
            <sz val="10"/>
            <color indexed="81"/>
            <rFont val="Arial"/>
            <family val="2"/>
            <charset val="238"/>
          </rPr>
          <t xml:space="preserve">
</t>
        </r>
      </text>
    </comment>
    <comment ref="C40" authorId="0" shapeId="0">
      <text>
        <r>
          <rPr>
            <sz val="8"/>
            <color indexed="81"/>
            <rFont val="Tahoma"/>
            <family val="2"/>
            <charset val="238"/>
          </rPr>
          <t>Navrátilová Lenka:</t>
        </r>
        <r>
          <rPr>
            <b/>
            <sz val="10"/>
            <color indexed="81"/>
            <rFont val="Tahoma"/>
            <family val="2"/>
            <charset val="238"/>
          </rPr>
          <t xml:space="preserve">
</t>
        </r>
        <r>
          <rPr>
            <sz val="8"/>
            <color indexed="81"/>
            <rFont val="Tahoma"/>
            <family val="2"/>
            <charset val="238"/>
          </rPr>
          <t xml:space="preserve">167+19 416
</t>
        </r>
      </text>
    </comment>
    <comment ref="C41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8+114503
9+6131
10+1514
11+1056
12+11422
13+85800
49+4661
55+9
56+152
82+1799
87+675
91+298
92+83350
124+1878
127+424
128+426
129+796
130+841
131+820
166+1380
171+618
177+893
178+2849
179+31519
203+6263
205+267
253+18830
274+439
279+1355
282+635
283+12
284-453
286+165
</t>
        </r>
      </text>
    </comment>
    <comment ref="C42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7+10174 (celkem 52674)
14+11162
15+19405
62+2367
64+8
94+13
96-1
135+835
136+15
137+12
138+10
139+3
170+290
181+483
182+4
183+3202
184+8
213+11
214+220
215+17944
216+1742
217+35
218+28341
219+553
220+1876
221+4310
222+8
223+10
224+47
225+567
226+15
227+7
228+7
255+2324
256+123
257+38137
258+8
259+117
260+1911
261+2772
262+11056
263+428
289+22799
290+422
291+124
292+6
293+1002
294+9
295+1376
296+5
297+17
298+5
</t>
        </r>
      </text>
    </comment>
    <comment ref="C43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 xml:space="preserve">46+8416 (celkem 8432)
48+3001 (celkem 10917)
79+128 (celkem 22+105=127+1ve výd)
</t>
        </r>
      </text>
    </comment>
    <comment ref="C45" authorId="0" shapeId="0">
      <text>
        <r>
          <rPr>
            <b/>
            <sz val="10"/>
            <color indexed="81"/>
            <rFont val="Tahoma"/>
            <family val="2"/>
            <charset val="238"/>
          </rPr>
          <t xml:space="preserve">Navrátilová Lenka:
</t>
        </r>
        <r>
          <rPr>
            <sz val="8"/>
            <color indexed="81"/>
            <rFont val="Tahoma"/>
            <family val="2"/>
            <charset val="238"/>
          </rPr>
          <t>120+150 Fond SP</t>
        </r>
      </text>
    </comment>
    <comment ref="C49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8115, 8113, 8905
7+52674
8+76600 (celkem 114503)
9+6131
10+1514
11+1056
12+11422
13+85800
28+11000
36+11421
38+3237
46+16 (celkem 8432)
48+7916 (celkem 10917)
79+105 (celkem 127+1ve výd)
61+13542
62+2367
63+506
64+8
94+13
96-1
134+20
135+835
136+15
137+12
138+10
139+3
167+19 416
181+483
182+4
183+3202
184+8
201+257149
213+11
214+220
215+17944
216+1742
217+35
218+28341
219+553
220+1876
221+4310
222+8
223+10
224+47
225+567
226+15
227+7
228+7
255+2324
256+123
257+38137
258+8
259+117
260+1911
261+2772
262+11056
263+428
289+22799
290+422
291+124
292+6
293+1002
294+9
295+1376
296+5
297+17
298+5
</t>
        </r>
      </text>
    </comment>
    <comment ref="C50" authorId="0" shapeId="0">
      <text>
        <r>
          <rPr>
            <b/>
            <sz val="8"/>
            <color indexed="81"/>
            <rFont val="Tahoma"/>
            <family val="2"/>
            <charset val="238"/>
          </rPr>
          <t>Navrátilová Lenka:</t>
        </r>
        <r>
          <rPr>
            <sz val="8"/>
            <color indexed="81"/>
            <rFont val="Tahoma"/>
            <family val="2"/>
            <charset val="238"/>
          </rPr>
          <t xml:space="preserve">
8224, 8124, 8114
7+35723 (celkem 52674)
180+48832 (celkem 48948)</t>
        </r>
      </text>
    </comment>
  </commentList>
</comments>
</file>

<file path=xl/sharedStrings.xml><?xml version="1.0" encoding="utf-8"?>
<sst xmlns="http://schemas.openxmlformats.org/spreadsheetml/2006/main" count="2372" uniqueCount="395">
  <si>
    <t>v tis. Kč</t>
  </si>
  <si>
    <t>PŘÍJMY</t>
  </si>
  <si>
    <t>schválený rozpočet</t>
  </si>
  <si>
    <t>upravený rozpočet</t>
  </si>
  <si>
    <t>Správní poplatky</t>
  </si>
  <si>
    <t xml:space="preserve">Příjmy z pronájmu </t>
  </si>
  <si>
    <t>Přijaté sankční platby</t>
  </si>
  <si>
    <t>Příjmy z prodeje</t>
  </si>
  <si>
    <t>Příjmy z úroků</t>
  </si>
  <si>
    <t xml:space="preserve">Neinvestiční přijaté dotace ze SR </t>
  </si>
  <si>
    <t xml:space="preserve">Odvody PO </t>
  </si>
  <si>
    <t xml:space="preserve">Fond na podporu výst. a obnovy vodohosp. infrastruktury </t>
  </si>
  <si>
    <t>Splátky půjček</t>
  </si>
  <si>
    <t>Příjmy Olomouckého kraje celkem</t>
  </si>
  <si>
    <t>Konsolidace</t>
  </si>
  <si>
    <t>Příjmy Olomouckého kraje celkem (po konsolidaci)</t>
  </si>
  <si>
    <t>Konsolidace je očištění údajů v rozpočtu o interní přesuny peněž. prostředků uvnitř organizace mezi jednotlivými účty.</t>
  </si>
  <si>
    <t>VÝDAJE</t>
  </si>
  <si>
    <t xml:space="preserve">Výdaje Olomouckého kraje celkem </t>
  </si>
  <si>
    <t>Výdaje Olomouckého kraje celkem (po konsolidaci)</t>
  </si>
  <si>
    <t>Fond sociálních potřeb</t>
  </si>
  <si>
    <t>Financování (splátky úvěrů)</t>
  </si>
  <si>
    <t>Financování (přijaté úvěry, zůst. na BÚ)</t>
  </si>
  <si>
    <t>Ostatní nedaňové příjmy</t>
  </si>
  <si>
    <t>Financování celkem</t>
  </si>
  <si>
    <t>Příjmy Olomouckého kraje včetně financování</t>
  </si>
  <si>
    <t>Výdaje Olomouckého kraje včetně financování</t>
  </si>
  <si>
    <t>Příjmy z poskytnutých služeb a výrobků</t>
  </si>
  <si>
    <t>Daňové příjmy</t>
  </si>
  <si>
    <t>Odbory</t>
  </si>
  <si>
    <t>Dotační programy, tituly</t>
  </si>
  <si>
    <t>Příspěvkové organizace</t>
  </si>
  <si>
    <t>Opravy, investice a projekty</t>
  </si>
  <si>
    <t xml:space="preserve"> -Rozpočtová změna 202/18</t>
  </si>
  <si>
    <t>druh rozpočtové změny: zapojení nových prostředků do rozpočtu</t>
  </si>
  <si>
    <t>poskytovatel: Ministerstvo školství, mládeže a tělovýchovy</t>
  </si>
  <si>
    <t>důvod: neinvestiční dotace ze státního rozpočtu ČR na rok 2018 poskytnutá na základě dopisu Ministerstva školství, mládeže a tělovýchovy ČR č.j.: MŠMT-9397/2018-1 ze dne 11.4.2018 jako 3. úprava rozpočtu přímých výdajů regionálního školství územních samosprávných celků na rok 2018.</t>
  </si>
  <si>
    <t>Odbor školství a mládeže</t>
  </si>
  <si>
    <t>ORJ - 10</t>
  </si>
  <si>
    <t>UZ</t>
  </si>
  <si>
    <t xml:space="preserve">§ </t>
  </si>
  <si>
    <t>položka</t>
  </si>
  <si>
    <t>částka v Kč</t>
  </si>
  <si>
    <t>4116 - Ostatní neinv. přijaté transfery ze SR</t>
  </si>
  <si>
    <t>celkem</t>
  </si>
  <si>
    <t>Rozpis účelové dotace zabezpečí odbor školství a mládeže</t>
  </si>
  <si>
    <t xml:space="preserve"> -Rozpočtová změna 203/18</t>
  </si>
  <si>
    <t>důvod: neinvestiční dotace ze státního rozpočtu ČR na rok 2018 poskytnutá na základě avíz Ministerstva školství, mládeže a tělovýchovy ČR č.j.: MŠMT-34139/2016-51 ze dne 10.4.2018, MŠMT-34139/2016-52 ze dne 18.4.2018, MŠMT-34139/2016-53 ze dne 24.4.2018, MŠMT-9837/2018-2 ze dne 11.4.2018 a MŠMT-10739/2018-3 ze dne 18.4.2018, v celkové výši 6 262 525,80 Kč na projekty pro příspěvkové organizace Olomouckého kraje v rámci Operačního programu Výzkum, vývoj a vzdělávání.</t>
  </si>
  <si>
    <t>5336 - Neinvestiční dotace zřízeným PO</t>
  </si>
  <si>
    <t xml:space="preserve"> -Rozpočtová změna 204/18</t>
  </si>
  <si>
    <t>poskytovatel: Úřad vlády České republiky</t>
  </si>
  <si>
    <t>důvod: neinvestiční dotace ze státního rozpočtu ČR na rok 2018 poskytnutá na základě rozhodnutí Úřadu vlády ČR č.j.: 07220/2018-KRP ze dne 9.4.2018 v celkové výši                      435 940,- Kč na projekt "Podpora koordinátora pro romské záležitosti v OK 2018“.</t>
  </si>
  <si>
    <t>Odbor ekonomický</t>
  </si>
  <si>
    <t>ORJ - 07</t>
  </si>
  <si>
    <t>Odbor kancelář ředitele</t>
  </si>
  <si>
    <t>ORJ - 03</t>
  </si>
  <si>
    <t>seskupení položek</t>
  </si>
  <si>
    <t>50 - Výdaje na platy, ost. platby za pr. práci a poj.</t>
  </si>
  <si>
    <t>51 - Neinvestiční nákupy a související výdaje</t>
  </si>
  <si>
    <t xml:space="preserve"> -Rozpočtová změna 205/18</t>
  </si>
  <si>
    <t>poskytovatel: Ministerstvo životního prostředí ČR</t>
  </si>
  <si>
    <t>důvod: odbor investic požádal ekonomický odbor dne 10.4.2018 o provedení rozpočtové změny. Důvodem navrhované změny je zapojení finančních prostředků do rozpočtu Olomouckého kraje ve výši 267 568,04 Kč. Finanční prostředky byly poukázány na účet Olomouckého kraje jako investiční dotace z Ministerstva životního prostředí ČR na financování projektu "ZZS OK - Výjezdové stanoviště Přerov - zateplení budovy" v rámci Operačního programu Životní prostředí, prostředky budou převedeny do rezervy na investice Olomouckého kraje.</t>
  </si>
  <si>
    <t>Odbor investic</t>
  </si>
  <si>
    <t>ORJ - 52</t>
  </si>
  <si>
    <t>4216 - Ostatní invest. přijaté transfery ze SR</t>
  </si>
  <si>
    <t>59 - Ostatní neinvestiční výdaje</t>
  </si>
  <si>
    <t xml:space="preserve"> -Rozpočtová změna 206/18</t>
  </si>
  <si>
    <t>důvod: odbor investic požádal ekonomický odbor dne 19.4.2018 o provedení rozpočtové změny. Důvodem navrhované změny je zapojení finančních prostředků do rozpočtu Olomouckého kraje ve výši 289,80 Kč. Finanční prostředky byly poukázány na účet Olomouckého kraje jako investiční dotace z Ministerstva životního prostředí ČR na financování projektu "ZZS OK - Výjezdové stanoviště Konice - zateplení budovy" v rámci Operačního programu Životní prostředí, prostředky budou převedeny do rezervy na investice Olomouckého kraje.</t>
  </si>
  <si>
    <t xml:space="preserve"> -Rozpočtová změna 207/18</t>
  </si>
  <si>
    <t>druh rozpočtové změny: zapojení prostředků do rozpočtu</t>
  </si>
  <si>
    <t>důvod: odbor školství a mládeže požádal ekonomický odbor dne 19.4.2018 o provedení rozpočtové změny. Důvodem navrhované změny je zapojení finančních prostředků do rozpočtu Olomouckého kraje ve výši 15 000,- Kč.  Finanční prostředky byly poukázány na účet Olomouckého kraje jako vratka na základě výzvy Olomouckého kraje k vrácení dotace nebo její části u Základní školy Kojetín, prostředky budou zaslány na účet Ministerstva školství, mládeže a tělovýchovy.</t>
  </si>
  <si>
    <t>2229 - Ostatní přijaté vratky transferů</t>
  </si>
  <si>
    <t xml:space="preserve"> -Rozpočtová změna 208/18</t>
  </si>
  <si>
    <t>důvod: odbor školství a mládeže požádal ekonomický odbor dne 19.4.2018 o provedení rozpočtové změny. Důvodem navrhované změny je zapojení finančních prostředků do rozpočtu Olomouckého kraje ve výši 1 841,73 Kč.  Finanční prostředky byly poukázány na účet Olomouckého kraje jako vratka na základě výzvy Olomouckého kraje k vrácení dotace nebo její části u Základní školy a mateřské školy Prostějov, prostředky budou zaslány na účet Ministerstva školství, mládeže a tělovýchovy.</t>
  </si>
  <si>
    <t xml:space="preserve"> -Rozpočtová změna 209/18</t>
  </si>
  <si>
    <t>důvod: odbor školství a mládeže požádal ekonomický odbor dne 20.4.2018 o provedení rozpočtové změny. Důvodem navrhované změny je zapojení finančních prostředků do rozpočtu Olomouckého kraje v celkové výši 17 876,90 Kč.  Finanční prostředky byly poukázány na účet Olomouckého kraje jako vratky na základě výzvy Olomouckého kraje k vrácení dotace nebo její části u Střední školy a Základní školy Lipník nad Bečvou, Střední školy gastronomie a farmářství Jeseník, a Sigmundovy střední školy strojírenské, Lutín, prostředky budou zaslány na účet Ministerstva školství, mládeže a tělovýchovy.</t>
  </si>
  <si>
    <t xml:space="preserve"> -Rozpočtová změna 210/18</t>
  </si>
  <si>
    <t>důvod: odbor podpory řízení příspěvkových organizací požádal ekonomický odbor dne 24.4.2018 o provedení rozpočtové změny. Důvodem navrhované změny je zapojení finančních prostředků do rozpočtu Olomouckého kraje ve výši 761 176,- Kč. Česká pojišťovna, a.s., uhradila na účet Olomouckého kraje pojistné plnění k pojistné události pro příspěvkovou organizaci Olomouckého kraje Vlastivědné muzeum v Olomouci za opravu zařízení, poškozeného při bouřce v roce 2017.</t>
  </si>
  <si>
    <t>2322 - Přijaté pojistné náhrady</t>
  </si>
  <si>
    <t>Odbor podpory řízení příspěvkových organizací</t>
  </si>
  <si>
    <t>ORJ - 19</t>
  </si>
  <si>
    <t>5331 - Neinvestiční příspěvky zřízeným PO</t>
  </si>
  <si>
    <t xml:space="preserve"> -Rozpočtová změna 211/18</t>
  </si>
  <si>
    <t>důvod: odbor podpory řízení příspěvkových organizací požádal ekonomický odbor dne 20.4.2018 o provedení rozpočtové změny. Důvodem navrhované změny je zapojení finančních prostředků do rozpočtu Olomouckého kraje ve výši 61 245,- Kč. Česká pojišťovna, a.s., uhradila na účet Olomouckého kraje pojistné plnění k pojistné události pro příspěvkovou organizaci Olomouckého kraje Obchodní akademie a Jazyková škola s právem státní jazykové zkoušky, Přerov, za opravu podlah.</t>
  </si>
  <si>
    <t xml:space="preserve"> -Rozpočtová změna 212/18</t>
  </si>
  <si>
    <t>důvod: odbor sociálních věcí požádal ekonomický odbor dne 10.4.2018 o provedení rozpočtové změny. Důvodem navrhované změny je zapojení finančních prostředků do rozpočtu Olomouckého kraje v celkové výši 7 833 424,83 Kč. Jedná se o zapojení finančních prostředků z finančního vypořádání za rok 2017, prostředky budou použity na financování "Programu finanční podpory poskytování sociálních služeb v Olomuckém kraji - Podprogramu č. 2".</t>
  </si>
  <si>
    <t>Odbor sociálních věcí</t>
  </si>
  <si>
    <t>ORJ - 11</t>
  </si>
  <si>
    <t>2223 - Příjmy z FV min. let m. kraj. a obcemi</t>
  </si>
  <si>
    <t>52 - Neinvestiční transfery soukromopr. subj.</t>
  </si>
  <si>
    <t xml:space="preserve"> -Rozpočtová změna 213/18</t>
  </si>
  <si>
    <t>8113 - Krátkodobé přijaté půjčené prostředky</t>
  </si>
  <si>
    <t>6351 - Investiční transfery zřízeným PO</t>
  </si>
  <si>
    <t xml:space="preserve"> -Rozpočtová změna 214/18</t>
  </si>
  <si>
    <t xml:space="preserve"> -Rozpočtová změna 215/18</t>
  </si>
  <si>
    <t>Odbor dopravy a silničního hospodářství</t>
  </si>
  <si>
    <t>ORJ - 12</t>
  </si>
  <si>
    <t xml:space="preserve"> -Rozpočtová změna 216/18</t>
  </si>
  <si>
    <t>Odbor strategického rozvoje kraje</t>
  </si>
  <si>
    <t>ORJ - 59</t>
  </si>
  <si>
    <t>61 - Investiční nákupy a související výdaje</t>
  </si>
  <si>
    <t xml:space="preserve"> -Rozpočtová změna 217/18</t>
  </si>
  <si>
    <t>ORJ - 50</t>
  </si>
  <si>
    <t xml:space="preserve"> -Rozpočtová změna 218/18</t>
  </si>
  <si>
    <t xml:space="preserve"> -Rozpočtová změna 219/18</t>
  </si>
  <si>
    <t xml:space="preserve"> -Rozpočtová změna 220/18</t>
  </si>
  <si>
    <t xml:space="preserve"> -Rozpočtová změna 221/18</t>
  </si>
  <si>
    <t xml:space="preserve"> -Rozpočtová změna 222/18</t>
  </si>
  <si>
    <t xml:space="preserve"> -Rozpočtová změna 223/18</t>
  </si>
  <si>
    <t xml:space="preserve"> -Rozpočtová změna 224/18</t>
  </si>
  <si>
    <t xml:space="preserve"> -Rozpočtová změna 225/18</t>
  </si>
  <si>
    <t xml:space="preserve"> -Rozpočtová změna 226/18</t>
  </si>
  <si>
    <t xml:space="preserve"> -Rozpočtová změna 227/18</t>
  </si>
  <si>
    <t xml:space="preserve"> -Rozpočtová změna 228/18</t>
  </si>
  <si>
    <t xml:space="preserve"> -Rozpočtová změna 229/18</t>
  </si>
  <si>
    <t>poskytovatel: Ministerstvo práce a sociálních věcí</t>
  </si>
  <si>
    <t>důvod: neinvestiční dotace ze státního rozpočtu ČR na rok 2018 poskytnutá na základě rozhodnutí Ministerstva práce a sociálních věcí ČR č.j.: MPSV-2017/266491-231/2 ze dne 4.4.2018 v celkové výši 3 000 000,- Kč k zajištění výplaty státního příspěvku pro zřizovatele zařízení pro děti vyžadující okamžitou pomoc podle § 42g a násl. zákona č. 359/1999 Sb., o sociálně - právní ochraně dětí na rok 2018. Záloha pro příspěvkové organizace Dětské centrum Ostrůvek, Olomouc, a Středisko sociální prevence Olomouc, je 91 200,- Kč na období březen 2018.</t>
  </si>
  <si>
    <t>5336 - Neinvestiční transfery zřízeným PO</t>
  </si>
  <si>
    <t>Odbor zdravotnictví</t>
  </si>
  <si>
    <t>ORJ - 14</t>
  </si>
  <si>
    <t xml:space="preserve"> -Rozpočtová změna 230/18</t>
  </si>
  <si>
    <t>druh rozpočtové změny: vnitřní rozpočtová změna - přesun mezi jednotlivými položkami, paragrafy v rámci odboru podpory řízení příspěvkových organizací</t>
  </si>
  <si>
    <t>důvod: odbor podpory řízení příspěvkových organizací požádal ekonomický odbor dne 17.4.2018 o provedení rozpočtové změny. Důvodem navrhované změny je přesun finančních prostředků v rámci odboru podpory řízení příspěvkových organizací ve výši         2 168 000,- Kč. Finanční prostředky budou upraveny v oblasti příjmů u odvodu z odpisů příspěvkové organizace Olomouckého kraje v oblasti sociální Centrum Dominika Kokory, jedná se pouze o změnu položky rozpočtové skladby.</t>
  </si>
  <si>
    <t>2121 - Odvody přebytků ústřední banky</t>
  </si>
  <si>
    <t>2122 - Odvody příspěvkových organizací</t>
  </si>
  <si>
    <t xml:space="preserve"> -Rozpočtová změna 231/18</t>
  </si>
  <si>
    <t>druh rozpočtové změny: vnitřní rozpočtová změna - přesun mezi jednotlivými položkami, paragrafy a odbory ekonomickým a sociálních věcí</t>
  </si>
  <si>
    <t>důvod: odbor sociálních věcí požádal ekonomický odbor dne 10.4.2018 o provedení rozpočtové změny. Důvodem navrhované změny je převedení finančních prostředků z odboru sociálních věcí na odbor ekonomický ve výši 7 833 424,83 Kč. Finanční prostředky prostředky nebudou použity na financování "Programu finanční podpory poskytování sociálních služeb v Olomouckém kraji - Podprogramu č. 2" a budou zapojeny do rezervy Olomouckého kraje.</t>
  </si>
  <si>
    <t xml:space="preserve"> -Rozpočtová změna 232/18</t>
  </si>
  <si>
    <t>důvod: odbor sociálních věcí požádal ekonomický odbor dne 26.4.2018 o provedení rozpočtové změny. Důvodem navrhované změny je převedení finančních prostředků z odboru ekonomického na odbor sociálních věcí v celkové výši 1 000 000,- Kč. Finanční prostředky budou použity na poskytnutí individuálních dotací v sociální oblasti na základě usnesení Zastupitelstva Olomouckého kraje č. UZ/10/38/2018 ze dne 23.4.2018, prostředky budou čerpány z rezervy Olomouckého kraje na individuální dotace.</t>
  </si>
  <si>
    <t xml:space="preserve"> -Rozpočtová změna 233/18</t>
  </si>
  <si>
    <t>druh rozpočtové změny: vnitřní rozpočtová změna - přesun mezi jednotlivými položkami, paragrafy a odbory ekonomickým a podpory řízení příspěvkových organizací</t>
  </si>
  <si>
    <t xml:space="preserve"> -Rozpočtová změna 234/18</t>
  </si>
  <si>
    <t>druh rozpočtové změny: vnitřní rozpočtová změna - přesun mezi jednotlivými položkami, paragrafy a odbory ekonomickým a investic</t>
  </si>
  <si>
    <t>důvod: odbor investic požádal ekonomický odbor dne 28.3.2018 o provedení rozpočtové změny. Důvodem navrhované změny je převedení finančních prostředků z odboru ekonomického na odbor investic ve výši 2 500 000,- Kč. Finanční prostředky budou použity na financování  projektu v oblasti školství "Střední zdravotnická škola a Vyšší odborná škola zdravotnická Emanuela Pöttinga, Olomouc, Pöttingova 2 - Balkony a zateplení budovy DM" a budou hrazeny z rezervy na investice Olomouckého kraje.</t>
  </si>
  <si>
    <t xml:space="preserve"> -Rozpočtová změna 235/18</t>
  </si>
  <si>
    <t>důvod: odbor investic požádal ekonomický odbor dne 23.4.2018 o provedení rozpočtové změny. Důvodem navrhované změny je převedení finančních prostředků z odboru ekonomického na odbor investic v celkové výši 284 200,- Kč. Finanční prostředky budou použity na financování  projektu v oblasti školství "Bezbariérovost školy a Pořízení strojů pro zajištění výuky oborů Strojírenství, Elektrotechnika, Průmyslový a Interiérový design  (Vyšší odborná škola a Střední průmyslová škola, Šumperk, Gen. Krátkého 1)" a budou hrazeny z rezervy na investice Olomouckého kraje.</t>
  </si>
  <si>
    <t xml:space="preserve"> -Rozpočtová změna 236/18</t>
  </si>
  <si>
    <t>druh rozpočtové změny: vnitřní rozpočtová změna - přesun mezi jednotlivými položkami, paragrafy a odbory ekonomickým a strategického rozvoje kraje</t>
  </si>
  <si>
    <t>důvod: odbor strategického rozvoje kraje požádal ekonomický odbor dne 26.4.2018 o provedení rozpočtové změny. Důvodem navrhované změny je převedení finančních prostředků z odboru ekonomického na odbor strategického rozvoje kraje ve výši 4 300 000,- Kč. Finanční prostředky budou použity na financování  projektu v oblasti školství "Modernizace učeben, vybavení a vnitřní konektivity školy - Gymnázium Olomouc - Hejčín" a budou hrazeny z rezervy na investice Olomouckého kraje.</t>
  </si>
  <si>
    <t xml:space="preserve"> -Rozpočtová změna 237/18</t>
  </si>
  <si>
    <t>důvod: odbor investic požádal ekonomický odbor dne 24.4.2018 o provedení rozpočtové změny. Důvodem navrhované změny je převedení finančních prostředků z odboru ekonomického na odbor investic ve výši 3 406 222,- Kč. Finanční prostředky budou použity na úhradu odvodu za porušení rozpočtové kázně u projektu v oblasti dopravy "Dub - Tovačov, stavební úpravy" a budou hrazeny z rezervy Olomouckého kraje.</t>
  </si>
  <si>
    <t>53 - Neinvestiční transfery veřejnopráv. subj.</t>
  </si>
  <si>
    <t xml:space="preserve"> -Rozpočtová změna 238/18</t>
  </si>
  <si>
    <t>druh rozpočtové změny: vnitřní rozpočtová změna - přesun mezi jednotlivými položkami, paragrafy a odbory investic, podpory řízení příspěvkových organizací, dopravy a silničního hospodářství a strategického rozvoje kraje</t>
  </si>
  <si>
    <t>důvod: odbor investic požádal ekonomický odbor dne 17.4.2018 o provedení rozpočtové změny. Důvodem navrhované změny je převedení finančních prostředků mezi odbory investic a podpory řízení příspěvkových organizací, dopravy a silničního hospodářství a strategického rozvoje kraje v celkové výši 34 261 000,- Kč, přesun finančních prostředků v rámci odboru podpory řízení příspěvkových organizací ve výši 300 000,- Kč a přesun finančních prostředků v rámci odboru investic v celkové výši 11 100 000,- Kč. Finanční prostředky budou použity na úhradu investičních akcí na základě Aktualizace plánu investičních akcí, schváleného usnesením Zastupitelstva Olomouckého kraje č. UZ/10/48/2018 ze dne 23.4.2018.</t>
  </si>
  <si>
    <t>ORJ - 17</t>
  </si>
  <si>
    <t xml:space="preserve"> -Rozpočtová změna 239/18</t>
  </si>
  <si>
    <t>druh rozpočtové změny: vnitřní rozpočtová změna - přesun mezi jednotlivými položkami, paragrafy v rámci odboru kancelář hejtmana</t>
  </si>
  <si>
    <t>důvod: odbor kancelář hejtmana požádal ekonomický odbor dne 24.4.2018 o provedení rozpočtové změny. Důvodem navrhované změny je přesun finančních prostředků v rámci odboru kancelář hejtmana ve výši 133 550,- Kč. Finanční prostředky budou použity na úhradu publikačních materiálů v rámci ediční řady.</t>
  </si>
  <si>
    <t>Odbor kancelář hejtmana</t>
  </si>
  <si>
    <t>ORJ - 18</t>
  </si>
  <si>
    <t xml:space="preserve"> -Rozpočtová změna 240/18</t>
  </si>
  <si>
    <t>důvod: odbor kancelář hejtmana požádal ekonomický odbor dne 24.4.2018 o provedení rozpočtové změny. Důvodem navrhované změny je přesun finančních prostředků v rámci odboru kancelář hejtmana ve výši 2 000 000,- Kč. Finanční prostředky budou použity na poskytnutí finančního daru Hasičskému záchrannému sboru Olomouckého kraje na základě usnesení Zastupitelstva Olomouckého kraje č. UZ/10/59/2018 ze dne 23.4.2018.</t>
  </si>
  <si>
    <t>63 - Investiční transfery</t>
  </si>
  <si>
    <t xml:space="preserve"> -Rozpočtová změna 241/18</t>
  </si>
  <si>
    <t>druh rozpočtové změny: vnitřní rozpočtová změna - přesun mezi jednotlivými položkami, paragrafy v rámci odboru informačních technologií</t>
  </si>
  <si>
    <t>důvod: odbor informačních technologií požádal ekonomický odbor dne 16.4.2018 o provedení rozpočtové změny. Důvodem navrhované změny je přesun finančních prostředků v rámci odboru informačních technologií ve výši 3 500 000,- Kč. Finanční prostředky budou použity na úhradu hardwaru pro rozšíření diskového pole, na pořízení páskové knihovny a serveru pro řízení zálohování v záložním technologickém centru Olomouckého kraje.</t>
  </si>
  <si>
    <t>Odbor informačních technologií</t>
  </si>
  <si>
    <t>ORJ - 06</t>
  </si>
  <si>
    <t xml:space="preserve"> -Rozpočtová změna 242/18</t>
  </si>
  <si>
    <t>druh rozpočtové změny: vnitřní rozpočtová změna - přesun mezi jednotlivými položkami, paragrafy v rámci odboru strategického rozvoje kraje</t>
  </si>
  <si>
    <t>důvod: odbor strategického rozvoje kraje požádal ekonomický odbor dne 26.4.2018 o provedení rozpočtové změny. Důvodem navrhované změny je přesun finančních prostředků v rámci odboru strategického rozvoje kraje ve výši 1 400,- Kč. Finanční prostředky budou použity na úhradu přestupku na základě rozhodnutí Ústavu pro ochranu hospodářské soutěže.</t>
  </si>
  <si>
    <t>ORJ - 08</t>
  </si>
  <si>
    <t xml:space="preserve"> -Rozpočtová změna 243/18</t>
  </si>
  <si>
    <t>druh rozpočtové změny: vnitřní rozpočtová změna - přesun mezi jednotlivými položkami, paragrafy v rámci odboru sportu, kultury a památkové péče</t>
  </si>
  <si>
    <t>důvod: odbor sportu, kultury a památkové péče požádal ekonomický odbor dne 27.4.2018 o provedení rozpočtové změny. Důvodem navrhované změny je přesun finančních prostředků v rámci odboru sportu, kultury a památkové péče ve výši 200 000,- Kč. Finanční prostředky budou použity na poskytnutí dotace z "Programu podpory kultury v Olomouckém kraji" v dotačním titulu "Obnova kuturních památek", jedná se pouze o o změnu položky rozpočtové skladby.</t>
  </si>
  <si>
    <t>Odbor sportu, kultury a památkové péče</t>
  </si>
  <si>
    <t>ORJ - 13</t>
  </si>
  <si>
    <t>54 - Neinvestiční transfery obyvatelstvu</t>
  </si>
  <si>
    <t>důvod: odbor sportu, kultury a památkové péče požádal ekonomický odbor dne 3.5.2018 o provedení rozpočtové změny. Důvodem navrhované změny je přesun finančních prostředků v rámci odboru sportu, kultury a památkové péče v celkové výši 16 722 241,- Kč. Finanční prostředky budou použity na poskytnutí dotací z "Programu podpory kultury v Olomouckém kraji", jedná se pouze o změnu paragrafů, UZ a položky rozpočtové skladby.</t>
  </si>
  <si>
    <t xml:space="preserve"> -Rozpočtová změna 244/18</t>
  </si>
  <si>
    <t xml:space="preserve"> -Rozpočtová změna 245/18</t>
  </si>
  <si>
    <t xml:space="preserve"> -Rozpočtová změna 246/18</t>
  </si>
  <si>
    <t>důvod: odbor podpory řízení příspěvkových organizací požádal ekonomický odbor dne 30.4.2018 o provedení rozpočtové změny. Důvodem navrhované změny je přesun finančních prostředků v rámci odboru podpory řízení příspěvkových organizací v celkové výši 2 907 000,- Kč. Finanční prostředky budou použity na předfinancování projektu "Společnou přípravou na česko - polský trh práce" příspěvkové organizace v oblasti školství Hotelová škola Vincenze Priessnitze a Obchodní akademie Jeseník.</t>
  </si>
  <si>
    <t xml:space="preserve"> -Rozpočtová změna 247/18</t>
  </si>
  <si>
    <t>druh rozpočtové změny: vnitřní rozpočtová změna - přesun mezi jednotlivými položkami, paragrafy v rámci odboru investic</t>
  </si>
  <si>
    <t>důvod: odbor investic požádal ekonomický odbor dne 23.4.2018 o provedení rozpočtové změny. Důvodem navrhované změny je přesun finančních prostředků v rámci odboru investic ve výši 107 770,- Kč. Finanční prostředky budou použity na financování výdajů projektu v oblasti sociální "Domov Alfreda Skeneho Pavlovice u Přerova, příspěvková organizace - Stavební úpravy areálové komunikace".</t>
  </si>
  <si>
    <t>ÚZ</t>
  </si>
  <si>
    <t xml:space="preserve"> -Rozpočtová změna 248/18</t>
  </si>
  <si>
    <t>důvod: odbor investic požádal ekonomický odbor dne 25.4.2018 o provedení rozpočtové změny. Důvodem navrhované změny je přesun finančních prostředků v rámci odboru investic ve výši 249 100,- Kč. Finanční prostředky budou použity na financování výdajů projektu v oblasti sociální "Centrum sociálních služeb Prostějov - Obvodová zeď".</t>
  </si>
  <si>
    <t xml:space="preserve"> -Rozpočtová změna 249/18</t>
  </si>
  <si>
    <t>důvod: odbor investic požádal ekonomický odbor dne 25.4.2018 o provedení rozpočtové změny. Důvodem navrhované změny je přesun finančních prostředků v rámci odboru investic v celkové výši 104 847,- Kč. Finanční prostředky budou použity na financování investiční akce v oblasti kultury "Realizace depozitáře pro Vědeckou knihovnu v Olomouci".</t>
  </si>
  <si>
    <t xml:space="preserve"> -Rozpočtová změna 250/18</t>
  </si>
  <si>
    <t>důvod: odbor strategického rozvoje kraje požádal ekonomický odbor dne 26.4.2018 o provedení rozpočtové změny. Důvodem navrhované změny je přesun finančních prostředků v rámci odboru strategického rozvoje kraje v celkové výši 985 695,- Kč. Finanční prostředky budou použity na financování výdajů projektu v oblasti školství "Celková rekonstrukce zastaralých laboratoří chemických, fyzikálních a biologických, včetně nového vybavení (Gymnázium Jeseník)".</t>
  </si>
  <si>
    <t xml:space="preserve"> -Rozpočtová změna 251/18</t>
  </si>
  <si>
    <t>důvod: odbor sportu, kultury a památkové péče požádal ekonomický odbor dne 3.5.2018 o provedení rozpočtové změny. Důvodem navrhované změny je přesun finančních prostředků v rámci odboru sportu, kultury a památkové péče v celkové výši 22 500 000,- Kč. Finanční prostředky budou použity na poskytnutí 4 individuálních dotací v oblasti sportu a kultury na základě usnesení Zastupitelstva Olomouckého kraje č. UZ/10/31/2018 ze dne 23.4.2018, jedná se pouze o změnu položky rozpočtové skladby z neinvestiční na investiční.</t>
  </si>
  <si>
    <t xml:space="preserve"> -Rozpočtová změna 252/18</t>
  </si>
  <si>
    <t>poskytovatel: Ministerstvo kultury</t>
  </si>
  <si>
    <t>důvod: neinvestiční dotace ze státního rozpočtu ČR na rok 2018 poskytnutá na základě dopisu Ministerstva kultury ČR č.j.: MK 27002/2018 OULK ze dne 12.4.2018 ve výši            10 000,- Kč pro příspěvkovou organizaci Olomouckého kraje Vědecká knihovna v Olomouci na realizaci projektu "Doplnění fondu zvukové knihovny Vědecké knihovny v Olomouci" z programu "Knihovna 21. století".</t>
  </si>
  <si>
    <t xml:space="preserve"> -Rozpočtová změna 253/18</t>
  </si>
  <si>
    <t>důvod: odbor investic požádal ekonomický odbor dne 30.4.2018 o provedení rozpočtové změny. Důvodem navrhované změny je zapojení finančních prostředků do rozpočtu Olomouckého kraje v celkové výši 18 829 777,90 Kč. Finanční prostředky budou poukázány na účet Olomouckého kraje jako investiční a neinvestiční dotace z Ministerstva financí - Národního fondu  na financování projektu v oblasti dopravy "Zvýšení přeshraniční dostupnosti Písečná - Nysa" v rámci "Programu přeshraniční spolupráce ČR - Polsko", prostředky budou přeposlámy polskému partnerovi projektu.</t>
  </si>
  <si>
    <t>4218 - Investiční převody z Národního fondu</t>
  </si>
  <si>
    <t>4118 - Neinv. přijaté transfery z Národ. fondu</t>
  </si>
  <si>
    <t>55 - Neinvestiční transfery do zahraničí</t>
  </si>
  <si>
    <t xml:space="preserve"> -Rozpočtová změna 254/18</t>
  </si>
  <si>
    <t>důvod: odbor podpory řízení příspěvkových organizací požádal ekonomický odbor dne 3.5.2018 o provedení rozpočtové změny. Důvodem navrhované změny je zapojení finančních prostředků do rozpočtu Olomouckého kraje ve výši 80 207,- Kč. Česká pojišťovna, a.s., uhradila na účet Olomouckého kraje pojistné plnění k pojistné události pro příspěvkovou organizaci Olomouckého kraje Obchodní akademie Prostějov za opravu dveří z roku 2017.</t>
  </si>
  <si>
    <t xml:space="preserve"> -Rozpočtová změna 255/18</t>
  </si>
  <si>
    <t xml:space="preserve"> -Rozpočtová změna 256/18</t>
  </si>
  <si>
    <t xml:space="preserve"> -Rozpočtová změna 257/18</t>
  </si>
  <si>
    <t xml:space="preserve"> -Rozpočtová změna 258/18</t>
  </si>
  <si>
    <t xml:space="preserve"> -Rozpočtová změna 259/18</t>
  </si>
  <si>
    <t xml:space="preserve"> -Rozpočtová změna 260/18</t>
  </si>
  <si>
    <t xml:space="preserve"> -Rozpočtová změna 261/18</t>
  </si>
  <si>
    <t xml:space="preserve"> -Rozpočtová změna 262/18</t>
  </si>
  <si>
    <t xml:space="preserve"> -Rozpočtová změna 263/18</t>
  </si>
  <si>
    <t xml:space="preserve"> -Rozpočtová změna 264/18</t>
  </si>
  <si>
    <t>důvod: odbor sociálních věcí požádal ekonomický odbor dne 14.5.2018 o provedení rozpočtové změny. Důvodem navrhované změny je převedení finančních prostředků z odboru ekonomického na odbor sociálních věcí ve výši 2 500 000,- Kč. Finanční prostředky ze státní dotace budou použity k zajištění výplaty státního příspěvku pro zřizovatele zařízení pro děti vyžadující okamžitou pomoc (Fond ohrožených dětí) podle § 42g a násl. zákona č. 359/1999 Sb., o sociálně - právní ochraně dětí na období duben - červenec 2018.</t>
  </si>
  <si>
    <t xml:space="preserve"> -Rozpočtová změna 265/18</t>
  </si>
  <si>
    <t>druh rozpočtové změny: vnitřní rozpočtová změna - přesun mezi jednotlivými položkami, paragrafy v rámci odboru kancelář hejtmana - zastupitelé</t>
  </si>
  <si>
    <t>důvod: odbor kancelář hejtmana požádal ekonomický odbor dne 7.5.2018 o provedení rozpočtové změny. Důvodem navrhované změny je přesun finančních prostředků v rámci odboru kancelář hejtmana - zastupitelé v celkové výši 90 000,- Kč. Finanční prostředky budou použity na úhradu technického zhodnocení softwarového systému IntraDoc.</t>
  </si>
  <si>
    <t>Zastupitelé</t>
  </si>
  <si>
    <t>ORJ - 01</t>
  </si>
  <si>
    <t xml:space="preserve"> -Rozpočtová změna 266/18</t>
  </si>
  <si>
    <t>důvod: odbor kancelář hejtmana požádal ekonomický odbor dne 11.5.2018 o provedení rozpočtové změny. Důvodem navrhované změny je přesun finančních prostředků v rámci odboru kancelář hejtmana ve výši 160 000,- Kč. Finanční prostředky budou použity na zajištění celokrajského cvičení "Povodeň 2018" a dětský den se složkami Integrovaného záchranného systému Olomouckého kraje.</t>
  </si>
  <si>
    <t xml:space="preserve"> -Rozpočtová změna 267/18</t>
  </si>
  <si>
    <t>důvod: odbor kancelář hejtmana požádal ekonomický odbor dne 3.5.2018 o provedení rozpočtové změny. Důvodem navrhované změny je přesun finančních prostředků v rámci odboru kancelář hejtmana ve výši 45 100,- Kč. Finanční prostředky budou použity na poskytnutí dotace v rámci dotačního "Programu na podporu cestovního ruchu a zahraničních vztahů" v dotačním titulu č. 4 "Podpora cestovního ruchu v turistických regionech Jeseníky a Střední Morava", jedná se pouze o změnu položky rozpočtové skladby.</t>
  </si>
  <si>
    <t xml:space="preserve"> -Rozpočtová změna 268/18</t>
  </si>
  <si>
    <t>druh rozpočtové změny: vnitřní rozpočtová změna - přesun mezi jednotlivými položkami, paragrafy v rámci odboru životního prostředí a zemědělství</t>
  </si>
  <si>
    <t>důvod: odbor životního prostředí a zemědělství požádal ekonomický odbor dne 27.4.2018 o provedení rozpočtové změny. Důvodem navrhované změny je přesun finančních prostředků v rámci odboru životního prostředí a zemědělství ve výši 325 000,- Kč. Finanční prostředky budou použity na zajištění finančních darů pro vítěze soutěže měst a obcí Olomouckého kraje "O keramickou popelnici" v rámci projektu "Intenzifikace odděleného sběru a zajištění využití komunálních odpadů včetně jejich obalové složky na území Olomouckého kraje".</t>
  </si>
  <si>
    <t>Odbor životního prostředí a zemědělství</t>
  </si>
  <si>
    <t>ORJ - 09</t>
  </si>
  <si>
    <t xml:space="preserve"> -Rozpočtová změna 269/18</t>
  </si>
  <si>
    <t>důvod: odbor sportu, kultury a památkové péče požádal ekonomický odbor dne 11.5.2018 o provedení rozpočtové změny. Důvodem navrhované změny je přesun finančních prostředků v rámci odboru sportu, kultury a památkové péče ve výši 250 000,- Kč. Finanční prostředky budou použity na poskytnutí dotace z "Programu podpory kultury v Olomouckém kraji" v dotačním titulu "Obnova kuturních památek", jedná se pouze o o změnu položky rozpočtové skladby.</t>
  </si>
  <si>
    <t xml:space="preserve"> -Rozpočtová změna 270/18</t>
  </si>
  <si>
    <t>důvod: odbor sportu, kultury a památkové péče požádal ekonomický odbor dne 9.5.2018 o provedení rozpočtové změny. Důvodem navrhované změny je přesun finančních prostředků v rámci odboru sportu, kultury a památkové péče v celkové výši 60 000,- Kč. Finanční prostředky budou použity na poskytnutí dotací z "Programu podpory kultury v Olomouckém kraji", jedná se pouze o o změnu položek rozpočtové skladby.</t>
  </si>
  <si>
    <t xml:space="preserve"> -Rozpočtová změna 271/18</t>
  </si>
  <si>
    <t xml:space="preserve"> -Rozpočtová změna 272/18</t>
  </si>
  <si>
    <t>druh rozpočtové změny: vnitřní rozpočtová změna - přesun mezi jednotlivými položkami, paragrafy a odbory kancelář hejtmana a kancelář ředitele</t>
  </si>
  <si>
    <t xml:space="preserve">důvod: odbor kancelář hejtmana požádal ekonomický odbor dne 14.5.2018 o provedení rozpočtové změny. Důvodem navrhované změny je převedení finančních prostředků z odboru kancelář hejtmana na odbor kancelář ředitele ve výši 21 000,- Kč. Finanční prostředky budou použity na zajištění přednášek pro zaměstnance oddělení cestovního ruchu a vnějších vztahů odboru kancelář hejtmana (tisková sekce) k tématu práce s digitální zrcadlovkou. </t>
  </si>
  <si>
    <t xml:space="preserve"> -Rozpočtová změna 273/18</t>
  </si>
  <si>
    <t>důvod: odbor strategického rozvoje kraje požádal ekonomický odbor dne 11.5.2018 o provedení rozpočtové změny. Důvodem navrhované změny je převedení finančních prostředků z odboru ekonomického na odbor strategického rozvoje kraje ve výši 389 000,- Kč. Finanční prostředky budou použity na financování  projektu v oblasti školství "SŠZE Přerov - modernizace teoretické a odborné výuky" a budou hrazeny z rezervy na investice Olomouckého kraje.</t>
  </si>
  <si>
    <t xml:space="preserve"> -Rozpočtová změna 274/18</t>
  </si>
  <si>
    <t>důvod: neinvestiční dotace ze státního rozpočtu ČR na rok 2018 poskytnutá na základě rozhodnutí Ministerstva práce a sociálních věcí ČR ve výši 438 884,56 Kč na projekt č. CZ.03.2.63/0.0/0.0/15_023/0001210 "Zavádění komplexního terapeutického modelu v Domově Na zámečku Rokytnice" pro příspěvkovou organizaci Domov Na zámečku Rokytnice v rámci Operačního programu Zaměstnanost.</t>
  </si>
  <si>
    <t xml:space="preserve"> -Rozpočtová změna 275/18</t>
  </si>
  <si>
    <t>poskytovatel: Ministerstvo financí</t>
  </si>
  <si>
    <t>4111 - Neinvestiční přijaté transfery ze SR</t>
  </si>
  <si>
    <t xml:space="preserve"> -Rozpočtová změna 276/18</t>
  </si>
  <si>
    <t>důvod: neinvestiční dotace ze státního rozpočtu ČR na rok 2018 poskytnutá na základě dopisu Ministerstva kultury ČR č.j.: MK 30455/2018 ORNK ze dne 3.5.2018 v celkové výši 82 000,- Kč pro příspěvkovou organizaci Olomouckého kraje Vlastivědné muzeum v Olomouci na realizaci projektu "Výstava Jízda králů na Hané" a "Výroční zvyky a obyčeje na Olomoucku II" z programu "Kulturní aktivity".</t>
  </si>
  <si>
    <t xml:space="preserve"> -Rozpočtová změna 277/18</t>
  </si>
  <si>
    <t>důvod: odbor strategického rozvoje kraje požádal ekonomický odbor dne 16.5.2018 o provedení rozpočtové změny. Důvodem navrhované změny je přesun finančních prostředků v rámci odboru strategického rozvoje kraje ve výši 7 003,- Kč. Finanční prostředky budou použity na financování výdajů projektu v oblasti školství "Modernizace učeben a laboratoří na ulici Kouřílkova 8 a Bratří Hovůrkových 17 (Střední škola technická, Přerov)".</t>
  </si>
  <si>
    <t xml:space="preserve"> -Rozpočtová změna 278/18</t>
  </si>
  <si>
    <t>důvod: neinvestiční dotace ze státního rozpočtu ČR na rok 2018 poskytnutá na základě dopisu Ministerstva školství, mládeže a tělovýchovy ČR č.j.: MŠMT-12395/2018-1 ze dne 15.5.2018 jako 4. úprava rozpočtu přímých výdajů regionálního školství územních samosprávných celků na rok 2018.</t>
  </si>
  <si>
    <t xml:space="preserve"> -Rozpočtová změna 279/18</t>
  </si>
  <si>
    <t>důvod: neinvestiční dotace ze státního rozpočtu ČR na rok 2018 poskytnutá na základě avíza Ministerstva školství, mládeže a tělovýchovy ČR č.j.: MŠMT-34139/2016-54 ze dne 9.5.2018 v celkové výši 1 355 092,80 Kč na projekty pro příspěvkové organizace Olomouckého kraje v rámci Operačního programu Výzkum, vývoj a vzdělávání.</t>
  </si>
  <si>
    <t xml:space="preserve"> -Rozpočtová změna 280/18</t>
  </si>
  <si>
    <t>důvod: neinvestiční dotace ze státního rozpočtu ČR na rok 2018 poskytnutá na základě dopisu Ministerstva kultury ČR č.j.: MK-S 5205/2018 ze dne 7.5.2018 ve výši 539 000,- Kč pro příspěvkovou organizaci Olomouckého kraje Vědecká knihovna v Olomouci na realizaci projektů z programu "Veřejné informační služby knihoven na rok 2018".</t>
  </si>
  <si>
    <t xml:space="preserve"> -Rozpočtová změna 281/18</t>
  </si>
  <si>
    <t>poskytovatel: Ministerstvo zdravotnictví</t>
  </si>
  <si>
    <t>důvod: neinvestiční dotace ze státního rozpočtu ČR na rok 2018 poskytnutá na základě rozhodnutí Ministerstva zdravotnictví ČR č.j.: OZS-5/9/1102/2018 ze dne 25.4.2018 ve výši 1 000 000,- Kč na program "Financování připravenosti poskytovatele zdravotnické záchranné služby na řešení mimořádných událostí a krizových situací podle zákona č. 374/2011 Sb., o zdravotnické záchranné službě, ve znění pozdějších předpisů" pro příspěvkovou organizaci Zdravotnická záchranná služba Olomouckého kraje.</t>
  </si>
  <si>
    <t xml:space="preserve"> -Rozpočtová změna 282/18</t>
  </si>
  <si>
    <t>poskytovatel: Ministerstvo životního prostředí</t>
  </si>
  <si>
    <t>důvod: odbor strategického rozvoje kraje požádal ekonomický odbor dne 18.5.2018 o provedení rozpočtové změny. Důvodem navrhované změny je zapojení neinvestiční dotace z Ministerstva životního prostředí ČR ve výši 635 486,81 Kč. Finanční prostředky budou poukázány na účet Olomouckého kraje z Ministerstva životního prostředí na "Kotlíkové dotace v Olomouckém kraji II." v rámci Operačního programu Životní prostředí 2014 - 2020.</t>
  </si>
  <si>
    <t>ORJ - 78</t>
  </si>
  <si>
    <t>4116 - Ostatní neinv. přij. transf. ze SR</t>
  </si>
  <si>
    <t xml:space="preserve"> -Rozpočtová změna 283/18</t>
  </si>
  <si>
    <t>poskytovatel: Ministerstvo pro místní rozvoj ČR</t>
  </si>
  <si>
    <t>důvod: odbor strategického rozvoje kraje požádal ekonomický odbor dne 25.5.2018 o provedení rozpočtové změny. Důvodem navrhované změny je zapojení finančních prostředků do rozpočtu Olomouckého kraje v celkové výši 11 684,91 Kč. Finanční prostředky byly poukázány na účet Olomouckého kraje jako neinvestiční dotace z Ministerstva pro místní rozvoj na financování projektu v oblasti regionálního rozvoje "Projekt technické pomoci Olomouckého kraje v rámci INTERREG V-A Česká republika - Polsko".</t>
  </si>
  <si>
    <t>ORJ - 74</t>
  </si>
  <si>
    <t xml:space="preserve"> -Rozpočtová změna 284/18</t>
  </si>
  <si>
    <t>druh rozpočtové změny: snížení prostředků rozpočtu</t>
  </si>
  <si>
    <t>důvod: odbor školství a mládeže požádal ekonomický odbor dne 22.5.2018 o provedení rozpočtové změny. Důvodem navrhované změny je snížení neinvestiční dotace ze státního rozpočtu ČR na rok 2018 poskytnuté na základě chybně vystaveného avíza Ministerstva školství, mládeže a tělovýchovy ČR č.j.: MŠMT-34139/2016-50 ze dne 24.4.2018 v celkové výši 452 914,80 Kč na projekt pro příspěvkovou organizaci Olomouckého kraje Gymnázium v Hranicích v rámci Operačního programu Výzkum, vývoj a vzdělávání.</t>
  </si>
  <si>
    <t xml:space="preserve"> -Rozpočtová změna 285/18</t>
  </si>
  <si>
    <t>důvod: odbor školství a mládeže požádal ekonomický odbor dne 25.5.2018 o provedení rozpočtové změny. Důvodem navrhované změny je snížení neinvestiční dotace ze státního rozpočtu ČR na rok 2018 poskytnuté na základě rozhodnutí Ministerstva školství, mládeže a tělovýchovy ČR č.j.: 21088-12/2017-64 ze dne 31.1.2018 v celkové výši 2 965 025,- Kč na rozvojový program "Podpora výuky plavání v základních školách v roce 2018", nevyčerpané prostředky ve výši 125 702,- Kč budou vráceny na účet Ministerstva školství, mládeže a tělovýchovy.</t>
  </si>
  <si>
    <t xml:space="preserve"> -Rozpočtová změna 286/18</t>
  </si>
  <si>
    <t>důvod: neinvestiční dotace ze státního rozpočtu ČR na rok 2018 poskytnutá na základě rozhodnutí Ministerstva práce a sociálních věcí ČR ve výši 164 740,45 Kč na projekt č. CZ.03.2.63/0.0/0.0/15_023/0000999 "Zhodnocení a sjednocení procesů rozvoje kvality poskytování sociálních služeb v organizaci Centrum Dominika Kokory, p. o." pro příspěvkovou organizaci Centrum Dominika Kokory v rámci Operačního programu Zaměstnanost.</t>
  </si>
  <si>
    <t xml:space="preserve"> -Rozpočtová změna 287/18</t>
  </si>
  <si>
    <t>důvod: odbor kontroly požádal ekonomický odbor dne 14.5.2018 o provedení rozpočtové změny. Důvodem navrhované změny je zapojení finančních prostředků do rozpočtu Olomouckého kraje ve výši 17 228,- Kč. Česká pojišťovna, a.s., uhradila na účet Olomouckého kraje pojistné plnění k pojistné události pro Olomoucký kraj jako náhradu nákladů řízení.</t>
  </si>
  <si>
    <t>Odbor kontroly</t>
  </si>
  <si>
    <t>ORJ - 20</t>
  </si>
  <si>
    <t xml:space="preserve"> -Rozpočtová změna 288/18</t>
  </si>
  <si>
    <t>důvod: odbor podpory řízení příspěvkových organizací požádal ekonomický odbor dne 21.5.2018 o provedení rozpočtové změny. Důvodem navrhované změny je zapojení finančních prostředků do rozpočtu Olomouckého kraje ve výši 49 530,- Kč. Česká pojišťovna, a.s., uhradila na účet Olomouckého kraje pojistné plnění k pojistné události pro příspěvkovou organizaci Olomouckého kraje Vlastivědné muzeum v Olomouci za poškození střechy při vichřici v roce 2017.</t>
  </si>
  <si>
    <t xml:space="preserve"> -Rozpočtová změna 289/18</t>
  </si>
  <si>
    <t xml:space="preserve"> -Rozpočtová změna 290/18</t>
  </si>
  <si>
    <t xml:space="preserve"> -Rozpočtová změna 291/18</t>
  </si>
  <si>
    <t xml:space="preserve"> -Rozpočtová změna 292/18</t>
  </si>
  <si>
    <t xml:space="preserve"> -Rozpočtová změna 293/18</t>
  </si>
  <si>
    <t xml:space="preserve"> -Rozpočtová změna 294/18</t>
  </si>
  <si>
    <t xml:space="preserve"> -Rozpočtová změna 295/18</t>
  </si>
  <si>
    <t xml:space="preserve"> -Rozpočtová změna 296/18</t>
  </si>
  <si>
    <t xml:space="preserve"> -Rozpočtová změna 297/18</t>
  </si>
  <si>
    <t xml:space="preserve"> -Rozpočtová změna 298/18</t>
  </si>
  <si>
    <t xml:space="preserve"> -Rozpočtová změna 299/18</t>
  </si>
  <si>
    <t xml:space="preserve"> -Rozpočtová změna 300/18</t>
  </si>
  <si>
    <t>druh rozpočtové změny: vnitřní rozpočtová změna - přesun mezi jednotlivými položkami, paragrafy a odbory ekonomickým a školství a mládeže</t>
  </si>
  <si>
    <t xml:space="preserve"> -Rozpočtová změna 301/18</t>
  </si>
  <si>
    <t>druh rozpočtové změny: vnitřní rozpočtová změna - přesun mezi jednotlivými položkami, paragrafy a odbory ekonomickým a dopravy a silničního hospodářství</t>
  </si>
  <si>
    <t xml:space="preserve"> -Rozpočtová změna 302/18</t>
  </si>
  <si>
    <t>56 - Neinvestiční půjčené prostředky</t>
  </si>
  <si>
    <t xml:space="preserve"> -Rozpočtová změna 303/18</t>
  </si>
  <si>
    <t>důvod: odbor investic požádal ekonomický odbor dne 17.5.2018 o provedení rozpočtové změny. Důvodem navrhované změny je převedení finančních prostředků z odboru ekonomického na odbor investic ve výši 5 427 311,92 Kč. Finanční prostředky budou použity na financování  projektu v oblasti dopravy "II/444 kř. R35 Mohelnice - Úsov" a budou hrazeny z rezervy na investice Olomouckého kraje.</t>
  </si>
  <si>
    <t xml:space="preserve"> -Rozpočtová změna 304/18</t>
  </si>
  <si>
    <t>důvod: odbor strategického rozvoje kraje požádal ekonomický odbor dne 24.5.2018 o provedení rozpočtové změny. Důvodem navrhované změny je převedení finančních prostředků z odboru ekonomického na odbor strategického rozvoje kraje ve výši 540 000,- Kč a přesun finančních prostředků v rámci odboru strategického rozvoje kraje ve výši             45 000,- Kč. Finanční prostředky budou použity na financování  projektu v oblasti školství "Modernizace učeben a laboratoří na ulici Kouřílkova 8 a Bratří Hovůrkových 17 (Střední škola technická, Přerov)" a budou hrazeny z rezervy na investice Olomouckého kraje.</t>
  </si>
  <si>
    <t xml:space="preserve"> -Rozpočtová změna 305/18</t>
  </si>
  <si>
    <t>druh rozpočtové změny: vnitřní rozpočtová změna - přesun mezi jednotlivými položkami, paragrafy a odbory ekonomickým a zdravotnictví</t>
  </si>
  <si>
    <t>důvod: odbor zdravotnictví požádal ekonomický odbor dne 17.5.2018 o provedení rozpočtové změny. Důvodem navrhované změny je převedení finančních prostředků z odboru ekonomického na odbor zdravotnictví ve výši 5 320,- Kč. Finanční prostředky ze státní dotace budou použity k zajištění výplaty státního příspěvku pro zřizovatele zařízení pro děti vyžadující okamžitou pomoc (příspěvková organizace Dětské centrum Ostrůvek, Olomouc) podle § 42g a násl. zákona č. 359/1999 Sb., o sociálně - právní ochraně dětí na období duben 2017.</t>
  </si>
  <si>
    <t xml:space="preserve"> -Rozpočtová změna 306/18</t>
  </si>
  <si>
    <t>druh rozpočtové změny: vnitřní rozpočtová změna - přesun mezi jednotlivými položkami, paragrafy a odbory strategického rozvoje kraje a informačních technologií</t>
  </si>
  <si>
    <t>důvod: odbor strategického rozvoje kraje požádal ekonomický odbor dne 17.5.2018 o provedení rozpočtové změny. Důvodem navrhované změny je převedení finančních prostředků z odboru strategického rozvoje kraje na odbor informačních technologií ve výši 121 000,- Kč. Finanční prostředky budou použity na dokoupení rozšíření licenčních podmínek na geografická data.</t>
  </si>
  <si>
    <t xml:space="preserve"> -Rozpočtová změna 307/18</t>
  </si>
  <si>
    <t>druh rozpočtové změny: vnitřní rozpočtová změna - přesun mezi jednotlivými položkami, paragrafy v rámci odboru školství a mládeže</t>
  </si>
  <si>
    <t xml:space="preserve"> -Rozpočtová změna 308/18</t>
  </si>
  <si>
    <t>druh rozpočtové změny: vnitřní rozpočtová změna - přesun mezi jednotlivými položkami, paragrafy v rámci odboru sociálních věcí</t>
  </si>
  <si>
    <t>důvod: odbor sociálních věcí požádal ekonomický odbor dne 18.5.2018 o provedení rozpočtové změny. Důvodem navrhované změny je přesun finančních prostředků v rámci odboru sociálních věcí ve výši 600 000,- Kč. Finanční prostředky budou použity na poskytnutí individuální dotace v sociální oblasti na základě usnesení Zastupitelstva Olomouckého kraje č. UZ/10/38/2018 ze dne 23.4.2018, jedná se pouze o změnu položky rozpočtové skladby z neinvestiční na investiční.</t>
  </si>
  <si>
    <t xml:space="preserve"> -Rozpočtová změna 309/18</t>
  </si>
  <si>
    <t>důvod: odbor sportu, kultury a památkové péče požádal ekonomický odbor dne 28.5.2018 o provedení rozpočtové změny. Důvodem navrhované změny je přesun finančních prostředků v rámci odboru sportu, kultury a památkové péče v celkové výši 100 000,- Kč. Finanční prostředky budou použity na poskytnutí dotací z "Programu podpory kultury v Olomouckém kraji" v dotačním titulu "Obnova kuturních památek" na základě usnesení Zastupitelstva Olomouckého kraje č. UZ/10/34/2018 ze dne 23.4.2018, jedná se pouze o o změnu položek rozpočtové skladby.</t>
  </si>
  <si>
    <t xml:space="preserve"> -Rozpočtová změna 310/18</t>
  </si>
  <si>
    <t>důvod: odbor investic požádal ekonomický odbor dne 24.5.2018 o provedení rozpočtové změny. Důvodem navrhované změny je přesun finančních prostředků v rámci odboru investic ve výši 1 225 430,- Kč. Finanční prostředky budou použity na financování výdajů projektu v oblasti školství "Střední průmyslová škola a Obchodní akademie, Uničov, Školní 164 - Školní kuchyň a jídelna".</t>
  </si>
  <si>
    <t xml:space="preserve"> -Rozpočtová změna 311/18</t>
  </si>
  <si>
    <t>důvod: odbor investic požádal ekonomický odbor dne 18.5.2018 o provedení rozpočtové změny. Důvodem navrhované změny je přesun finančních prostředků v rámci odboru investic ve výši 1 700 000,- Kč. Finanční prostředky budou použity na financování výdajů projektu v oblasti sociální "Domov Paprsek Olšany - Stavební úpravy dvora".</t>
  </si>
  <si>
    <t xml:space="preserve"> -Rozpočtová změna 312/18</t>
  </si>
  <si>
    <t>důvod: odbor investic požádal ekonomický odbor dne 24.5.2018 o provedení rozpočtové změny. Důvodem navrhované změny je přesun finančních prostředků v rámci odboru investic ve výši 100 000,- Kč. Finanční prostředky budou použity na financování výdajů projektu v oblasti školství "Střední odborná škola Prostějov - Kotelna".</t>
  </si>
  <si>
    <t xml:space="preserve"> -Rozpočtová změna 313/18</t>
  </si>
  <si>
    <t>důvod: odbor investic požádal ekonomický odbor dne 22.5.2018 o provedení rozpočtové změny. Důvodem navrhované změny je přesun finančních prostředků v rámci odboru investic ve výši 5 710 000,- Kč. Finanční prostředky budou použity na financování výdajů projektu v oblasti dopravy "Prostějov - přeložka silnice II/366".</t>
  </si>
  <si>
    <t xml:space="preserve"> -Rozpočtová změna 314/18</t>
  </si>
  <si>
    <t>důvod: odbor investic požádal ekonomický odbor dne 24.5.2018 o provedení rozpočtové změny. Důvodem navrhované změny je přesun finančních prostředků v rámci odboru investic ve výši 38 589,08 Kč. Finanční prostředky budou použity na financování investiční akce v oblasti školství "Výstavba odborných učeben pro výuku oboru 28-44-M/01 Aplikovaná chemie v bezbariérové škole (Střední škola logistiky a chemie, Olomouc, U Hradiska 29)".</t>
  </si>
  <si>
    <t xml:space="preserve"> -Rozpočtová změna 315/18</t>
  </si>
  <si>
    <t>důvod: odbor strategického rozvoje kraje požádal ekonomický odbor dne 25.5.2018 o provedení rozpočtové změny. Důvodem navrhované změny je přesun finančních prostředků v rámci odboru strategického rozvoje kraje ve výši 71 000,- Kč. Finanční prostředky budou použity na financování výdajů projektu v oblasti školství "SŠZE Přerov - modernizace teoretické a odborné výuky".</t>
  </si>
  <si>
    <t>ORJ - 30</t>
  </si>
  <si>
    <t xml:space="preserve"> -Rozpočtová změna 316/18</t>
  </si>
  <si>
    <t>důvod: odbor strategického rozvoje kraje požádal ekonomický odbor dne 28.5.2018 o provedení rozpočtové změny. Důvodem navrhované změny je přesun finančních prostředků v rámci odboru strategického rozvoje kraje v celkové výši 62 000,- Kč. Finanční prostředky budou použity na financování projektu v oblasti zdravotnictví "ZZS OK - Modernizace výcvikových středisek" v rámci Integrovaného regionálního operačního programu.</t>
  </si>
  <si>
    <t xml:space="preserve"> -Rozpočtová změna 317/18</t>
  </si>
  <si>
    <t>důvod: odbor strategického rozvoje kraje požádal ekonomický odbor dne 24.5.2018 o provedení rozpočtové změny. Důvodem navrhované změny je převedení finančních prostředků z odboru  strategického rozvoje kraje na odbor ekonomický ve výši 557 335,- Kč a převedení finančních prostředků z odboru ekonomického na odbor strategického rozvoje kraje ve výši 672 604,- Kč. Finanční prostředky nebudou použity na financování  projektu v oblasti školství "Celková rekonstrukce zastaralých laboratoří chemických, fyzikálních a biologických, včetně nového vybavení (Gymnázium Jeseník)" a budou použity na financování  projektu v oblasti školství "Podpora přírodních věd, technických oborů a využití digitálních technologií v zájmovém vzdělávání" a částečně hrazeny z rezervy na investice Olomouckého kraje.</t>
  </si>
  <si>
    <t xml:space="preserve"> -Rozpočtová změna 318/18</t>
  </si>
  <si>
    <t xml:space="preserve"> -Rozpočtová změna 319/18</t>
  </si>
  <si>
    <t xml:space="preserve"> -Rozpočtová změna 320/18</t>
  </si>
  <si>
    <t xml:space="preserve"> -Rozpočtová změna 321/18</t>
  </si>
  <si>
    <t>důvod: odbor podpory řízení příspěvkových organizací požádal ekonomický odbor dne 28.5.2018 o provedení rozpočtové změny. Důvodem navrhované změny je přesun finančních prostředků v rámci odboru podpory řízení příspěvkových organizací ve výši 502,- Kč. Finanční prostředky budou použity na úhradu pokuty za zrušenou příspěvkovou organizaci Olomouckého kraje SCHOLA SERVIS - zařízení pro další vzdělávání pedagogických pracovníků, Olomouc.</t>
  </si>
  <si>
    <t xml:space="preserve"> -Rozpočtová změna 322/18</t>
  </si>
  <si>
    <t>druh rozpočtové změny: vnitřní rozpočtová změna - přesun mezi jednotlivými položkami, paragrafy a odbory ekonomickým a sportu, kultury a památkové péče</t>
  </si>
  <si>
    <t xml:space="preserve"> -Rozpočtová změna 323/18</t>
  </si>
  <si>
    <t>důvod: odbor ekonomický požádal dne 28.5.2018 o provedení rozpočtové změny. Důvodem navrhované změny je zapojení finančních prostředků do rozpočtu příjmů a výdajů Olomouckého kraje ve výši 11 176 600,- Kč. Jedná se o daň z příjmu právnických osob za zdaňovací období roku 2017 na základě podaného daňového přiznání, poplatníkem i příjemcem daně je Olomoucký kraj.</t>
  </si>
  <si>
    <t>1123 - Daň z příjmu právnických osob za kraje</t>
  </si>
  <si>
    <t xml:space="preserve"> -Rozpočtová změna 324/18</t>
  </si>
  <si>
    <t>důvod: odbor investic požádal ekonomický odbor dne 22.5.2018 o provedení rozpočtové změny. Důvodem navrhované změny je zapojení finančních prostředků do rozpočtu Olomouckého kraje v celkové výši 71 428,- Kč. Finanční prostředky budou zapojeny jako příjmy ze smluvních pokut a splátek pohledávek u investičních akcí a budou použity na platby nájemného při přípravě a realizaci investičních akcí.</t>
  </si>
  <si>
    <t>2212 - Sankční platby přijaté od jiných subjektů</t>
  </si>
  <si>
    <t>Dotace do oblasti školství</t>
  </si>
  <si>
    <t>Dotace do oblasti sociální</t>
  </si>
  <si>
    <t>Dotace do oblasti kultury</t>
  </si>
  <si>
    <t>Dotace do oblasti zdravotnictví</t>
  </si>
  <si>
    <t>Dotace do oblasti životního prostředí a zemědělství</t>
  </si>
  <si>
    <t>Dotace pro Krajský úřad</t>
  </si>
  <si>
    <t>Depozita</t>
  </si>
  <si>
    <t>OP VVV, OPŽP, OPZ, OPPS, NF, OPTP, IROP</t>
  </si>
  <si>
    <t>Zapojení finančního vypořádání</t>
  </si>
  <si>
    <t>OP VVV, OPŽP, OPZ, OPPS, NF, OPTP</t>
  </si>
  <si>
    <t xml:space="preserve">důvod: odbor podpory řízení příspěvkových organizací požádal ekonomický dne 12.4.2018 o provedení rozpočtové změny. Důvodem navrhované změny je zapojení finančních prostředků do rozpočtu Olomouckého kraje ve výši 10 890,- Kč. Jedná se o zapojení finančních prostředků z revolvingového úvěru u Komerční banky, a.s., na předfinancování projektu "Nákup vybavení a zařízení pro odbornou výuku včetně potřebného IT" pro příspěvkovou organizaci Střední škola řezbářská, Tovačov, na základě usnesení Rady Olomouckého kraje č. UR/41/32/2018 ze dne 10.5.2018 (bod 12.3.). </t>
  </si>
  <si>
    <t xml:space="preserve">důvod: odbor podpory řízení příspěvkových organizací požádal ekonomický dne 26.4.2018 o provedení rozpočtové změny. Důvodem navrhované změny je zapojení finančních prostředků do rozpočtu Olomouckého kraje ve výši 219 888,25 Kč. Jedná se o zapojení finančních prostředků z revolvingového úvěru u Komerční banky, a.s., na předfinancování projektu "Modernizace učeben odborného výcviku včetně SW pro CNC stroje" pro příspěvkovou organizaci Střední škola polytechnická, Olomouc, na základě usnesení Rady Olomouckého kraje č. UR/41/32/2018 ze dne 10.5.2018 (bod 12.3.). </t>
  </si>
  <si>
    <t xml:space="preserve">důvod: odbor dopravy a silničního hospodářství požádal ekonomický dne 26.4.2018 o provedení rozpočtové změny. Důvodem navrhované změny je zapojení finančních prostředků do rozpočtu Olomouckého kraje ve výši 17 944 203,- Kč. Jedná se o zapojení finančních prostředků z revolvingového úvěru u Komerční banky, a.s., na financování projektu v oblasti dopravy "II/441 křiž. R35 - hr. kraje Moravskoslezského" pro příspěvkovou organizaci Správa silnic Olomouckého kraje, na základě usnesení Rady Olomouckého kraje č. UR/41/32/2018 ze dne 10.5.2018 (bod 12.3.). </t>
  </si>
  <si>
    <t xml:space="preserve">důvod: odbor strategického rozvoje kraje požádal ekonomický odbor dne 18.4.2018 o provedení rozpočtové změny. Důvodem navrhované změny je zapojení finančních prostředků do rozpočtu Olomouckého kraje ve výši 1 742 400,- Kč. Jedná se o zapojení finančních prostředků z revolvingového úvěru u Komerční banky, a.s., na financování projektu v oblasti informačních technologií "Kybernetická bezpečnost Krajského úřadu Olomouckého kraje", na základě usnesení Rady Olomouckého kraje č. UR/41/32/2018 ze dne 10.5.2018 (bod 12.3.). </t>
  </si>
  <si>
    <t xml:space="preserve">důvod: odbor investic  požádal ekonomický odbor dne 11.4.2018 o provedení rozpočtové změny. Důvodem navrhované změny je zapojení finančních prostředků do rozpočtu Olomouckého kraje v celkové výši 34 848,- Kč. Jedná se o zapojení finančních prostředků z revolvingového úvěru u Komerční banky, a.s., na financování projektu v oblasti dopravy "II/444 kř. R35 Mohelnice - Úsov", na základě usnesení Rady Olomouckého kraje č. UR/41/32/2018 ze dne 10.5.2018 (bod 12.3.). </t>
  </si>
  <si>
    <t xml:space="preserve">důvod: odbor investic  požádal ekonomický odbor dne 24.4.2018 o provedení rozpočtové změny. Důvodem navrhované změny je zapojení finančních prostředků do rozpočtu Olomouckého kraje v celkové výši 28 341 390,79 Kč a převedení finančních prostředků z odboru ekonomického na odbor investic v celkové výši 3 743 808,46 Kč. Jedná se o zapojení finančních prostředků z revolvingového úvěru u Komerční banky, a.s., na financování projektu v oblasti dopravy "II/433 Prostějov - Mořice", na základě usnesení Rady Olomouckého kraje č. UR/41/32/2018 ze dne 10.5.2018 (bod 12.3.). </t>
  </si>
  <si>
    <t>důvod: odbor investic  požádal ekonomický odbor dne 11.4.2018 o provedení rozpočtové změny. Důvodem navrhované změny je zapojení finančních prostředků do rozpočtu Olomouckého kraje ve výši 553 173,30 Kč. Jedná se o zapojení finančních prostředků z revolvingového úvěru u Komerční banky, a.s., na financování projektu v oblasti kultury "Muzeum Komenského v Přerově - rekonstrukce budovy", na základě usnesení Rady Olomouckého kraje č. UR/41/32/2018 ze dne 10.5.2018 (bod 12.3.).</t>
  </si>
  <si>
    <t xml:space="preserve">důvod: odbor investic  požádal ekonomický odbor dne 16.4.2018 o provedení rozpočtové změny. Důvodem navrhované změny je zapojení finančních prostředků do rozpočtu Olomouckého kraje v celkové výši 1 876 268,56 Kč a převedení finančních prostředků z odboru ekonomického na odbor investic v celkové výši 53 669,82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UR/41/32/2018 ze dne 10.5.2018 (bod 12.3.). </t>
  </si>
  <si>
    <t xml:space="preserve">důvod: odbor investic  požádal ekonomický odbor dne 25.4.2018 o provedení rozpočtové změny. Důvodem navrhované změny je zapojení finančních prostředků do rozpočtu Olomouckého kraje v celkové výši 4 310 313,91 Kč a převedení finančních prostředků z odboru ekonomického na odbor investic v celkové výši 155 311,38 Kč. Jedná se o zapojení finančních prostředků z revolvingového úvěru u Komerční banky, a.s., na financování projektu v oblasti kultury "Realizace depozitáře pro Vědeckou knihovnu v Olomouci", na základě usnesení Rady Olomouckého kraje č. UR/41/32/2018 ze dne 10.5.2018 (bod 12.3.). </t>
  </si>
  <si>
    <t>důvod: odbor investic  požádal ekonomický odbor dne 23.4.2018 o provedení rozpočtové změny. Důvodem navrhované změny je zapojení finančních prostředků do rozpočtu Olomouckého kraje ve výši 7 799,20 Kč. Jedná se o zapojení finančních prostředků z revolvingového úvěru u Komerční banky, a.s., na financování projektu v oblasti školství "Realizace energeticky úsporných opatření - SŠ technická a zemědělská Mohelnice a) zateplení", na základě usnesení Rady Olomouckého kraje č. UR/41/32/2018 ze dne 10.5.2018 (bod 12.3.).</t>
  </si>
  <si>
    <t>důvod: odbor investic  požádal ekonomický odbor dne 26.4.2018 o provedení rozpočtové změny. Důvodem navrhované změny je zapojení finančních prostředků do rozpočtu Olomouckého kraje ve výši 9 662,- Kč. Jedná se o zapojení finančních prostředků z revolvingového úvěru u Komerční banky, a.s., na financování projektu v oblasti školství "Realizace energeticky úsporných opatření - SPŠ elektrotechnická Mohelnice - škola, dílny a) zateplení", na základě usnesení Rady Olomouckého kraje č. UR/41/32/2018 ze dne 10.5.2018 (bod 12.3.).</t>
  </si>
  <si>
    <t>důvod: odbor investic  požádal ekonomický odbor dne 20.4.2018 o provedení rozpočtové změny. Důvodem navrhované změny je zapojení finančních prostředků do rozpočtu Olomouckého kraje ve výši 47 514,27 Kč. Jedná se o zapojení finančních prostředků z revolvingového úvěru u Komerční banky, a.s., na financování projektu v oblasti sociální "Centrum Dominika Kokory, p. o. - rekonstrukce budovy", na základě usnesení Rady Olomouckého kraje č. UR/41/32/2018 ze dne 10.5.2018 (bod 12.3.).</t>
  </si>
  <si>
    <t>důvod: odbor investic  požádal ekonomický odbor dne 23.4.2018 o provedení rozpočtové změny. Důvodem navrhované změny je zapojení finančních prostředků do rozpočtu Olomouckého kraje ve výši 567 591,90 Kč. Jedná se o zapojení finančních prostředků z revolvingového úvěru u Komerční banky, a.s., na financování projektu v oblasti školství "Centrum polytechnické výchovy (Střední škola polytechnická, Olomouc, Rooseveltova 79)", na základě usnesení Rady Olomouckého kraje č. UR/41/32/2018 ze dne 10.5.2018 (bod 12.3.).</t>
  </si>
  <si>
    <t>důvod: odbor investic  požádal ekonomický odbor dne 17.4.2018 o provedení rozpočtové změny. Důvodem navrhované změny je zapojení finančních prostředků do rozpočtu Olomouckého kraje ve výši 15 332,34 Kč. Jedná se o zapojení finančních prostředků z revolvingového úvěru u Komerční banky, a.s., na financování projektu v oblasti školství "Střední škola logistiky a chemie, Olomouc, U Hradiska 29 - Zateplení budovy školy b) vzduchotechnika", na základě usnesení Rady Olomouckého kraje č. UR/41/32/2018 ze dne 10.5.2018 (bod 12.3.).</t>
  </si>
  <si>
    <t>důvod: odbor investic  požádal ekonomický odbor dne 23.4.2018 o provedení rozpočtové změny. Důvodem navrhované změny je zapojení finančních prostředků do rozpočtu Olomouckého kraje ve výši 6 679,40 Kč. Jedná se o zapojení finančních prostředků z revolvingového úvěru u Komerční banky, a.s., na financování projektu v oblasti školství "Realizace energeticky úsporných opatření - SŠ technická a zemědělská Mohelnice b) vzduchotechnika", na základě usnesení Rady Olomouckého kraje č. UR/41/32/2018 ze dne 10.5.2018 (bod 12.3.).</t>
  </si>
  <si>
    <t>důvod: odbor investic  požádal ekonomický odbor dne 26.4.2018 o provedení rozpočtové změny. Důvodem navrhované změny je zapojení finančních prostředků do rozpočtu Olomouckého kraje ve výši 6 801,20 Kč. Jedná se o zapojení finančních prostředků z revolvingového úvěru u Komerční banky, a.s., na financování projektu v oblasti školství "Realizace energeticky úsporných opatření - SPŠ elektrotechnická Mohelnice - škola, dílny b) vzduchotechnika", na základě usnesení Rady Olomouckého kraje č. UR/41/32/2018 ze dne 10.5.2018 (bod 12.3.).</t>
  </si>
  <si>
    <t>důvod: odbor podpory řízení příspěvkových organizací požádal ekonomický odbor dne 26.4.2018 o provedení rozpočtové změny. Důvodem navrhované změny je převedení finančních prostředků z rozpočtu odboru ekonomického na odbor podpory řízení příspěvkových organizací ve výši 412 608,- Kč. Finanční prostředky budou použity na projekt v rámci IROP "Pořízení CNC strojů, konvenčních obráběcích strojů a vybudování multifunkční výukové učebny" příspěvkové organizace Olomouckého kraje v oblasti školství Střední odborná škola a Střední odborné učiliště strojírenské a stavební, Jeseník, na základě usnesení Rady Olomouckého kraje č. UR/41/16/2018 ze dne 10.5.2018 (bod 5.3).</t>
  </si>
  <si>
    <t>důvod: odbor podpory řízení příspěvkových organizací požádal ekonomický odbor dne 19.4.2018 o provedení rozpočtové změny. Důvodem navrhované změny je přesun finančních prostředků v rámci odboru podpory řízení příspěvkových organizací ve výši      108 900,- Kč. Finanční prostředky budou použity na poskytnutí příspěvku na investiční akci "Odkup automobilu" pro příspěvkovou organizaci v oblasti sociální Domov Paprsek Olšany a budou převedeny z rezervy odboru podpory řízení příspěvkových organizací, na základě usnesení Rady Olomouckého kraje č. UR/41/14/2018 a UR/41/15/2018 ze dne 10.5.2018 (bod 5.1. a 5.2.).</t>
  </si>
  <si>
    <t>důvod: odbor podpory řízení příspěvkových organizací požádal ekonomický odbor dne 24.4.2018 o provedení rozpočtové změny. Důvodem navrhované změny je přesun finančních prostředků v rámci odboru podpory řízení příspěvkových organizací ve výši                      73 000,- Kč. Finanční prostředky budou použity na poskytnutí příspěvku na provoz - mzdové náklady pro příspěvkovou organizaci v oblasti školství Dětský domov a Školní jídelna Prostějov na úhradu mezd řidičů zajišťujících převoz stravy, na základě usnesení Rady Olomouckého kraje č. UR/41/14/2018 ze dne 10.5.2018 (bod 5.1.).</t>
  </si>
  <si>
    <t xml:space="preserve">důvod: odbor podpory řízení příspěvkových organizací požádal ekonomický dne 11.5.2018 o provedení rozpočtové změny. Důvodem navrhované změny je zapojení finančních prostředků do rozpočtu Olomouckého kraje v celkové výši 2 324 453,53 Kč. Jedná se o zapojení finančních prostředků z revolvingového úvěru u Komerční banky, a.s., na předfinancování projektů "Pořízení nových zařízení a vybavení pro odbornou výuku včetně IT podpory" pro příspěvkovou organizaci Střední zdravotnická škola a Vyšší odborná škola zdravotnická Emanuela Pöttinga a Jazyková škola s právem státní jazykové zkoušky Olomouc, "Pořízení techniky pro odbornou výuku s IT podporou pro SOŠL a S Šternberk" pro příspěvkovou organizaci Střední odborná škola lesnická a strojírenská Šternberk, a "Modernizace učeben odborného výcviku včetně SW pro CNC stroje" pro příspěvkovou organizaci Střední škola polytechnická, Olomouc, na základě usnesení Rady Olomouckého kraje č. UR/42/42/2018 ze dne 21.5.2018 (bod 13.2). </t>
  </si>
  <si>
    <t xml:space="preserve">důvod: odbor strategického rozvoje kraje požádal ekonomický odbor dne 11.5.2018 o provedení rozpočtové změny. Důvodem navrhované změny je zapojení finančních prostředků do rozpočtu Olomouckého kraje ve výši 123 309,90 Kč. Jedná se o zapojení finančních prostředků z revolvingového úvěru u Komerční banky, a.s., na financování projektu v oblasti školství "Pořízení vybavení pro odborné učebny - modernizace CNC zařízení a 3D zařízení včetně SW, rekonstrukce nové učebny programovatelných automatů, modernizace konektivity školy ve vazbě na odborné předměty Střední průmyslová škola elektrotechnická Mohelnice", na základě usnesení Rady Olomouckého kraje č. UR/42/42/2018 ze dne 21.5.2018 (bod 13.2). </t>
  </si>
  <si>
    <t xml:space="preserve">důvod: odbor investic  požádal ekonomický odbor dne 24.4.2018 o provedení rozpočtové změny. Důvodem navrhované změny je zapojení finančních prostředků do rozpočtu Olomouckého kraje v celkové výši 38 136 570,76 Kč. Jedná se o zapojení finančních prostředků z revolvingového úvěru u Komerční banky, a.s., na financování projektu v oblasti dopravy "II/433 Prostějov - Mořice", na základě usnesení Rady Olomouckého kraje č. UR/42/42/2018 ze dne 21.5.2018 (bod 13.2). </t>
  </si>
  <si>
    <t xml:space="preserve">důvod: odbor investic  požádal ekonomický odbor dne 3.5.2018 o provedení rozpočtové změny. Důvodem navrhované změny je zapojení finančních prostředků do rozpočtu Olomouckého kraje ve výši 7 744,- Kč. Jedná se o zapojení finančních prostředků z revolvingového úvěru u Komerční banky, a.s., na financování projektu v oblasti školství "Realizace energeticky úsporných opatření - OU a praktická škola Lipová-lázně", na základě usnesení Rady Olomouckého kraje č. UR/42/42/2018 ze dne 21.5.2018 (bod 13.2). </t>
  </si>
  <si>
    <t xml:space="preserve">důvod: odbor investic  požádal ekonomický odbor dne 10.5.2018 o provedení rozpočtové změny. Důvodem navrhované změny je zapojení finančních prostředků do rozpočtu Olomouckého kraje ve výši 117 192,60 Kč. Jedná se o zapojení finančních prostředků z revolvingového úvěru u Komerční banky, a.s., na financování projektu v oblasti kultury "Muzeum Komenského v Přerově - rekonstrukce budovy", na základě usnesení Rady Olomouckého kraje č. UR/42/42/2018 ze dne 21.5.2018 (bod 13.2). </t>
  </si>
  <si>
    <t xml:space="preserve">důvod: odbor investic  požádal ekonomický odbor dne 11.5.2018 o provedení rozpočtové změny. Důvodem navrhované změny je zapojení finančních prostředků do rozpočtu Olomouckého kraje ve výši 1 911 435,95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UR/42/42/2018 ze dne 21.5.2018 (bod 13.2). </t>
  </si>
  <si>
    <t xml:space="preserve">důvod: odbor investic  požádal ekonomický odbor dne 11.5.2018 o provedení rozpočtové změny. Důvodem navrhované změny je zapojení finančních prostředků do rozpočtu Olomouckého kraje v celkové výši 2 771 887,31 Kč. Jedná se o zapojení finančních prostředků z revolvingového úvěru u Komerční banky, a.s., na financování projektu v oblasti školství "Centrum polytechnické výchovy (Střední škola polytechnická, Olomouc, Rooseveltova 79)", na základě usnesení Rady Olomouckého kraje č. UR/42/42/2018 ze dne 21.5.2018 (bod 13.2). </t>
  </si>
  <si>
    <t xml:space="preserve">důvod: odbor investic  požádal ekonomický odbor dne 11.5.2018 o provedení rozpočtové změny. Důvodem navrhované změny je zapojení finančních prostředků do rozpočtu Olomouckého kraje v celkové výši 11 056 251,95 Kč. Jedná se o zapojení finančních prostředků z revolvingového úvěru u Komerční banky, a.s., na financování projektu v oblasti kultury "Realizace depozitáře pro Vědeckou knihovnu v Olomouci", na základě usnesení Rady Olomouckého kraje č. UR/42/42/2018 ze dne 21.5.2018 (bod 13.2). </t>
  </si>
  <si>
    <t xml:space="preserve">důvod: odbor investic  požádal ekonomický odbor dne 11.5.2018 o provedení rozpočtové změny. Důvodem navrhované změny je zapojení finančních prostředků do rozpočtu Olomouckého kraje ve výši 427 798,52 Kč. Jedná se o zapojení finančních prostředků z revolvingového úvěru u Komerční banky, a.s., na financování projektu v oblasti sociální "Centrum Dominika Kokory, p. o. - rekonstrukce budovy", na základě usnesení Rady Olomouckého kraje č. UR/42/42/2018 ze dne 21.5.2018 (bod 13.2). </t>
  </si>
  <si>
    <t>důvod: odbor podpory řízení příspěvkových organizací požádal ekonomický odbor dne 3.5.2018 o provedení rozpočtové změny. Důvodem navrhované změny je přesun finančních prostředků v rámci odboru podpory řízení příspěvkových organizací ve výši      240 000,- Kč. Finanční prostředky budou použity na poskytnutí příspěvku na investiční akci "Nákup sekacího stroje na hrad Helfštýn" pro příspěvkovou organizaci v oblasti kultury Muzeum Komenského v Přerově a budou převedeny z rezervy odboru podpory řízení příspěvkových organizací, na základě usnesení Rady Olomouckého kraje č. UR/42/26/2018 ze dne 21.5.2018 (bod 6.1.).</t>
  </si>
  <si>
    <t xml:space="preserve">důvod: odbor dopravy a silničního hospodářství požádal ekonomický odbor dne 23.5.2018 o provedení rozpočtové změny. Důvodem navrhované změny je zapojení finančních prostředků do rozpočtu Olomouckého kraje ve výši 22 798 863,37 Kč a převedení finančních prostředků z odboru ekonomického na odbor dopravy a silničního hospodářství ve výši 484,- Kč. Jedná se o zapojení finančních prostředků z revolvingového úvěru u Komerční banky, a.s., na financování projektů příspěvkové organizace Správa silnic Olomouckého kraje v oblasti dopravy, na základě usnesení Rady Olomouckého kraje č. UR/43/67/2018 ze dne 4.6.2018 (bod 15.3.). </t>
  </si>
  <si>
    <t xml:space="preserve">důvod: odbor podpory řízení příspěvkových organizací požádal ekonomický dne 25.5.2018 o provedení rozpočtové změny. Důvodem navrhované změny je zapojení finančních prostředků do rozpočtu Olomouckého kraje v celkové výši 422 499,60 Kč. Jedná se o zapojení finančních prostředků z revolvingového úvěru u Komerční banky, a.s., na předfinancování projektů pro příspěvkové organizace Gymnázium Jiřího Wolkera, Prostějov, a Střední škola polygrafická, Olomouc, na základě usnesení Rady Olomouckého kraje č. UR/43/67/2018 ze dne 4.6.2018 (bod 15.3). </t>
  </si>
  <si>
    <t xml:space="preserve">důvod: odbor investic  požádal ekonomický odbor dne 17.5.2018 o provedení rozpočtové změny. Důvodem navrhované změny je zapojení finančních prostředků do rozpočtu Olomouckého kraje v celkové výši 123 928,20 Kč. Jedná se o zapojení finančních prostředků z revolvingového úvěru u Komerční banky, a.s., na financování projektu v oblasti dopravy "II/433 Prostějov - Mořice", na základě usnesení Rady Olomouckého kraje č. UR/43/67/2018 ze dne 4.6.2018 (bod 15.3). </t>
  </si>
  <si>
    <t>důvod: odbor investic  požádal ekonomický odbor dne 17.5.2018 o provedení rozpočtové změny. Důvodem navrhované změny je zapojení finančních prostředků do rozpočtu Olomouckého kraje ve výši 6 012,- Kč. Jedná se o zapojení finančních prostředků z revolvingového úvěru u Komerční banky, a.s., na financování projektu v oblasti kultury "Muzeum Komenského v Přerově - Záchrana a zpřístupnění paláce na hradě Helfštýn", na základě usnesení Rady Olomouckého kraje č. UR/43/67/2018 ze dne 4.6.2018 (bod 15.3).</t>
  </si>
  <si>
    <t>důvod: odbor investic  požádal ekonomický odbor dne 18.5.2018 o provedení rozpočtové změny. Důvodem navrhované změny je zapojení finančních prostředků do rozpočtu Olomouckého kraje ve výši 1 001 767,60 Kč. Jedná se o zapojení finančních prostředků z revolvingového úvěru u Komerční banky, a.s., na financování projektu v oblasti školství "Realizace energeticky úsporných opatření - OU a praktická škola Lipová-lázně", na základě usnesení Rady Olomouckého kraje č. UR/43/67/2018 ze dne 4.6.2018 (bod 15.3).</t>
  </si>
  <si>
    <t>důvod: odbor investic  požádal ekonomický odbor dne 17.5.2018 o provedení rozpočtové změny. Důvodem navrhované změny je zapojení finančních prostředků do rozpočtu Olomouckého kraje ve výši 8 820,90 Kč. Jedná se o zapojení finančních prostředků z revolvingového úvěru u Komerční banky, a.s., na financování projektu v oblasti kultury "Realizace depozitáře pro Vědeckou knihovnu v Olomouci", na základě usnesení Rady Olomouckého kraje č. UR/43/67/2018 ze dne 4.6.2018 (bod 15.3).</t>
  </si>
  <si>
    <t>důvod: odbor investic  požádal ekonomický odbor dne 18.5.2018 o provedení rozpočtové změny. Důvodem navrhované změny je zapojení finančních prostředků do rozpočtu Olomouckého kraje v celkové výši 1 375 987,50 Kč. Jedná se o zapojení finančních prostředků z revolvingového úvěru u Komerční banky, a.s., na financování projektu v oblasti kultury "Muzeum Komenského v Přerově - rekonstrukce budovy", na základě usnesení Rady Olomouckého kraje č. UR/43/67/2018 ze dne 4.6.2018 (bod 15.3).</t>
  </si>
  <si>
    <t>důvod: odbor investic  požádal ekonomický odbor dne 16.5.2018 o provedení rozpočtové změny. Důvodem navrhované změny je zapojení finančních prostředků do rozpočtu Olomouckého kraje ve výši 5 092,20 Kč. Jedná se o zapojení finančních prostředků z revolvingového úvěru u Komerční banky, a.s., na financování projektu v oblasti sociální "Centrum Dominika Kokory, p. o. - rekonstrukce budovy", na základě usnesení Rady Olomouckého kraje č. UR/43/67/2018 ze dne 4.6.2018 (bod 15.3).</t>
  </si>
  <si>
    <t>důvod: odbor investic  požádal ekonomický odbor dne 25.5.2018 o provedení rozpočtové změny. Důvodem navrhované změny je zapojení finančních prostředků do rozpočtu Olomouckého kraje ve výši 17 424,- Kč. Jedná se o zapojení finančních prostředků z revolvingového úvěru u Komerční banky, a.s., na financování projektu v oblasti školství "Realizace energeticky úsporných opatření - SOŠ lesnická a strojírenská Šternberk - domov mládeže", na základě usnesení Rady Olomouckého kraje č. UR/43/67/2018 ze dne 4.6.2018 (bod 15.3).</t>
  </si>
  <si>
    <t>důvod: odbor investic  požádal ekonomický odbor dne 17.5.2018 o provedení rozpočtové změny. Důvodem navrhované změny je zapojení finančních prostředků do rozpočtu Olomouckého kraje ve výši 4 602,60 Kč. Jedná se o zapojení finančních prostředků z revolvingového úvěru u Komerční banky, a.s., na financování projektu v oblasti školství "Centrum polytechnické výchovy (Střední škola polytechnická, Olomouc, Rooseveltova 79)", na základě usnesení Rady Olomouckého kraje č. UR/43/67/2018 ze dne 4.6.2018 (bod 15.3).</t>
  </si>
  <si>
    <t>důvod: odbor strategického rozvoje kraje požádal ekonomický odbor dne 24.5.2018 o provedení rozpočtové změny. Důvodem navrhované změny je převedení finančních prostředků z odboru ekonomického na odbor strategického rozvoje kraje ve výši 50 000,- Kč. Finanční prostředky budou použity na poskytnutí individuální dotace pro Magnus Regio s. r. o., na základě usnesení Rady Olomouckého kraje č. UR/43/28/2018 ze dne 4.6.2018 (bod 7.3.), prostředky budou čerpány z rezervy Olomouckého kraje na individuální dotace.</t>
  </si>
  <si>
    <t>důvod: odbor školství a mládeže požádal ekonomický odbor dne 21.5.2018 o provedení rozpočtové změny. Důvodem navrhované změny je převedení finančních prostředků z odboru ekonomického na odbor školství a mládeže v celkové výši 635 000,- Kč. Finanční prostředky budou použity na poskytnutí individuálních dotací v oblasti školství, na základě usnesení Rady Olomouckého kraje č. UR/43/43/2018 ze dne 4.6.2018 (bod 9.6.), prostředky budou čerpány z rezervy Olomouckého kraje na individuální dotace.</t>
  </si>
  <si>
    <t>důvod: odbor dopravy a silničního hospodářství požádal ekonomický odbor dne 18.4.2018 o provedení rozpočtové změny. Důvodem navrhované změny je převedení finančních prostředků z odboru ekonomického na odbor dopravy a silničního hospodářství ve výši          45 000,- Kč. Finanční prostředky budou použity na poskytnutí individuální dotace v oblasti dopravy pro spolek Kroměřížská dráha, na základě usnesení Rady Olomouckého kraje č. UR/43/12/2018 ze dne 4.6.2018 (bod 3.1.), prostředky budou čerpány z rezervy Olomouckého kraje na individuální dotace.</t>
  </si>
  <si>
    <t>důvod: odbor strategického rozvoje kraje požádal ekonomický odbor dne 15.5.2018 o provedení rozpočtové změny. Důvodem navrhované změny je převedení finančních prostředků z odboru ekonomického na odbor strategického rozvoje kraje ve výši 764 850,- Kč. Finanční prostředky budou použity na poskytnutí návratné finanční výpomoci Evropskému seskupení pro územní spolupráci NOVUM s r. o., na základě usnesení Rady Olomouckého kraje č. UR/43/30/2018 ze dne 4.6.2018 (bod 7.5.), prostředky budou čerpány z rezervy Olomouckého kraje na individuální dotace a návratné finanční výpomoci.</t>
  </si>
  <si>
    <t>důvod: odbor školství a mládeže požádal ekonomický odbor dne 23.5.2018 o provedení rozpočtové změny. Důvodem navrhované změny je přesun finančních prostředků v rámci odboru školství a mládeže ve výši 424 237,- Kč. Finanční prostředky budou použity na poskytnutí dotací z "Programu na podporu práce s dětmi a mládeží pro nestátní neziskové organizace v roce 2018", na základě usnesení Rady Olomouckého kraje č. UR/43/41/2018 ze dne 4.6.2018 (bod 9.4.).</t>
  </si>
  <si>
    <t>důvod: odbor podpory řízení příspěvkových organizací požádal ekonomický odbor dne 23.5.2018 o provedení rozpočtové změny. Důvodem navrhované změny je přesun finančních prostředků v rámci odboru podpory řízení příspěvkových organizací v celkové výši 200 000,- Kč. Finanční prostředky budou použity na poskytnutí příspěvku na provoz - účelově určeného příspěvku na náklady spojené s úhradou dvouleté podpory serverů a na poskytnutí nvestičního příspěvku na rozšíření datového uložiště pro příspěvkovou organizaci v oblasti kultury Vědecká knihovna v Olomouci a budou převedeny z rezervy odboru podpory řízení příspěvkových organizací, na základě usnesení Rady Olomouckého kraje č. UR/43/34/2018 ze dne 4.6.2018 (bod 8.1.).</t>
  </si>
  <si>
    <t>důvod: odbor podpory řízení příspěvkových organizací požádal ekonomický odbor dne 24.5.2018 o provedení rozpočtové změny. Důvodem navrhované změny je přesun finančních prostředků v rámci odboru podpory řízení příspěvkových organizací ve výši                      155 000,- Kč. Finanční prostředky budou použity na poskytnutí příspěvku na provoz pro příspěvkovou organizaci v oblasti školství Střední zdravotnická škola, Hranice, na na uhrazení nově vzniklých nákladů za stravování žáků, na základě usnesení Rady Olomouckého kraje č. UR/43/34/2018 ze dne 4.6.2018 (bod 8.1.).</t>
  </si>
  <si>
    <t>důvod: odbor podpory řízení příspěvkových organizací požádal ekonomický odbor dne 25.5.2018 o provedení rozpočtové změny. Důvodem navrhované změny je přesun finančních prostředků v rámci odboru podpory řízení příspěvkových organizací ve výši                      394 045,84 Kč. Finanční prostředky budou použity financování projektu "Vybudování učebny polytechnického vzdělávání" pro příspěvkovou organizaci v oblasti školství Gymnázium Jakuba Škody, Přerov, na základě usnesení Rady Olomouckého kraje č. UR/43/35/2018 ze dne 4.6.2018 (bod 8.2.).</t>
  </si>
  <si>
    <t>důvod: odbor sportu, kultury a památkové péče požádal ekonomický odbor dne 29.5.2018 o provedení rozpočtové změny. Důvodem navrhované změny je převedení finančních prostředků z odboru ekonomického na odbor sportu, kultury a památkové péče v celkové výši 8 840 000,- Kč. Finanční prostředky budou použity na poskytnutí individuálních dotací v oblasti sportu a kultury, na základě usnesení Rady Olomouckého kraje č. UR/43/48/2018 ze dne 4.6.2018 (bod 10.4.), prostředky budou čerpány z rezervy Olomouckého kraje na individuální dotace.</t>
  </si>
  <si>
    <r>
      <t xml:space="preserve">důvod: neinvestiční dotace ze státního rozpočtu ČR na rok 2018 poskytnutá na základě rozhodnutí Ministerstva financí ČR č.j.: MF - 12209/2018/1201-3 ze dne 10.5.2018 ve výši                                     18 144,- Kč na náhradu škody způsobené vydrou říční na rybách na vodním díle v užívání pana Oldřicha Psotky, </t>
    </r>
    <r>
      <rPr>
        <b/>
        <sz val="12"/>
        <rFont val="Arial"/>
        <family val="2"/>
        <charset val="238"/>
      </rPr>
      <t>anonymizováno</t>
    </r>
    <r>
      <rPr>
        <sz val="12"/>
        <rFont val="Arial"/>
        <family val="2"/>
        <charset val="238"/>
      </rPr>
      <t>, za období od 4.7.2017 do 26.12.2017.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</si>
</sst>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5" formatCode="#,##0\ &quot;Kč&quot;;\-#,##0\ &quot;Kč&quot;"/>
    <numFmt numFmtId="164" formatCode="00,000"/>
    <numFmt numFmtId="165" formatCode="00000"/>
    <numFmt numFmtId="166" formatCode="00000000"/>
    <numFmt numFmtId="167" formatCode="00000000000"/>
  </numFmts>
  <fonts count="29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Arial CE"/>
      <charset val="238"/>
    </font>
    <font>
      <sz val="10"/>
      <name val="Arial"/>
      <family val="2"/>
    </font>
    <font>
      <b/>
      <sz val="11"/>
      <name val="Arial"/>
      <family val="2"/>
    </font>
    <font>
      <sz val="10"/>
      <name val="Arial"/>
      <family val="2"/>
      <charset val="238"/>
    </font>
    <font>
      <sz val="11"/>
      <name val="Arial"/>
      <family val="2"/>
    </font>
    <font>
      <sz val="11"/>
      <name val="Arial"/>
      <family val="2"/>
      <charset val="238"/>
    </font>
    <font>
      <i/>
      <sz val="11"/>
      <name val="Arial"/>
      <family val="2"/>
      <charset val="238"/>
    </font>
    <font>
      <b/>
      <sz val="11"/>
      <name val="Arial CE"/>
      <charset val="238"/>
    </font>
    <font>
      <i/>
      <sz val="9"/>
      <name val="Arial CE"/>
      <charset val="238"/>
    </font>
    <font>
      <i/>
      <sz val="11"/>
      <name val="Arial CE"/>
      <charset val="238"/>
    </font>
    <font>
      <b/>
      <sz val="8"/>
      <color indexed="81"/>
      <name val="Tahoma"/>
      <family val="2"/>
      <charset val="238"/>
    </font>
    <font>
      <sz val="8"/>
      <color indexed="81"/>
      <name val="Tahoma"/>
      <family val="2"/>
      <charset val="238"/>
    </font>
    <font>
      <b/>
      <sz val="14"/>
      <name val="Arial CE"/>
      <charset val="238"/>
    </font>
    <font>
      <sz val="12"/>
      <name val="Arial"/>
      <family val="2"/>
      <charset val="238"/>
    </font>
    <font>
      <b/>
      <i/>
      <sz val="10"/>
      <name val="Arial"/>
      <family val="2"/>
      <charset val="238"/>
    </font>
    <font>
      <sz val="12"/>
      <name val="Arial CE"/>
      <charset val="238"/>
    </font>
    <font>
      <i/>
      <sz val="10"/>
      <name val="Arial CE"/>
      <charset val="238"/>
    </font>
    <font>
      <i/>
      <sz val="10"/>
      <name val="Arial"/>
      <family val="2"/>
      <charset val="238"/>
    </font>
    <font>
      <i/>
      <sz val="10"/>
      <name val="Arial CE"/>
      <family val="2"/>
      <charset val="238"/>
    </font>
    <font>
      <b/>
      <i/>
      <sz val="10"/>
      <name val="Arial CE"/>
      <charset val="238"/>
    </font>
    <font>
      <b/>
      <i/>
      <sz val="11"/>
      <name val="Arial"/>
      <family val="2"/>
      <charset val="238"/>
    </font>
    <font>
      <sz val="9"/>
      <name val="Arial CE"/>
      <charset val="238"/>
    </font>
    <font>
      <sz val="11"/>
      <name val="Calibri"/>
      <family val="2"/>
      <charset val="238"/>
      <scheme val="minor"/>
    </font>
    <font>
      <b/>
      <sz val="10"/>
      <color indexed="81"/>
      <name val="Tahoma"/>
      <family val="2"/>
      <charset val="238"/>
    </font>
    <font>
      <sz val="10"/>
      <color indexed="81"/>
      <name val="Tahoma"/>
      <family val="2"/>
      <charset val="238"/>
    </font>
    <font>
      <sz val="10"/>
      <color indexed="81"/>
      <name val="Arial"/>
      <family val="2"/>
      <charset val="238"/>
    </font>
    <font>
      <b/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2">
    <xf numFmtId="0" fontId="0" fillId="0" borderId="0"/>
    <xf numFmtId="0" fontId="5" fillId="0" borderId="0"/>
  </cellStyleXfs>
  <cellXfs count="215">
    <xf numFmtId="0" fontId="0" fillId="0" borderId="0" xfId="0"/>
    <xf numFmtId="0" fontId="2" fillId="0" borderId="0" xfId="0" applyFont="1"/>
    <xf numFmtId="3" fontId="2" fillId="0" borderId="0" xfId="0" applyNumberFormat="1" applyFont="1"/>
    <xf numFmtId="3" fontId="3" fillId="0" borderId="0" xfId="0" applyNumberFormat="1" applyFont="1" applyAlignment="1">
      <alignment horizontal="right"/>
    </xf>
    <xf numFmtId="0" fontId="4" fillId="0" borderId="1" xfId="0" applyFont="1" applyBorder="1"/>
    <xf numFmtId="3" fontId="5" fillId="0" borderId="1" xfId="0" applyNumberFormat="1" applyFont="1" applyBorder="1" applyAlignment="1">
      <alignment horizontal="right" wrapText="1"/>
    </xf>
    <xf numFmtId="0" fontId="6" fillId="0" borderId="0" xfId="0" applyFont="1"/>
    <xf numFmtId="3" fontId="6" fillId="0" borderId="0" xfId="0" applyNumberFormat="1" applyFont="1"/>
    <xf numFmtId="0" fontId="7" fillId="0" borderId="0" xfId="0" applyFont="1"/>
    <xf numFmtId="3" fontId="7" fillId="0" borderId="0" xfId="0" applyNumberFormat="1" applyFont="1" applyAlignment="1">
      <alignment horizontal="right"/>
    </xf>
    <xf numFmtId="0" fontId="7" fillId="0" borderId="0" xfId="0" applyFont="1" applyBorder="1"/>
    <xf numFmtId="3" fontId="7" fillId="0" borderId="0" xfId="0" applyNumberFormat="1" applyFont="1" applyBorder="1" applyAlignment="1">
      <alignment horizontal="right"/>
    </xf>
    <xf numFmtId="3" fontId="4" fillId="0" borderId="1" xfId="0" applyNumberFormat="1" applyFont="1" applyBorder="1" applyAlignment="1">
      <alignment horizontal="right"/>
    </xf>
    <xf numFmtId="0" fontId="8" fillId="0" borderId="0" xfId="0" applyFont="1" applyAlignment="1">
      <alignment horizontal="justify"/>
    </xf>
    <xf numFmtId="0" fontId="9" fillId="2" borderId="2" xfId="0" applyFont="1" applyFill="1" applyBorder="1"/>
    <xf numFmtId="3" fontId="9" fillId="2" borderId="2" xfId="0" applyNumberFormat="1" applyFont="1" applyFill="1" applyBorder="1"/>
    <xf numFmtId="0" fontId="10" fillId="0" borderId="0" xfId="0" applyFont="1"/>
    <xf numFmtId="3" fontId="6" fillId="0" borderId="0" xfId="0" applyNumberFormat="1" applyFont="1" applyAlignment="1">
      <alignment horizontal="right"/>
    </xf>
    <xf numFmtId="3" fontId="6" fillId="0" borderId="0" xfId="0" applyNumberFormat="1" applyFont="1" applyFill="1"/>
    <xf numFmtId="3" fontId="7" fillId="0" borderId="0" xfId="0" applyNumberFormat="1" applyFont="1" applyFill="1" applyAlignment="1">
      <alignment horizontal="right"/>
    </xf>
    <xf numFmtId="3" fontId="7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2" fillId="0" borderId="0" xfId="0" applyNumberFormat="1" applyFont="1" applyFill="1"/>
    <xf numFmtId="3" fontId="5" fillId="0" borderId="1" xfId="0" applyNumberFormat="1" applyFont="1" applyFill="1" applyBorder="1" applyAlignment="1">
      <alignment horizontal="right" wrapText="1"/>
    </xf>
    <xf numFmtId="3" fontId="7" fillId="0" borderId="0" xfId="0" applyNumberFormat="1" applyFont="1" applyFill="1"/>
    <xf numFmtId="3" fontId="11" fillId="0" borderId="0" xfId="0" applyNumberFormat="1" applyFont="1" applyAlignment="1">
      <alignment horizontal="right"/>
    </xf>
    <xf numFmtId="3" fontId="7" fillId="0" borderId="0" xfId="0" applyNumberFormat="1" applyFont="1"/>
    <xf numFmtId="0" fontId="7" fillId="0" borderId="1" xfId="0" applyFont="1" applyBorder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7" fillId="0" borderId="0" xfId="0" applyNumberFormat="1" applyFont="1" applyFill="1" applyBorder="1"/>
    <xf numFmtId="3" fontId="7" fillId="0" borderId="0" xfId="0" applyNumberFormat="1" applyFont="1" applyBorder="1"/>
    <xf numFmtId="0" fontId="9" fillId="2" borderId="3" xfId="0" applyFont="1" applyFill="1" applyBorder="1"/>
    <xf numFmtId="3" fontId="9" fillId="2" borderId="4" xfId="0" applyNumberFormat="1" applyFont="1" applyFill="1" applyBorder="1"/>
    <xf numFmtId="3" fontId="9" fillId="2" borderId="5" xfId="0" applyNumberFormat="1" applyFont="1" applyFill="1" applyBorder="1"/>
    <xf numFmtId="0" fontId="5" fillId="0" borderId="0" xfId="1"/>
    <xf numFmtId="0" fontId="14" fillId="0" borderId="0" xfId="0" applyFont="1"/>
    <xf numFmtId="0" fontId="7" fillId="0" borderId="0" xfId="0" applyFont="1" applyFill="1" applyAlignment="1">
      <alignment horizontal="justify" vertical="top" wrapText="1"/>
    </xf>
    <xf numFmtId="0" fontId="9" fillId="0" borderId="0" xfId="0" applyFont="1" applyFill="1"/>
    <xf numFmtId="0" fontId="16" fillId="0" borderId="0" xfId="0" applyFont="1" applyFill="1" applyBorder="1" applyAlignment="1"/>
    <xf numFmtId="0" fontId="17" fillId="0" borderId="0" xfId="0" applyFont="1" applyFill="1"/>
    <xf numFmtId="0" fontId="2" fillId="0" borderId="0" xfId="0" applyFont="1" applyFill="1" applyAlignment="1">
      <alignment horizontal="left"/>
    </xf>
    <xf numFmtId="0" fontId="5" fillId="0" borderId="0" xfId="0" applyFont="1" applyFill="1"/>
    <xf numFmtId="0" fontId="18" fillId="0" borderId="0" xfId="0" applyFont="1" applyFill="1" applyAlignment="1">
      <alignment horizontal="right"/>
    </xf>
    <xf numFmtId="0" fontId="19" fillId="0" borderId="6" xfId="0" applyFont="1" applyFill="1" applyBorder="1" applyAlignment="1">
      <alignment horizontal="center"/>
    </xf>
    <xf numFmtId="0" fontId="20" fillId="0" borderId="7" xfId="0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19" fillId="0" borderId="7" xfId="0" applyFont="1" applyFill="1" applyBorder="1"/>
    <xf numFmtId="4" fontId="19" fillId="0" borderId="8" xfId="0" applyNumberFormat="1" applyFont="1" applyFill="1" applyBorder="1" applyAlignment="1">
      <alignment horizontal="right" wrapText="1"/>
    </xf>
    <xf numFmtId="165" fontId="5" fillId="0" borderId="6" xfId="0" applyNumberFormat="1" applyFont="1" applyFill="1" applyBorder="1" applyAlignment="1">
      <alignment horizontal="center"/>
    </xf>
    <xf numFmtId="0" fontId="21" fillId="0" borderId="6" xfId="0" applyFont="1" applyFill="1" applyBorder="1"/>
    <xf numFmtId="0" fontId="16" fillId="0" borderId="9" xfId="0" applyFont="1" applyFill="1" applyBorder="1" applyAlignment="1"/>
    <xf numFmtId="4" fontId="16" fillId="0" borderId="6" xfId="0" applyNumberFormat="1" applyFont="1" applyFill="1" applyBorder="1" applyAlignment="1"/>
    <xf numFmtId="0" fontId="14" fillId="0" borderId="0" xfId="0" applyFont="1" applyFill="1"/>
    <xf numFmtId="0" fontId="0" fillId="0" borderId="0" xfId="0" applyFill="1"/>
    <xf numFmtId="0" fontId="9" fillId="0" borderId="0" xfId="0" applyFont="1"/>
    <xf numFmtId="0" fontId="16" fillId="0" borderId="0" xfId="0" applyFont="1" applyBorder="1" applyAlignment="1"/>
    <xf numFmtId="0" fontId="5" fillId="0" borderId="0" xfId="0" applyFont="1"/>
    <xf numFmtId="0" fontId="2" fillId="0" borderId="0" xfId="0" applyFont="1" applyAlignment="1">
      <alignment horizontal="left"/>
    </xf>
    <xf numFmtId="0" fontId="22" fillId="0" borderId="0" xfId="0" applyFont="1"/>
    <xf numFmtId="5" fontId="16" fillId="0" borderId="0" xfId="0" applyNumberFormat="1" applyFont="1" applyAlignment="1">
      <alignment horizontal="right"/>
    </xf>
    <xf numFmtId="0" fontId="0" fillId="0" borderId="0" xfId="0" applyFont="1" applyFill="1"/>
    <xf numFmtId="166" fontId="0" fillId="0" borderId="6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165" fontId="0" fillId="0" borderId="6" xfId="0" applyNumberFormat="1" applyFont="1" applyFill="1" applyBorder="1" applyAlignment="1">
      <alignment horizontal="center"/>
    </xf>
    <xf numFmtId="0" fontId="19" fillId="0" borderId="6" xfId="0" applyFont="1" applyBorder="1" applyAlignment="1"/>
    <xf numFmtId="0" fontId="7" fillId="0" borderId="0" xfId="0" applyFont="1" applyFill="1" applyAlignment="1">
      <alignment horizontal="center" vertical="top" wrapText="1"/>
    </xf>
    <xf numFmtId="0" fontId="16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/>
    <xf numFmtId="0" fontId="20" fillId="0" borderId="9" xfId="0" applyFont="1" applyBorder="1" applyAlignment="1">
      <alignment horizontal="center"/>
    </xf>
    <xf numFmtId="0" fontId="19" fillId="0" borderId="8" xfId="0" applyFont="1" applyFill="1" applyBorder="1" applyAlignment="1">
      <alignment horizontal="center"/>
    </xf>
    <xf numFmtId="0" fontId="20" fillId="0" borderId="6" xfId="0" applyFont="1" applyFill="1" applyBorder="1" applyAlignment="1">
      <alignment horizontal="left"/>
    </xf>
    <xf numFmtId="0" fontId="15" fillId="0" borderId="0" xfId="0" applyFont="1" applyAlignment="1">
      <alignment horizontal="justify" vertical="top" wrapText="1"/>
    </xf>
    <xf numFmtId="0" fontId="15" fillId="0" borderId="0" xfId="0" applyFont="1" applyAlignment="1">
      <alignment horizontal="center" vertical="top" wrapText="1"/>
    </xf>
    <xf numFmtId="0" fontId="9" fillId="0" borderId="0" xfId="0" applyFont="1" applyAlignment="1">
      <alignment horizontal="center"/>
    </xf>
    <xf numFmtId="0" fontId="18" fillId="0" borderId="0" xfId="0" applyFont="1" applyAlignment="1">
      <alignment horizontal="right"/>
    </xf>
    <xf numFmtId="0" fontId="19" fillId="0" borderId="6" xfId="0" applyFont="1" applyBorder="1" applyAlignment="1">
      <alignment horizontal="center"/>
    </xf>
    <xf numFmtId="0" fontId="20" fillId="0" borderId="7" xfId="0" applyFont="1" applyBorder="1" applyAlignment="1">
      <alignment horizontal="center"/>
    </xf>
    <xf numFmtId="0" fontId="19" fillId="0" borderId="6" xfId="0" applyFont="1" applyBorder="1" applyAlignment="1">
      <alignment horizontal="center" wrapText="1"/>
    </xf>
    <xf numFmtId="166" fontId="5" fillId="0" borderId="6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20" fillId="0" borderId="6" xfId="0" applyFont="1" applyBorder="1" applyAlignment="1">
      <alignment horizontal="left"/>
    </xf>
    <xf numFmtId="165" fontId="5" fillId="0" borderId="6" xfId="0" applyNumberFormat="1" applyFont="1" applyBorder="1" applyAlignment="1">
      <alignment horizontal="center"/>
    </xf>
    <xf numFmtId="0" fontId="21" fillId="0" borderId="6" xfId="0" applyFont="1" applyBorder="1"/>
    <xf numFmtId="0" fontId="16" fillId="0" borderId="9" xfId="0" applyFont="1" applyBorder="1" applyAlignment="1"/>
    <xf numFmtId="4" fontId="16" fillId="0" borderId="6" xfId="0" applyNumberFormat="1" applyFont="1" applyBorder="1" applyAlignment="1"/>
    <xf numFmtId="0" fontId="19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/>
    </xf>
    <xf numFmtId="167" fontId="5" fillId="0" borderId="0" xfId="0" applyNumberFormat="1" applyFont="1" applyFill="1" applyBorder="1" applyAlignment="1">
      <alignment horizontal="center"/>
    </xf>
    <xf numFmtId="1" fontId="5" fillId="0" borderId="6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 applyProtection="1"/>
    <xf numFmtId="0" fontId="19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4" fontId="19" fillId="0" borderId="6" xfId="0" applyNumberFormat="1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0" fontId="5" fillId="0" borderId="0" xfId="1" applyNumberFormat="1" applyFont="1" applyFill="1" applyBorder="1" applyAlignment="1" applyProtection="1"/>
    <xf numFmtId="0" fontId="19" fillId="0" borderId="7" xfId="0" applyFont="1" applyFill="1" applyBorder="1" applyAlignment="1">
      <alignment horizontal="center"/>
    </xf>
    <xf numFmtId="164" fontId="5" fillId="0" borderId="6" xfId="0" applyNumberFormat="1" applyFont="1" applyBorder="1" applyAlignment="1">
      <alignment horizontal="center"/>
    </xf>
    <xf numFmtId="1" fontId="5" fillId="0" borderId="6" xfId="0" applyNumberFormat="1" applyFont="1" applyFill="1" applyBorder="1" applyAlignment="1">
      <alignment horizontal="center"/>
    </xf>
    <xf numFmtId="0" fontId="0" fillId="0" borderId="0" xfId="0" applyFont="1"/>
    <xf numFmtId="0" fontId="19" fillId="0" borderId="7" xfId="0" applyFont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165" fontId="0" fillId="0" borderId="6" xfId="0" applyNumberFormat="1" applyFont="1" applyBorder="1" applyAlignment="1">
      <alignment horizontal="center"/>
    </xf>
    <xf numFmtId="0" fontId="16" fillId="0" borderId="10" xfId="0" applyFont="1" applyBorder="1"/>
    <xf numFmtId="4" fontId="16" fillId="0" borderId="6" xfId="0" applyNumberFormat="1" applyFont="1" applyBorder="1"/>
    <xf numFmtId="0" fontId="7" fillId="0" borderId="0" xfId="0" applyFont="1" applyAlignment="1">
      <alignment horizontal="justify" vertical="top" wrapText="1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19" fillId="0" borderId="0" xfId="0" applyFont="1" applyAlignment="1">
      <alignment horizontal="right"/>
    </xf>
    <xf numFmtId="0" fontId="20" fillId="0" borderId="6" xfId="0" applyFont="1" applyBorder="1" applyAlignment="1">
      <alignment horizontal="center"/>
    </xf>
    <xf numFmtId="165" fontId="5" fillId="0" borderId="0" xfId="0" applyNumberFormat="1" applyFont="1" applyFill="1" applyBorder="1" applyAlignment="1">
      <alignment horizontal="center"/>
    </xf>
    <xf numFmtId="0" fontId="15" fillId="0" borderId="0" xfId="0" applyFont="1" applyFill="1" applyAlignment="1">
      <alignment horizontal="justify" vertical="top" wrapText="1"/>
    </xf>
    <xf numFmtId="0" fontId="23" fillId="0" borderId="0" xfId="0" applyFont="1" applyFill="1"/>
    <xf numFmtId="0" fontId="19" fillId="0" borderId="0" xfId="0" applyFont="1" applyFill="1" applyAlignment="1">
      <alignment horizontal="right"/>
    </xf>
    <xf numFmtId="164" fontId="0" fillId="0" borderId="6" xfId="0" applyNumberFormat="1" applyBorder="1" applyAlignment="1">
      <alignment horizontal="center"/>
    </xf>
    <xf numFmtId="0" fontId="15" fillId="0" borderId="0" xfId="0" applyFont="1" applyAlignment="1">
      <alignment vertical="center"/>
    </xf>
    <xf numFmtId="164" fontId="0" fillId="0" borderId="0" xfId="0" applyNumberFormat="1" applyBorder="1" applyAlignment="1">
      <alignment horizontal="center"/>
    </xf>
    <xf numFmtId="0" fontId="0" fillId="0" borderId="0" xfId="0" applyBorder="1"/>
    <xf numFmtId="0" fontId="16" fillId="0" borderId="10" xfId="0" applyFont="1" applyFill="1" applyBorder="1"/>
    <xf numFmtId="4" fontId="16" fillId="0" borderId="6" xfId="0" applyNumberFormat="1" applyFont="1" applyFill="1" applyBorder="1"/>
    <xf numFmtId="165" fontId="5" fillId="0" borderId="0" xfId="0" applyNumberFormat="1" applyFont="1" applyBorder="1" applyAlignment="1">
      <alignment horizontal="center"/>
    </xf>
    <xf numFmtId="4" fontId="0" fillId="0" borderId="0" xfId="0" applyNumberFormat="1"/>
    <xf numFmtId="3" fontId="5" fillId="0" borderId="6" xfId="0" applyNumberFormat="1" applyFont="1" applyBorder="1" applyAlignment="1">
      <alignment horizontal="center"/>
    </xf>
    <xf numFmtId="0" fontId="19" fillId="0" borderId="7" xfId="0" applyFont="1" applyBorder="1"/>
    <xf numFmtId="3" fontId="0" fillId="0" borderId="6" xfId="0" applyNumberFormat="1" applyFont="1" applyBorder="1" applyAlignment="1">
      <alignment horizontal="center"/>
    </xf>
    <xf numFmtId="1" fontId="0" fillId="0" borderId="6" xfId="0" applyNumberFormat="1" applyFont="1" applyFill="1" applyBorder="1" applyAlignment="1">
      <alignment horizontal="center"/>
    </xf>
    <xf numFmtId="0" fontId="20" fillId="0" borderId="11" xfId="0" applyFont="1" applyFill="1" applyBorder="1" applyAlignment="1">
      <alignment horizontal="left"/>
    </xf>
    <xf numFmtId="4" fontId="19" fillId="0" borderId="6" xfId="0" applyNumberFormat="1" applyFont="1" applyFill="1" applyBorder="1" applyAlignment="1"/>
    <xf numFmtId="0" fontId="0" fillId="0" borderId="6" xfId="0" applyFont="1" applyBorder="1" applyAlignment="1">
      <alignment horizontal="center"/>
    </xf>
    <xf numFmtId="4" fontId="19" fillId="0" borderId="6" xfId="0" applyNumberFormat="1" applyFont="1" applyBorder="1"/>
    <xf numFmtId="3" fontId="0" fillId="0" borderId="0" xfId="0" applyNumberFormat="1" applyFont="1" applyBorder="1" applyAlignment="1">
      <alignment horizontal="center"/>
    </xf>
    <xf numFmtId="4" fontId="19" fillId="0" borderId="6" xfId="0" applyNumberFormat="1" applyFont="1" applyFill="1" applyBorder="1"/>
    <xf numFmtId="165" fontId="0" fillId="0" borderId="0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 vertical="top" wrapText="1"/>
    </xf>
    <xf numFmtId="0" fontId="0" fillId="0" borderId="0" xfId="0" applyFont="1" applyAlignment="1">
      <alignment horizontal="center"/>
    </xf>
    <xf numFmtId="164" fontId="0" fillId="0" borderId="6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" fontId="19" fillId="0" borderId="6" xfId="0" applyNumberFormat="1" applyFont="1" applyBorder="1" applyAlignment="1">
      <alignment horizontal="right" wrapText="1"/>
    </xf>
    <xf numFmtId="4" fontId="19" fillId="0" borderId="6" xfId="0" applyNumberFormat="1" applyFont="1" applyBorder="1" applyAlignment="1"/>
    <xf numFmtId="4" fontId="19" fillId="0" borderId="6" xfId="0" applyNumberFormat="1" applyFont="1" applyFill="1" applyBorder="1" applyAlignment="1">
      <alignment wrapText="1"/>
    </xf>
    <xf numFmtId="0" fontId="19" fillId="0" borderId="6" xfId="0" applyFont="1" applyFill="1" applyBorder="1" applyAlignment="1"/>
    <xf numFmtId="0" fontId="5" fillId="0" borderId="0" xfId="0" applyFont="1" applyBorder="1"/>
    <xf numFmtId="0" fontId="21" fillId="0" borderId="0" xfId="0" applyFont="1" applyBorder="1"/>
    <xf numFmtId="2" fontId="16" fillId="0" borderId="0" xfId="0" applyNumberFormat="1" applyFont="1" applyBorder="1" applyAlignment="1"/>
    <xf numFmtId="0" fontId="15" fillId="0" borderId="0" xfId="0" applyFont="1" applyAlignment="1"/>
    <xf numFmtId="0" fontId="23" fillId="0" borderId="0" xfId="0" applyFont="1" applyBorder="1"/>
    <xf numFmtId="4" fontId="16" fillId="0" borderId="0" xfId="0" applyNumberFormat="1" applyFont="1" applyBorder="1" applyAlignment="1"/>
    <xf numFmtId="0" fontId="9" fillId="0" borderId="0" xfId="0" applyFont="1" applyBorder="1"/>
    <xf numFmtId="0" fontId="23" fillId="0" borderId="0" xfId="0" applyFont="1" applyFill="1" applyBorder="1"/>
    <xf numFmtId="166" fontId="5" fillId="0" borderId="0" xfId="0" applyNumberFormat="1" applyFont="1" applyBorder="1" applyAlignment="1">
      <alignment horizontal="center"/>
    </xf>
    <xf numFmtId="4" fontId="19" fillId="0" borderId="8" xfId="0" applyNumberFormat="1" applyFont="1" applyBorder="1" applyAlignment="1">
      <alignment horizontal="right" wrapText="1"/>
    </xf>
    <xf numFmtId="3" fontId="0" fillId="0" borderId="6" xfId="0" applyNumberFormat="1" applyBorder="1" applyAlignment="1">
      <alignment horizontal="center"/>
    </xf>
    <xf numFmtId="165" fontId="0" fillId="0" borderId="6" xfId="0" applyNumberFormat="1" applyBorder="1" applyAlignment="1">
      <alignment horizontal="center"/>
    </xf>
    <xf numFmtId="0" fontId="20" fillId="0" borderId="9" xfId="0" applyFont="1" applyFill="1" applyBorder="1" applyAlignment="1">
      <alignment horizontal="left"/>
    </xf>
    <xf numFmtId="0" fontId="21" fillId="0" borderId="0" xfId="0" applyFont="1" applyFill="1" applyBorder="1"/>
    <xf numFmtId="0" fontId="16" fillId="0" borderId="0" xfId="0" applyFont="1" applyFill="1" applyBorder="1"/>
    <xf numFmtId="4" fontId="16" fillId="0" borderId="0" xfId="0" applyNumberFormat="1" applyFont="1" applyFill="1" applyBorder="1"/>
    <xf numFmtId="0" fontId="16" fillId="0" borderId="0" xfId="0" applyFont="1" applyBorder="1"/>
    <xf numFmtId="4" fontId="16" fillId="0" borderId="0" xfId="0" applyNumberFormat="1" applyFont="1" applyBorder="1"/>
    <xf numFmtId="0" fontId="5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 horizontal="justify" vertical="top" wrapText="1"/>
    </xf>
    <xf numFmtId="0" fontId="19" fillId="0" borderId="6" xfId="0" applyFont="1" applyFill="1" applyBorder="1"/>
    <xf numFmtId="164" fontId="0" fillId="0" borderId="6" xfId="0" applyNumberFormat="1" applyFont="1" applyFill="1" applyBorder="1" applyAlignment="1">
      <alignment horizontal="center"/>
    </xf>
    <xf numFmtId="166" fontId="5" fillId="0" borderId="6" xfId="0" applyNumberFormat="1" applyFont="1" applyBorder="1" applyAlignment="1">
      <alignment horizontal="center"/>
    </xf>
    <xf numFmtId="0" fontId="20" fillId="0" borderId="7" xfId="0" applyFont="1" applyFill="1" applyBorder="1" applyAlignment="1">
      <alignment horizontal="left"/>
    </xf>
    <xf numFmtId="0" fontId="5" fillId="0" borderId="0" xfId="0" applyFont="1" applyBorder="1" applyAlignment="1">
      <alignment horizontal="center"/>
    </xf>
    <xf numFmtId="166" fontId="5" fillId="0" borderId="0" xfId="0" applyNumberFormat="1" applyFont="1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20" fillId="0" borderId="12" xfId="0" applyFont="1" applyFill="1" applyBorder="1" applyAlignment="1">
      <alignment horizontal="left"/>
    </xf>
    <xf numFmtId="0" fontId="7" fillId="0" borderId="0" xfId="1" applyFont="1" applyFill="1" applyAlignment="1">
      <alignment horizontal="justify" vertical="top" wrapText="1"/>
    </xf>
    <xf numFmtId="0" fontId="9" fillId="0" borderId="0" xfId="1" applyFont="1" applyFill="1"/>
    <xf numFmtId="0" fontId="16" fillId="0" borderId="0" xfId="1" applyFont="1" applyFill="1" applyBorder="1" applyAlignment="1"/>
    <xf numFmtId="0" fontId="17" fillId="0" borderId="0" xfId="1" applyFont="1" applyFill="1"/>
    <xf numFmtId="0" fontId="2" fillId="0" borderId="0" xfId="1" applyFont="1" applyFill="1" applyAlignment="1">
      <alignment horizontal="left"/>
    </xf>
    <xf numFmtId="0" fontId="18" fillId="0" borderId="0" xfId="1" applyFont="1" applyFill="1" applyAlignment="1">
      <alignment horizontal="right"/>
    </xf>
    <xf numFmtId="0" fontId="19" fillId="0" borderId="0" xfId="1" applyFont="1" applyFill="1" applyBorder="1" applyAlignment="1">
      <alignment horizontal="center"/>
    </xf>
    <xf numFmtId="0" fontId="19" fillId="0" borderId="6" xfId="1" applyFont="1" applyFill="1" applyBorder="1" applyAlignment="1">
      <alignment horizontal="center"/>
    </xf>
    <xf numFmtId="0" fontId="20" fillId="0" borderId="7" xfId="1" applyFont="1" applyFill="1" applyBorder="1" applyAlignment="1">
      <alignment horizontal="center"/>
    </xf>
    <xf numFmtId="166" fontId="5" fillId="0" borderId="0" xfId="1" applyNumberFormat="1" applyFont="1" applyFill="1" applyBorder="1" applyAlignment="1">
      <alignment horizontal="center"/>
    </xf>
    <xf numFmtId="0" fontId="5" fillId="0" borderId="0" xfId="1" applyFill="1" applyBorder="1"/>
    <xf numFmtId="0" fontId="5" fillId="0" borderId="6" xfId="1" applyFont="1" applyFill="1" applyBorder="1" applyAlignment="1">
      <alignment horizontal="center"/>
    </xf>
    <xf numFmtId="0" fontId="20" fillId="0" borderId="12" xfId="1" applyFont="1" applyFill="1" applyBorder="1" applyAlignment="1">
      <alignment horizontal="left"/>
    </xf>
    <xf numFmtId="4" fontId="19" fillId="0" borderId="8" xfId="1" applyNumberFormat="1" applyFont="1" applyFill="1" applyBorder="1" applyAlignment="1">
      <alignment horizontal="right" wrapText="1"/>
    </xf>
    <xf numFmtId="164" fontId="5" fillId="0" borderId="0" xfId="1" applyNumberFormat="1" applyFont="1" applyFill="1" applyBorder="1" applyAlignment="1">
      <alignment horizontal="center"/>
    </xf>
    <xf numFmtId="0" fontId="21" fillId="0" borderId="6" xfId="1" applyFont="1" applyFill="1" applyBorder="1"/>
    <xf numFmtId="0" fontId="16" fillId="0" borderId="9" xfId="1" applyFont="1" applyFill="1" applyBorder="1" applyAlignment="1"/>
    <xf numFmtId="4" fontId="16" fillId="0" borderId="6" xfId="1" applyNumberFormat="1" applyFont="1" applyFill="1" applyBorder="1" applyAlignment="1"/>
    <xf numFmtId="0" fontId="5" fillId="0" borderId="0" xfId="1" applyFont="1" applyFill="1"/>
    <xf numFmtId="0" fontId="23" fillId="0" borderId="0" xfId="1" applyFont="1" applyFill="1"/>
    <xf numFmtId="0" fontId="19" fillId="0" borderId="0" xfId="1" applyFont="1" applyFill="1" applyAlignment="1">
      <alignment horizontal="right"/>
    </xf>
    <xf numFmtId="0" fontId="5" fillId="0" borderId="6" xfId="1" applyFill="1" applyBorder="1" applyAlignment="1">
      <alignment horizontal="center"/>
    </xf>
    <xf numFmtId="0" fontId="19" fillId="0" borderId="6" xfId="1" applyFont="1" applyFill="1" applyBorder="1" applyAlignment="1"/>
    <xf numFmtId="0" fontId="16" fillId="0" borderId="10" xfId="1" applyFont="1" applyFill="1" applyBorder="1"/>
    <xf numFmtId="4" fontId="16" fillId="0" borderId="6" xfId="1" applyNumberFormat="1" applyFont="1" applyFill="1" applyBorder="1"/>
    <xf numFmtId="0" fontId="20" fillId="0" borderId="9" xfId="0" applyFont="1" applyBorder="1" applyAlignment="1">
      <alignment horizontal="left"/>
    </xf>
    <xf numFmtId="0" fontId="7" fillId="0" borderId="0" xfId="1" applyFont="1" applyBorder="1"/>
    <xf numFmtId="0" fontId="6" fillId="0" borderId="0" xfId="1" applyFont="1"/>
    <xf numFmtId="49" fontId="15" fillId="0" borderId="0" xfId="0" applyNumberFormat="1" applyFont="1" applyAlignment="1">
      <alignment horizontal="left" vertical="center" wrapText="1"/>
    </xf>
    <xf numFmtId="49" fontId="15" fillId="0" borderId="0" xfId="0" applyNumberFormat="1" applyFont="1" applyAlignment="1">
      <alignment horizontal="justify" wrapText="1"/>
    </xf>
    <xf numFmtId="0" fontId="15" fillId="0" borderId="0" xfId="0" applyFont="1" applyFill="1" applyAlignment="1">
      <alignment horizontal="justify" vertical="top" wrapText="1"/>
    </xf>
    <xf numFmtId="0" fontId="15" fillId="0" borderId="0" xfId="0" applyFont="1" applyAlignment="1">
      <alignment horizontal="justify" vertical="top" wrapText="1"/>
    </xf>
    <xf numFmtId="49" fontId="15" fillId="0" borderId="0" xfId="0" applyNumberFormat="1" applyFont="1" applyAlignment="1">
      <alignment horizontal="justify" vertical="center" wrapText="1"/>
    </xf>
    <xf numFmtId="49" fontId="15" fillId="0" borderId="0" xfId="0" applyNumberFormat="1" applyFont="1" applyFill="1" applyAlignment="1">
      <alignment horizontal="justify" vertical="center" wrapText="1"/>
    </xf>
    <xf numFmtId="0" fontId="24" fillId="0" borderId="0" xfId="0" applyFont="1" applyAlignment="1">
      <alignment horizontal="justify" vertical="top" wrapText="1"/>
    </xf>
    <xf numFmtId="49" fontId="15" fillId="0" borderId="0" xfId="1" applyNumberFormat="1" applyFont="1" applyFill="1" applyAlignment="1">
      <alignment horizontal="justify" wrapText="1"/>
    </xf>
    <xf numFmtId="0" fontId="15" fillId="0" borderId="0" xfId="1" applyFont="1" applyFill="1" applyAlignment="1">
      <alignment horizontal="justify" vertical="top" wrapText="1"/>
    </xf>
  </cellXfs>
  <cellStyles count="2">
    <cellStyle name="Normální" xfId="0" builtinId="0"/>
    <cellStyle name="Normální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815840" y="260985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815840" y="2590800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24" name="Text Box 26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25" name="Text Box 26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26" name="Text Box 26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27" name="Text Box 26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28" name="Text Box 26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29" name="Text Box 26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0" name="Text Box 26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1" name="Text Box 26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2" name="Text Box 26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3" name="Text Box 26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4" name="Text Box 26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5" name="Text Box 26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6" name="Text Box 26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7" name="Text Box 26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8" name="Text Box 26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39" name="Text Box 26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0" name="Text Box 26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1" name="Text Box 26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2" name="Text Box 26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3" name="Text Box 26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4" name="Text Box 26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5" name="Text Box 26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6" name="Text Box 26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7" name="Text Box 26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8" name="Text Box 26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49" name="Text Box 26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0" name="Text Box 26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1" name="Text Box 26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2" name="Text Box 26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3" name="Text Box 26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4" name="Text Box 26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5" name="Text Box 26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6" name="Text Box 26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7" name="Text Box 26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8" name="Text Box 26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59" name="Text Box 26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0" name="Text Box 26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1" name="Text Box 26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2" name="Text Box 26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3" name="Text Box 26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4" name="Text Box 26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5" name="Text Box 26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6" name="Text Box 26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7" name="Text Box 26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8" name="Text Box 26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69" name="Text Box 26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0" name="Text Box 26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1" name="Text Box 26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2" name="Text Box 26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3" name="Text Box 26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4" name="Text Box 26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5" name="Text Box 26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6" name="Text Box 26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7" name="Text Box 26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8" name="Text Box 26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79" name="Text Box 26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0" name="Text Box 26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1" name="Text Box 26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2" name="Text Box 27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3" name="Text Box 27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4" name="Text Box 27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5" name="Text Box 27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6" name="Text Box 27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7" name="Text Box 27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8" name="Text Box 27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89" name="Text Box 27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0" name="Text Box 27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1" name="Text Box 27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2" name="Text Box 27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3" name="Text Box 27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4" name="Text Box 27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5" name="Text Box 27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6" name="Text Box 27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7" name="Text Box 27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8" name="Text Box 27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899" name="Text Box 27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0" name="Text Box 27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1" name="Text Box 27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2" name="Text Box 27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3" name="Text Box 27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4" name="Text Box 27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5" name="Text Box 27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6" name="Text Box 27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7" name="Text Box 27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8" name="Text Box 27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09" name="Text Box 27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0" name="Text Box 27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1" name="Text Box 27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2" name="Text Box 27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3" name="Text Box 27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4" name="Text Box 27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5" name="Text Box 27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6" name="Text Box 27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7" name="Text Box 27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8" name="Text Box 27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19" name="Text Box 27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0" name="Text Box 27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1" name="Text Box 27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2" name="Text Box 27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3" name="Text Box 27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4" name="Text Box 27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5" name="Text Box 27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6" name="Text Box 27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7" name="Text Box 27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8" name="Text Box 27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29" name="Text Box 27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0" name="Text Box 27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1" name="Text Box 27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2" name="Text Box 27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3" name="Text Box 27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4" name="Text Box 27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5" name="Text Box 27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6" name="Text Box 27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7" name="Text Box 27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8" name="Text Box 27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39" name="Text Box 27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0" name="Text Box 27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1" name="Text Box 27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2" name="Text Box 27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3" name="Text Box 27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4" name="Text Box 27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5" name="Text Box 27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6" name="Text Box 27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7" name="Text Box 27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8" name="Text Box 27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49" name="Text Box 27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0" name="Text Box 27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1" name="Text Box 27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2" name="Text Box 27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3" name="Text Box 27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4" name="Text Box 27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5" name="Text Box 27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6" name="Text Box 27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7" name="Text Box 27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8" name="Text Box 27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59" name="Text Box 27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0" name="Text Box 27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1" name="Text Box 27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2" name="Text Box 27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3" name="Text Box 27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4" name="Text Box 27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5" name="Text Box 27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6" name="Text Box 27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7" name="Text Box 27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8" name="Text Box 27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69" name="Text Box 27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0" name="Text Box 27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1" name="Text Box 27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2" name="Text Box 27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3" name="Text Box 27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4" name="Text Box 27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5" name="Text Box 27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6" name="Text Box 27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7" name="Text Box 27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8" name="Text Box 27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79" name="Text Box 27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0" name="Text Box 27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1" name="Text Box 27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2" name="Text Box 28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3" name="Text Box 28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4" name="Text Box 28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5" name="Text Box 28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6" name="Text Box 28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7" name="Text Box 28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8" name="Text Box 28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89" name="Text Box 28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0" name="Text Box 28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1" name="Text Box 28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2" name="Text Box 28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3" name="Text Box 28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4" name="Text Box 28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5" name="Text Box 28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6" name="Text Box 28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7" name="Text Box 28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8" name="Text Box 28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2999" name="Text Box 28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0" name="Text Box 28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1" name="Text Box 28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2" name="Text Box 28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3" name="Text Box 28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4" name="Text Box 28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5" name="Text Box 28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6" name="Text Box 28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7" name="Text Box 28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8" name="Text Box 28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09" name="Text Box 28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0" name="Text Box 28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1" name="Text Box 28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2" name="Text Box 28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3" name="Text Box 28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4" name="Text Box 28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5" name="Text Box 28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6" name="Text Box 28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7" name="Text Box 28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8" name="Text Box 28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19" name="Text Box 28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0" name="Text Box 28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1" name="Text Box 28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2" name="Text Box 28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3" name="Text Box 28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4" name="Text Box 28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5" name="Text Box 28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6" name="Text Box 28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7" name="Text Box 28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8" name="Text Box 28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29" name="Text Box 28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0" name="Text Box 28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1" name="Text Box 28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2" name="Text Box 28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3" name="Text Box 28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4" name="Text Box 28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5" name="Text Box 28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6" name="Text Box 28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7" name="Text Box 28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8" name="Text Box 28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39" name="Text Box 28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0" name="Text Box 28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1" name="Text Box 28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2" name="Text Box 28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3" name="Text Box 28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4" name="Text Box 28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5" name="Text Box 28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6" name="Text Box 28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7" name="Text Box 28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8" name="Text Box 28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49" name="Text Box 28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0" name="Text Box 28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1" name="Text Box 28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2" name="Text Box 28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3" name="Text Box 28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4" name="Text Box 28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5" name="Text Box 28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6" name="Text Box 28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7" name="Text Box 28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8" name="Text Box 28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59" name="Text Box 28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0" name="Text Box 28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1" name="Text Box 28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2" name="Text Box 28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3" name="Text Box 28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4" name="Text Box 28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5" name="Text Box 28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6" name="Text Box 28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7" name="Text Box 28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8" name="Text Box 28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69" name="Text Box 28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0" name="Text Box 28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1" name="Text Box 28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2" name="Text Box 28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3" name="Text Box 28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4" name="Text Box 28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5" name="Text Box 28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6" name="Text Box 28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7" name="Text Box 28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8" name="Text Box 28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79" name="Text Box 28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0" name="Text Box 28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1" name="Text Box 28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2" name="Text Box 29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3" name="Text Box 29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4" name="Text Box 29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5" name="Text Box 29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6" name="Text Box 29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7" name="Text Box 29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8" name="Text Box 29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89" name="Text Box 29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0" name="Text Box 29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1" name="Text Box 29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2" name="Text Box 29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3" name="Text Box 29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4" name="Text Box 29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5" name="Text Box 29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6" name="Text Box 29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7" name="Text Box 29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8" name="Text Box 29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099" name="Text Box 29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0" name="Text Box 29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1" name="Text Box 29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2" name="Text Box 29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3" name="Text Box 29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4" name="Text Box 29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5" name="Text Box 29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6" name="Text Box 29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7" name="Text Box 29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8" name="Text Box 29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09" name="Text Box 29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0" name="Text Box 29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1" name="Text Box 29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2" name="Text Box 29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3" name="Text Box 29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4" name="Text Box 29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5" name="Text Box 29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6" name="Text Box 29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7" name="Text Box 29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8" name="Text Box 29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19" name="Text Box 29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0" name="Text Box 29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1" name="Text Box 29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2" name="Text Box 29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3" name="Text Box 29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4" name="Text Box 29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5" name="Text Box 29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6" name="Text Box 29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7" name="Text Box 29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8" name="Text Box 29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29" name="Text Box 29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0" name="Text Box 29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1" name="Text Box 29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2" name="Text Box 29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3" name="Text Box 29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4" name="Text Box 29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5" name="Text Box 29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6" name="Text Box 29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7" name="Text Box 29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8" name="Text Box 29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39" name="Text Box 29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0" name="Text Box 29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1" name="Text Box 29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2" name="Text Box 29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3" name="Text Box 29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4" name="Text Box 29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5" name="Text Box 29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6" name="Text Box 29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7" name="Text Box 29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8" name="Text Box 29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49" name="Text Box 29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0" name="Text Box 29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1" name="Text Box 29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2" name="Text Box 29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3" name="Text Box 29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4" name="Text Box 29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5" name="Text Box 29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6" name="Text Box 29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7" name="Text Box 29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8" name="Text Box 29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59" name="Text Box 29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0" name="Text Box 29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1" name="Text Box 29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2" name="Text Box 29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3" name="Text Box 29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4" name="Text Box 29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5" name="Text Box 29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6" name="Text Box 29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7" name="Text Box 29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8" name="Text Box 29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69" name="Text Box 29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0" name="Text Box 29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1" name="Text Box 29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2" name="Text Box 29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3" name="Text Box 29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4" name="Text Box 29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5" name="Text Box 29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6" name="Text Box 29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7" name="Text Box 29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8" name="Text Box 29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79" name="Text Box 29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0" name="Text Box 29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1" name="Text Box 29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2" name="Text Box 30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3" name="Text Box 30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4" name="Text Box 30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5" name="Text Box 30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6" name="Text Box 30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7" name="Text Box 30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8" name="Text Box 30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89" name="Text Box 30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0" name="Text Box 30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1" name="Text Box 30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2" name="Text Box 30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3" name="Text Box 30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4" name="Text Box 30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5" name="Text Box 30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6" name="Text Box 30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7" name="Text Box 30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8" name="Text Box 30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199" name="Text Box 30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0" name="Text Box 30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1" name="Text Box 30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2" name="Text Box 30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3" name="Text Box 30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4" name="Text Box 30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5" name="Text Box 30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6" name="Text Box 30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7" name="Text Box 30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8" name="Text Box 30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09" name="Text Box 30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0" name="Text Box 30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1" name="Text Box 30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2" name="Text Box 30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3" name="Text Box 30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4" name="Text Box 30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5" name="Text Box 30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6" name="Text Box 30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7" name="Text Box 30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8" name="Text Box 30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19" name="Text Box 30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0" name="Text Box 30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1" name="Text Box 30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2" name="Text Box 30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3" name="Text Box 30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4" name="Text Box 30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5" name="Text Box 30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6" name="Text Box 30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7" name="Text Box 30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8" name="Text Box 30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29" name="Text Box 30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0" name="Text Box 30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1" name="Text Box 30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2" name="Text Box 30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3" name="Text Box 30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4" name="Text Box 30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5" name="Text Box 30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6" name="Text Box 30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7" name="Text Box 30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8" name="Text Box 30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39" name="Text Box 30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0" name="Text Box 30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1" name="Text Box 30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2" name="Text Box 30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3" name="Text Box 30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4" name="Text Box 30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5" name="Text Box 30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6" name="Text Box 30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7" name="Text Box 30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8" name="Text Box 30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49" name="Text Box 30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0" name="Text Box 30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1" name="Text Box 30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2" name="Text Box 30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3" name="Text Box 30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4" name="Text Box 30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5" name="Text Box 30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6" name="Text Box 30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7" name="Text Box 30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8" name="Text Box 30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59" name="Text Box 30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0" name="Text Box 30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1" name="Text Box 30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2" name="Text Box 30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3" name="Text Box 30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4" name="Text Box 30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5" name="Text Box 30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6" name="Text Box 30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7" name="Text Box 30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8" name="Text Box 30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69" name="Text Box 30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0" name="Text Box 30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1" name="Text Box 30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2" name="Text Box 30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3" name="Text Box 30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4" name="Text Box 30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5" name="Text Box 30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6" name="Text Box 30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7" name="Text Box 30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8" name="Text Box 30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79" name="Text Box 30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0" name="Text Box 30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1" name="Text Box 30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2" name="Text Box 31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3" name="Text Box 31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4" name="Text Box 31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5" name="Text Box 31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6" name="Text Box 31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7" name="Text Box 31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8" name="Text Box 31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89" name="Text Box 31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0" name="Text Box 31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1" name="Text Box 31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2" name="Text Box 31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3" name="Text Box 31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4" name="Text Box 31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5" name="Text Box 31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6" name="Text Box 31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7" name="Text Box 31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8" name="Text Box 31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299" name="Text Box 31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0" name="Text Box 31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1" name="Text Box 31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2" name="Text Box 31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3" name="Text Box 31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4" name="Text Box 31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5" name="Text Box 31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6" name="Text Box 31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7" name="Text Box 31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8" name="Text Box 31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09" name="Text Box 31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0" name="Text Box 31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1" name="Text Box 31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2" name="Text Box 31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3" name="Text Box 31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4" name="Text Box 31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5" name="Text Box 31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6" name="Text Box 31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7" name="Text Box 31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8" name="Text Box 31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19" name="Text Box 31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0" name="Text Box 31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1" name="Text Box 31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2" name="Text Box 31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3" name="Text Box 31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4" name="Text Box 31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5" name="Text Box 31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6" name="Text Box 31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7" name="Text Box 31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8" name="Text Box 31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29" name="Text Box 31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0" name="Text Box 31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1" name="Text Box 31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2" name="Text Box 31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3" name="Text Box 31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4" name="Text Box 31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5" name="Text Box 31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6" name="Text Box 31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7" name="Text Box 31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8" name="Text Box 31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39" name="Text Box 31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0" name="Text Box 31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1" name="Text Box 31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2" name="Text Box 31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3" name="Text Box 31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4" name="Text Box 31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5" name="Text Box 31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6" name="Text Box 31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7" name="Text Box 31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8" name="Text Box 31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49" name="Text Box 31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0" name="Text Box 31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1" name="Text Box 31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2" name="Text Box 31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3" name="Text Box 31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4" name="Text Box 31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5" name="Text Box 31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6" name="Text Box 31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7" name="Text Box 31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8" name="Text Box 31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59" name="Text Box 31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0" name="Text Box 31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1" name="Text Box 31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2" name="Text Box 31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3" name="Text Box 31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4" name="Text Box 31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5" name="Text Box 31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6" name="Text Box 31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7" name="Text Box 31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8" name="Text Box 31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69" name="Text Box 31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0" name="Text Box 31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1" name="Text Box 31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2" name="Text Box 31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3" name="Text Box 31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4" name="Text Box 31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5" name="Text Box 31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6" name="Text Box 31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7" name="Text Box 31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8" name="Text Box 31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79" name="Text Box 31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0" name="Text Box 31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1" name="Text Box 31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2" name="Text Box 32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3" name="Text Box 32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4" name="Text Box 32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5" name="Text Box 32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6" name="Text Box 32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7" name="Text Box 32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8" name="Text Box 32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89" name="Text Box 32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0" name="Text Box 32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1" name="Text Box 32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2" name="Text Box 32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3" name="Text Box 32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4" name="Text Box 32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5" name="Text Box 32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6" name="Text Box 32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7" name="Text Box 32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8" name="Text Box 32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399" name="Text Box 32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0" name="Text Box 32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1" name="Text Box 32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2" name="Text Box 32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3" name="Text Box 32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4" name="Text Box 32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5" name="Text Box 32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6" name="Text Box 32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7" name="Text Box 32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8" name="Text Box 32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09" name="Text Box 32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0" name="Text Box 32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1" name="Text Box 32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2" name="Text Box 32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3" name="Text Box 32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4" name="Text Box 32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5" name="Text Box 32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6" name="Text Box 32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7" name="Text Box 32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8" name="Text Box 32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19" name="Text Box 32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0" name="Text Box 32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1" name="Text Box 32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2" name="Text Box 32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3" name="Text Box 32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4" name="Text Box 32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5" name="Text Box 32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6" name="Text Box 32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7" name="Text Box 32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8" name="Text Box 32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29" name="Text Box 32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0" name="Text Box 32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1" name="Text Box 32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2" name="Text Box 32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3" name="Text Box 32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4" name="Text Box 32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5" name="Text Box 32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6" name="Text Box 32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7" name="Text Box 32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8" name="Text Box 32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39" name="Text Box 32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0" name="Text Box 32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1" name="Text Box 32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2" name="Text Box 32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3" name="Text Box 32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4" name="Text Box 32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5" name="Text Box 32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6" name="Text Box 32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7" name="Text Box 32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8" name="Text Box 32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49" name="Text Box 32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0" name="Text Box 32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1" name="Text Box 32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2" name="Text Box 32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3" name="Text Box 32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4" name="Text Box 32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5" name="Text Box 32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6" name="Text Box 32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7" name="Text Box 32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8" name="Text Box 32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59" name="Text Box 32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0" name="Text Box 32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1" name="Text Box 32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2" name="Text Box 32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3" name="Text Box 32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4" name="Text Box 32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5" name="Text Box 32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6" name="Text Box 32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7" name="Text Box 32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8" name="Text Box 32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69" name="Text Box 32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0" name="Text Box 32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1" name="Text Box 32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2" name="Text Box 32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3" name="Text Box 32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4" name="Text Box 32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5" name="Text Box 32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6" name="Text Box 32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7" name="Text Box 32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8" name="Text Box 32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79" name="Text Box 32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0" name="Text Box 32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1" name="Text Box 32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2" name="Text Box 33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3" name="Text Box 33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4" name="Text Box 33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5" name="Text Box 33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6" name="Text Box 33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7" name="Text Box 33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8" name="Text Box 33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89" name="Text Box 33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0" name="Text Box 33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1" name="Text Box 33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2" name="Text Box 33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3" name="Text Box 33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4" name="Text Box 33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5" name="Text Box 33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6" name="Text Box 33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7" name="Text Box 33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8" name="Text Box 33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499" name="Text Box 33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0" name="Text Box 33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1" name="Text Box 33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2" name="Text Box 33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3" name="Text Box 33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4" name="Text Box 33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5" name="Text Box 33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6" name="Text Box 33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7" name="Text Box 33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8" name="Text Box 33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09" name="Text Box 33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0" name="Text Box 33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1" name="Text Box 33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2" name="Text Box 33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3" name="Text Box 33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4" name="Text Box 33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5" name="Text Box 33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6" name="Text Box 33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7" name="Text Box 33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8" name="Text Box 33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19" name="Text Box 33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0" name="Text Box 33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1" name="Text Box 33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2" name="Text Box 33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3" name="Text Box 33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4" name="Text Box 33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5" name="Text Box 33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6" name="Text Box 33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7" name="Text Box 33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8" name="Text Box 33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29" name="Text Box 33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0" name="Text Box 33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1" name="Text Box 33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2" name="Text Box 33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3" name="Text Box 33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4" name="Text Box 33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5" name="Text Box 33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6" name="Text Box 33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7" name="Text Box 33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8" name="Text Box 33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39" name="Text Box 33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0" name="Text Box 33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1" name="Text Box 33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2" name="Text Box 33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3" name="Text Box 33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4" name="Text Box 33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5" name="Text Box 33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6" name="Text Box 33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7" name="Text Box 33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8" name="Text Box 33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49" name="Text Box 33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0" name="Text Box 33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1" name="Text Box 33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2" name="Text Box 33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3" name="Text Box 33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4" name="Text Box 33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5" name="Text Box 33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6" name="Text Box 33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7" name="Text Box 33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8" name="Text Box 33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59" name="Text Box 33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0" name="Text Box 33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1" name="Text Box 33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2" name="Text Box 33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3" name="Text Box 33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4" name="Text Box 33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5" name="Text Box 33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6" name="Text Box 33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7" name="Text Box 33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8" name="Text Box 33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69" name="Text Box 33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0" name="Text Box 33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1" name="Text Box 33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2" name="Text Box 33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3" name="Text Box 33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4" name="Text Box 33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5" name="Text Box 33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6" name="Text Box 33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7" name="Text Box 33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8" name="Text Box 33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79" name="Text Box 33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0" name="Text Box 33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1" name="Text Box 33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2" name="Text Box 34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3" name="Text Box 34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4" name="Text Box 34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5" name="Text Box 34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6" name="Text Box 34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7" name="Text Box 34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8" name="Text Box 34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89" name="Text Box 34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0" name="Text Box 34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1" name="Text Box 34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2" name="Text Box 34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3" name="Text Box 34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4" name="Text Box 34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5" name="Text Box 34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6" name="Text Box 34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7" name="Text Box 34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8" name="Text Box 34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599" name="Text Box 34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0" name="Text Box 34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1" name="Text Box 34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2" name="Text Box 34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3" name="Text Box 34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4" name="Text Box 34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5" name="Text Box 34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6" name="Text Box 34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7" name="Text Box 34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8" name="Text Box 34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09" name="Text Box 34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0" name="Text Box 34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1" name="Text Box 34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2" name="Text Box 34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3" name="Text Box 34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4" name="Text Box 34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5" name="Text Box 34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6" name="Text Box 34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7" name="Text Box 34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8" name="Text Box 34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19" name="Text Box 34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0" name="Text Box 34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1" name="Text Box 34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2" name="Text Box 34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3" name="Text Box 34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4" name="Text Box 34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5" name="Text Box 34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6" name="Text Box 34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7" name="Text Box 34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8" name="Text Box 34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29" name="Text Box 34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0" name="Text Box 34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1" name="Text Box 34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2" name="Text Box 34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3" name="Text Box 34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4" name="Text Box 34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5" name="Text Box 34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6" name="Text Box 34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7" name="Text Box 34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8" name="Text Box 34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39" name="Text Box 34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0" name="Text Box 34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1" name="Text Box 34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2" name="Text Box 34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3" name="Text Box 34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4" name="Text Box 34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5" name="Text Box 34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6" name="Text Box 34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7" name="Text Box 34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8" name="Text Box 34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49" name="Text Box 34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0" name="Text Box 34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1" name="Text Box 34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2" name="Text Box 34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3" name="Text Box 34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4" name="Text Box 34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5" name="Text Box 34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6" name="Text Box 34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7" name="Text Box 34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8" name="Text Box 34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59" name="Text Box 34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0" name="Text Box 34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1" name="Text Box 34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2" name="Text Box 34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3" name="Text Box 34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4" name="Text Box 34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5" name="Text Box 34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6" name="Text Box 34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7" name="Text Box 34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8" name="Text Box 34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69" name="Text Box 34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0" name="Text Box 34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1" name="Text Box 34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2" name="Text Box 34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3" name="Text Box 34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4" name="Text Box 34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5" name="Text Box 34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6" name="Text Box 34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7" name="Text Box 34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8" name="Text Box 34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79" name="Text Box 34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0" name="Text Box 34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1" name="Text Box 34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2" name="Text Box 35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3" name="Text Box 35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4" name="Text Box 35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5" name="Text Box 35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6" name="Text Box 35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7" name="Text Box 35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8" name="Text Box 35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89" name="Text Box 35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0" name="Text Box 35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1" name="Text Box 35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2" name="Text Box 35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3" name="Text Box 35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4" name="Text Box 35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5" name="Text Box 35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6" name="Text Box 35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7" name="Text Box 35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8" name="Text Box 35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699" name="Text Box 35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0" name="Text Box 35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1" name="Text Box 35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2" name="Text Box 35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3" name="Text Box 35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4" name="Text Box 35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5" name="Text Box 35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6" name="Text Box 35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7" name="Text Box 35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8" name="Text Box 35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09" name="Text Box 35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0" name="Text Box 35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1" name="Text Box 35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2" name="Text Box 35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3" name="Text Box 35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4" name="Text Box 35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5" name="Text Box 35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6" name="Text Box 35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7" name="Text Box 35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8" name="Text Box 35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19" name="Text Box 35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0" name="Text Box 35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1" name="Text Box 35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2" name="Text Box 35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3" name="Text Box 35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4" name="Text Box 35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5" name="Text Box 35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6" name="Text Box 35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7" name="Text Box 35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8" name="Text Box 35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29" name="Text Box 35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0" name="Text Box 35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1" name="Text Box 35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2" name="Text Box 35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3" name="Text Box 35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4" name="Text Box 35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5" name="Text Box 35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6" name="Text Box 35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7" name="Text Box 35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8" name="Text Box 35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39" name="Text Box 35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0" name="Text Box 35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1" name="Text Box 35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2" name="Text Box 35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3" name="Text Box 35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4" name="Text Box 35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5" name="Text Box 35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6" name="Text Box 35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7" name="Text Box 35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8" name="Text Box 35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49" name="Text Box 35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0" name="Text Box 35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1" name="Text Box 35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2" name="Text Box 35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3" name="Text Box 35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4" name="Text Box 35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5" name="Text Box 35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6" name="Text Box 35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7" name="Text Box 35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8" name="Text Box 35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59" name="Text Box 35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0" name="Text Box 35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1" name="Text Box 35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2" name="Text Box 35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3" name="Text Box 35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4" name="Text Box 35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5" name="Text Box 35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6" name="Text Box 35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7" name="Text Box 35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8" name="Text Box 35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69" name="Text Box 35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0" name="Text Box 35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1" name="Text Box 35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2" name="Text Box 35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3" name="Text Box 35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4" name="Text Box 35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5" name="Text Box 35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6" name="Text Box 35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7" name="Text Box 35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8" name="Text Box 35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79" name="Text Box 35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0" name="Text Box 35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1" name="Text Box 35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2" name="Text Box 36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3" name="Text Box 36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4" name="Text Box 36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5" name="Text Box 36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6" name="Text Box 36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7" name="Text Box 36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8" name="Text Box 36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89" name="Text Box 36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0" name="Text Box 36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1" name="Text Box 36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2" name="Text Box 36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3" name="Text Box 36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4" name="Text Box 36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5" name="Text Box 36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6" name="Text Box 36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7" name="Text Box 36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8" name="Text Box 36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799" name="Text Box 36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0" name="Text Box 36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1" name="Text Box 36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2" name="Text Box 36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3" name="Text Box 36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4" name="Text Box 36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5" name="Text Box 36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6" name="Text Box 36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7" name="Text Box 36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8" name="Text Box 36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09" name="Text Box 36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0" name="Text Box 36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1" name="Text Box 36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2" name="Text Box 36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3" name="Text Box 36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4" name="Text Box 36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5" name="Text Box 36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6" name="Text Box 36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7" name="Text Box 36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8" name="Text Box 36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19" name="Text Box 36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0" name="Text Box 36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1" name="Text Box 36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2" name="Text Box 36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3" name="Text Box 36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4" name="Text Box 36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5" name="Text Box 36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6" name="Text Box 36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7" name="Text Box 36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8" name="Text Box 36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29" name="Text Box 36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0" name="Text Box 36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1" name="Text Box 36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2" name="Text Box 36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3" name="Text Box 36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4" name="Text Box 36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5" name="Text Box 36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6" name="Text Box 36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7" name="Text Box 36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8" name="Text Box 36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39" name="Text Box 36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0" name="Text Box 36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1" name="Text Box 36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2" name="Text Box 36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3" name="Text Box 36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4" name="Text Box 36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5" name="Text Box 36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6" name="Text Box 36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7" name="Text Box 36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8" name="Text Box 36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49" name="Text Box 36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0" name="Text Box 36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1" name="Text Box 36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2" name="Text Box 36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3" name="Text Box 36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4" name="Text Box 36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5" name="Text Box 36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6" name="Text Box 36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7" name="Text Box 36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8" name="Text Box 36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59" name="Text Box 36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0" name="Text Box 36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1" name="Text Box 36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2" name="Text Box 36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3" name="Text Box 36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4" name="Text Box 36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5" name="Text Box 36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6" name="Text Box 36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7" name="Text Box 36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8" name="Text Box 36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69" name="Text Box 36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0" name="Text Box 36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1" name="Text Box 36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2" name="Text Box 36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3" name="Text Box 36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4" name="Text Box 36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5" name="Text Box 36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6" name="Text Box 36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7" name="Text Box 36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8" name="Text Box 36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79" name="Text Box 36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0" name="Text Box 36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1" name="Text Box 36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2" name="Text Box 37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3" name="Text Box 37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4" name="Text Box 37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5" name="Text Box 37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6" name="Text Box 37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7" name="Text Box 37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8" name="Text Box 37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89" name="Text Box 37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0" name="Text Box 37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1" name="Text Box 37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2" name="Text Box 37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3" name="Text Box 37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4" name="Text Box 37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5" name="Text Box 37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6" name="Text Box 37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7" name="Text Box 37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8" name="Text Box 37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899" name="Text Box 37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0" name="Text Box 37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1" name="Text Box 37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2" name="Text Box 37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3" name="Text Box 37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4" name="Text Box 37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5" name="Text Box 37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6" name="Text Box 37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7" name="Text Box 37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8" name="Text Box 37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09" name="Text Box 37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0" name="Text Box 37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1" name="Text Box 37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2" name="Text Box 37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3" name="Text Box 37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4" name="Text Box 37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5" name="Text Box 37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6" name="Text Box 37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7" name="Text Box 37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8" name="Text Box 37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19" name="Text Box 37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0" name="Text Box 37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1" name="Text Box 37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2" name="Text Box 37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3" name="Text Box 37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4" name="Text Box 37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5" name="Text Box 37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6" name="Text Box 37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7" name="Text Box 37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8" name="Text Box 37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29" name="Text Box 37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0" name="Text Box 37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1" name="Text Box 37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2" name="Text Box 37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3" name="Text Box 37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4" name="Text Box 37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5" name="Text Box 37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6" name="Text Box 37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7" name="Text Box 37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8" name="Text Box 37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39" name="Text Box 37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0" name="Text Box 37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1" name="Text Box 37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2" name="Text Box 37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3" name="Text Box 37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4" name="Text Box 37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5" name="Text Box 37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6" name="Text Box 37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7" name="Text Box 37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8" name="Text Box 37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49" name="Text Box 37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0" name="Text Box 37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1" name="Text Box 37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2" name="Text Box 37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3" name="Text Box 37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4" name="Text Box 37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5" name="Text Box 37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6" name="Text Box 37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7" name="Text Box 37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8" name="Text Box 37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59" name="Text Box 37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0" name="Text Box 37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1" name="Text Box 37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2" name="Text Box 37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3" name="Text Box 37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4" name="Text Box 37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5" name="Text Box 37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6" name="Text Box 37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7" name="Text Box 37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8" name="Text Box 37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69" name="Text Box 37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0" name="Text Box 37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1" name="Text Box 37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2" name="Text Box 37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3" name="Text Box 37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4" name="Text Box 37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5" name="Text Box 37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6" name="Text Box 37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7" name="Text Box 37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8" name="Text Box 37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79" name="Text Box 37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0" name="Text Box 37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1" name="Text Box 37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2" name="Text Box 38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3" name="Text Box 38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4" name="Text Box 38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5" name="Text Box 38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6" name="Text Box 38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7" name="Text Box 38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8" name="Text Box 38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89" name="Text Box 38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0" name="Text Box 38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1" name="Text Box 38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2" name="Text Box 38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3" name="Text Box 38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4" name="Text Box 38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5" name="Text Box 38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6" name="Text Box 38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7" name="Text Box 38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8" name="Text Box 38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3999" name="Text Box 38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0" name="Text Box 38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1" name="Text Box 38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2" name="Text Box 38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3" name="Text Box 38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4" name="Text Box 38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5" name="Text Box 38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6" name="Text Box 38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7" name="Text Box 38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8" name="Text Box 38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09" name="Text Box 38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0" name="Text Box 38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1" name="Text Box 38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2" name="Text Box 38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3" name="Text Box 38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4" name="Text Box 38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5" name="Text Box 38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6" name="Text Box 38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7" name="Text Box 38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8" name="Text Box 38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19" name="Text Box 38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0" name="Text Box 38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1" name="Text Box 38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2" name="Text Box 38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3" name="Text Box 38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4" name="Text Box 38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5" name="Text Box 38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6" name="Text Box 38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7" name="Text Box 38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8" name="Text Box 38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29" name="Text Box 38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0" name="Text Box 38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1" name="Text Box 38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2" name="Text Box 38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3" name="Text Box 38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4" name="Text Box 38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5" name="Text Box 38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6" name="Text Box 38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7" name="Text Box 38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8" name="Text Box 38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39" name="Text Box 38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0" name="Text Box 38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1" name="Text Box 38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2" name="Text Box 38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3" name="Text Box 38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4" name="Text Box 38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5" name="Text Box 38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6" name="Text Box 38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7" name="Text Box 38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8" name="Text Box 38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49" name="Text Box 38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0" name="Text Box 38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1" name="Text Box 38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2" name="Text Box 38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3" name="Text Box 38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4" name="Text Box 38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5" name="Text Box 38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6" name="Text Box 38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7" name="Text Box 38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8" name="Text Box 38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59" name="Text Box 38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0" name="Text Box 38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1" name="Text Box 38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2" name="Text Box 38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3" name="Text Box 38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4" name="Text Box 38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5" name="Text Box 38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6" name="Text Box 38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7" name="Text Box 38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8" name="Text Box 38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69" name="Text Box 38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0" name="Text Box 38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1" name="Text Box 38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2" name="Text Box 38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3" name="Text Box 38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4" name="Text Box 38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5" name="Text Box 38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6" name="Text Box 38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7" name="Text Box 38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8" name="Text Box 38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79" name="Text Box 38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0" name="Text Box 38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1" name="Text Box 38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2" name="Text Box 39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3" name="Text Box 39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4" name="Text Box 39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5" name="Text Box 39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6" name="Text Box 39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7" name="Text Box 39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8" name="Text Box 39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89" name="Text Box 39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0" name="Text Box 39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1" name="Text Box 39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2" name="Text Box 39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3" name="Text Box 39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4" name="Text Box 39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5" name="Text Box 39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6" name="Text Box 39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7" name="Text Box 39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8" name="Text Box 39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099" name="Text Box 39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0" name="Text Box 39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1" name="Text Box 39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2" name="Text Box 39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3" name="Text Box 39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4" name="Text Box 39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5" name="Text Box 39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6" name="Text Box 39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7" name="Text Box 39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8" name="Text Box 39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09" name="Text Box 39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0" name="Text Box 39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1" name="Text Box 39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2" name="Text Box 39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3" name="Text Box 39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4" name="Text Box 39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5" name="Text Box 39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6" name="Text Box 39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7" name="Text Box 39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8" name="Text Box 39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19" name="Text Box 39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0" name="Text Box 39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1" name="Text Box 39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2" name="Text Box 39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3" name="Text Box 39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4" name="Text Box 39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5" name="Text Box 39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6" name="Text Box 39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7" name="Text Box 39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8" name="Text Box 39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29" name="Text Box 39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0" name="Text Box 39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1" name="Text Box 39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2" name="Text Box 39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3" name="Text Box 39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4" name="Text Box 39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5" name="Text Box 39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6" name="Text Box 39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7" name="Text Box 39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8" name="Text Box 39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39" name="Text Box 39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0" name="Text Box 39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1" name="Text Box 39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2" name="Text Box 39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3" name="Text Box 39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4" name="Text Box 39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5" name="Text Box 39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6" name="Text Box 39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7" name="Text Box 39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8" name="Text Box 39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49" name="Text Box 39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0" name="Text Box 39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1" name="Text Box 39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2" name="Text Box 39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3" name="Text Box 39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4" name="Text Box 39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5" name="Text Box 39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6" name="Text Box 39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7" name="Text Box 39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8" name="Text Box 39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59" name="Text Box 39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0" name="Text Box 39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1" name="Text Box 39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2" name="Text Box 39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3" name="Text Box 39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4" name="Text Box 39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5" name="Text Box 39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6" name="Text Box 39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7" name="Text Box 39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8" name="Text Box 39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69" name="Text Box 39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0" name="Text Box 39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1" name="Text Box 39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2" name="Text Box 39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3" name="Text Box 39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4" name="Text Box 39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5" name="Text Box 39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6" name="Text Box 39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7" name="Text Box 39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8" name="Text Box 39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79" name="Text Box 39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0" name="Text Box 39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1" name="Text Box 39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2" name="Text Box 40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3" name="Text Box 40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4" name="Text Box 40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5" name="Text Box 40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6" name="Text Box 40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7" name="Text Box 40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8" name="Text Box 40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89" name="Text Box 40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0" name="Text Box 40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1" name="Text Box 40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2" name="Text Box 40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3" name="Text Box 40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4" name="Text Box 40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5" name="Text Box 40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6" name="Text Box 40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7" name="Text Box 40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8" name="Text Box 40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199" name="Text Box 40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0" name="Text Box 40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1" name="Text Box 40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2" name="Text Box 40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3" name="Text Box 40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4" name="Text Box 40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5" name="Text Box 40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6" name="Text Box 40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7" name="Text Box 40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8" name="Text Box 40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09" name="Text Box 40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0" name="Text Box 40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1" name="Text Box 40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2" name="Text Box 40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3" name="Text Box 40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4" name="Text Box 40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5" name="Text Box 40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6" name="Text Box 40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7" name="Text Box 40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8" name="Text Box 40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19" name="Text Box 40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0" name="Text Box 40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1" name="Text Box 40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2" name="Text Box 40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3" name="Text Box 40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4" name="Text Box 40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5" name="Text Box 40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6" name="Text Box 40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7" name="Text Box 40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8" name="Text Box 40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29" name="Text Box 40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0" name="Text Box 40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1" name="Text Box 40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2" name="Text Box 40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3" name="Text Box 40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4" name="Text Box 40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5" name="Text Box 40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6" name="Text Box 40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7" name="Text Box 40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8" name="Text Box 40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39" name="Text Box 40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0" name="Text Box 40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1" name="Text Box 40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2" name="Text Box 40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3" name="Text Box 40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4" name="Text Box 40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5" name="Text Box 40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6" name="Text Box 40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7" name="Text Box 40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8" name="Text Box 40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49" name="Text Box 40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0" name="Text Box 40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1" name="Text Box 40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2" name="Text Box 40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3" name="Text Box 40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4" name="Text Box 40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5" name="Text Box 40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6" name="Text Box 40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7" name="Text Box 40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8" name="Text Box 40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59" name="Text Box 40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0" name="Text Box 40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1" name="Text Box 40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2" name="Text Box 40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3" name="Text Box 40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4" name="Text Box 40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5" name="Text Box 40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6" name="Text Box 40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7" name="Text Box 40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8" name="Text Box 40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69" name="Text Box 40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0" name="Text Box 40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1" name="Text Box 40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2" name="Text Box 40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3" name="Text Box 40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4" name="Text Box 40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5" name="Text Box 40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6" name="Text Box 40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7" name="Text Box 40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8" name="Text Box 40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79" name="Text Box 40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0" name="Text Box 40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1" name="Text Box 40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2" name="Text Box 41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3" name="Text Box 41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4" name="Text Box 41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5" name="Text Box 41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6" name="Text Box 41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7" name="Text Box 41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8" name="Text Box 41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89" name="Text Box 41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0" name="Text Box 41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1" name="Text Box 41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2" name="Text Box 41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3" name="Text Box 41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4" name="Text Box 41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5" name="Text Box 41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6" name="Text Box 41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7" name="Text Box 41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8" name="Text Box 41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299" name="Text Box 41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0" name="Text Box 41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1" name="Text Box 41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2" name="Text Box 41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3" name="Text Box 41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4" name="Text Box 41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5" name="Text Box 41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6" name="Text Box 41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7" name="Text Box 41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8" name="Text Box 41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09" name="Text Box 41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0" name="Text Box 41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1" name="Text Box 41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2" name="Text Box 41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3" name="Text Box 41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4" name="Text Box 41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5" name="Text Box 41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6" name="Text Box 41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7" name="Text Box 41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8" name="Text Box 41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19" name="Text Box 41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0" name="Text Box 41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1" name="Text Box 41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2" name="Text Box 41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3" name="Text Box 41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4" name="Text Box 41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5" name="Text Box 41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6" name="Text Box 41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7" name="Text Box 41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8" name="Text Box 41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29" name="Text Box 41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0" name="Text Box 41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1" name="Text Box 41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2" name="Text Box 41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3" name="Text Box 41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4" name="Text Box 41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5" name="Text Box 41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6" name="Text Box 41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7" name="Text Box 41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8" name="Text Box 41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39" name="Text Box 41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0" name="Text Box 41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1" name="Text Box 41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2" name="Text Box 41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3" name="Text Box 41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4" name="Text Box 41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5" name="Text Box 41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6" name="Text Box 41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7" name="Text Box 41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8" name="Text Box 41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49" name="Text Box 41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0" name="Text Box 41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1" name="Text Box 41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2" name="Text Box 41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3" name="Text Box 41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4" name="Text Box 41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5" name="Text Box 41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6" name="Text Box 41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7" name="Text Box 41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8" name="Text Box 41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59" name="Text Box 41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0" name="Text Box 41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1" name="Text Box 41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2" name="Text Box 41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3" name="Text Box 41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4" name="Text Box 41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5" name="Text Box 41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6" name="Text Box 41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7" name="Text Box 41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8" name="Text Box 41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69" name="Text Box 41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0" name="Text Box 41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1" name="Text Box 41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2" name="Text Box 41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3" name="Text Box 41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4" name="Text Box 41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5" name="Text Box 41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6" name="Text Box 41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7" name="Text Box 41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8" name="Text Box 41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79" name="Text Box 41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0" name="Text Box 41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1" name="Text Box 41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2" name="Text Box 42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3" name="Text Box 42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4" name="Text Box 42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5" name="Text Box 42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6" name="Text Box 42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7" name="Text Box 42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8" name="Text Box 42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89" name="Text Box 42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0" name="Text Box 42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1" name="Text Box 42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2" name="Text Box 42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3" name="Text Box 42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4" name="Text Box 42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5" name="Text Box 42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6" name="Text Box 42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7" name="Text Box 42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8" name="Text Box 42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399" name="Text Box 42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0" name="Text Box 42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1" name="Text Box 42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2" name="Text Box 42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3" name="Text Box 42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4" name="Text Box 42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5" name="Text Box 42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6" name="Text Box 42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7" name="Text Box 42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8" name="Text Box 42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09" name="Text Box 42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0" name="Text Box 42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1" name="Text Box 42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2" name="Text Box 42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3" name="Text Box 42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4" name="Text Box 42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5" name="Text Box 42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6" name="Text Box 42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7" name="Text Box 42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8" name="Text Box 42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19" name="Text Box 42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0" name="Text Box 42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1" name="Text Box 42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2" name="Text Box 42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3" name="Text Box 42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4" name="Text Box 42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5" name="Text Box 42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6" name="Text Box 42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7" name="Text Box 42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8" name="Text Box 42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29" name="Text Box 42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0" name="Text Box 42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1" name="Text Box 42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2" name="Text Box 42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3" name="Text Box 42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4" name="Text Box 42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5" name="Text Box 42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6" name="Text Box 42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7" name="Text Box 42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8" name="Text Box 42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39" name="Text Box 42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0" name="Text Box 42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1" name="Text Box 42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2" name="Text Box 42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3" name="Text Box 42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4" name="Text Box 42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5" name="Text Box 42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6" name="Text Box 42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7" name="Text Box 42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8" name="Text Box 42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49" name="Text Box 42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0" name="Text Box 42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1" name="Text Box 42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2" name="Text Box 42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3" name="Text Box 42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4" name="Text Box 42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5" name="Text Box 42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6" name="Text Box 42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7" name="Text Box 42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8" name="Text Box 42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59" name="Text Box 42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0" name="Text Box 42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1" name="Text Box 42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2" name="Text Box 42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3" name="Text Box 42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4" name="Text Box 42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5" name="Text Box 42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6" name="Text Box 42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7" name="Text Box 42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8" name="Text Box 42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69" name="Text Box 42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0" name="Text Box 42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1" name="Text Box 42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2" name="Text Box 42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3" name="Text Box 42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4" name="Text Box 42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5" name="Text Box 42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6" name="Text Box 42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7" name="Text Box 42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8" name="Text Box 42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79" name="Text Box 42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0" name="Text Box 42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1" name="Text Box 42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2" name="Text Box 43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3" name="Text Box 43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4" name="Text Box 43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5" name="Text Box 43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6" name="Text Box 43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7" name="Text Box 43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8" name="Text Box 43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89" name="Text Box 43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0" name="Text Box 43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1" name="Text Box 43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2" name="Text Box 43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3" name="Text Box 43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4" name="Text Box 43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5" name="Text Box 43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6" name="Text Box 43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7" name="Text Box 43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8" name="Text Box 43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499" name="Text Box 43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0" name="Text Box 43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1" name="Text Box 43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2" name="Text Box 43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3" name="Text Box 43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4" name="Text Box 43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5" name="Text Box 43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6" name="Text Box 43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7" name="Text Box 43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8" name="Text Box 43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09" name="Text Box 43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0" name="Text Box 43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1" name="Text Box 43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2" name="Text Box 43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3" name="Text Box 43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4" name="Text Box 43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5" name="Text Box 43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6" name="Text Box 43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7" name="Text Box 43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8" name="Text Box 43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19" name="Text Box 43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0" name="Text Box 43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1" name="Text Box 43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2" name="Text Box 43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3" name="Text Box 43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4" name="Text Box 43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5" name="Text Box 43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6" name="Text Box 43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7" name="Text Box 43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8" name="Text Box 43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29" name="Text Box 43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0" name="Text Box 43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1" name="Text Box 43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2" name="Text Box 43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3" name="Text Box 43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4" name="Text Box 43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5" name="Text Box 43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6" name="Text Box 43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7" name="Text Box 43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8" name="Text Box 43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39" name="Text Box 43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0" name="Text Box 43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1" name="Text Box 43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2" name="Text Box 43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3" name="Text Box 43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4" name="Text Box 43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5" name="Text Box 43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6" name="Text Box 43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7" name="Text Box 43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8" name="Text Box 43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49" name="Text Box 43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0" name="Text Box 43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1" name="Text Box 43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2" name="Text Box 43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3" name="Text Box 43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4" name="Text Box 43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5" name="Text Box 43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6" name="Text Box 43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7" name="Text Box 43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8" name="Text Box 43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59" name="Text Box 43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0" name="Text Box 43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1" name="Text Box 43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2" name="Text Box 43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3" name="Text Box 43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4" name="Text Box 43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5" name="Text Box 43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6" name="Text Box 43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7" name="Text Box 43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8" name="Text Box 43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69" name="Text Box 43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0" name="Text Box 43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1" name="Text Box 43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2" name="Text Box 43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3" name="Text Box 43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4" name="Text Box 43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5" name="Text Box 43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6" name="Text Box 43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7" name="Text Box 43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8" name="Text Box 43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79" name="Text Box 43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0" name="Text Box 43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1" name="Text Box 43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2" name="Text Box 44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3" name="Text Box 44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4" name="Text Box 44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5" name="Text Box 44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6" name="Text Box 44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7" name="Text Box 44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8" name="Text Box 44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89" name="Text Box 44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0" name="Text Box 44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1" name="Text Box 44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2" name="Text Box 44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3" name="Text Box 44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4" name="Text Box 44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5" name="Text Box 44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6" name="Text Box 44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7" name="Text Box 44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8" name="Text Box 44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599" name="Text Box 44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0" name="Text Box 44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1" name="Text Box 44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2" name="Text Box 44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3" name="Text Box 44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4" name="Text Box 44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5" name="Text Box 44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6" name="Text Box 44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7" name="Text Box 44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8" name="Text Box 44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09" name="Text Box 44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0" name="Text Box 44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1" name="Text Box 44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2" name="Text Box 44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3" name="Text Box 44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4" name="Text Box 44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5" name="Text Box 44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6" name="Text Box 44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7" name="Text Box 44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8" name="Text Box 44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19" name="Text Box 44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0" name="Text Box 44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1" name="Text Box 44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2" name="Text Box 44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3" name="Text Box 44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4" name="Text Box 44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5" name="Text Box 44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6" name="Text Box 44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7" name="Text Box 44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8" name="Text Box 44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29" name="Text Box 44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0" name="Text Box 44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1" name="Text Box 44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2" name="Text Box 44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3" name="Text Box 44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4" name="Text Box 44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5" name="Text Box 44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6" name="Text Box 44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7" name="Text Box 44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8" name="Text Box 44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39" name="Text Box 44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0" name="Text Box 44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1" name="Text Box 44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2" name="Text Box 44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3" name="Text Box 44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4" name="Text Box 44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5" name="Text Box 44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6" name="Text Box 44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7" name="Text Box 44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8" name="Text Box 44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49" name="Text Box 44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0" name="Text Box 44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1" name="Text Box 44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2" name="Text Box 44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3" name="Text Box 44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4" name="Text Box 44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5" name="Text Box 44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6" name="Text Box 44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7" name="Text Box 44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8" name="Text Box 44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59" name="Text Box 44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0" name="Text Box 44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1" name="Text Box 44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2" name="Text Box 44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3" name="Text Box 44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4" name="Text Box 44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5" name="Text Box 44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6" name="Text Box 44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7" name="Text Box 44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8" name="Text Box 44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69" name="Text Box 44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0" name="Text Box 44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1" name="Text Box 44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2" name="Text Box 44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3" name="Text Box 44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4" name="Text Box 44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5" name="Text Box 44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6" name="Text Box 44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7" name="Text Box 44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8" name="Text Box 44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79" name="Text Box 44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0" name="Text Box 44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1" name="Text Box 44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2" name="Text Box 45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3" name="Text Box 45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4" name="Text Box 45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5" name="Text Box 45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6" name="Text Box 45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7" name="Text Box 45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8" name="Text Box 45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89" name="Text Box 45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0" name="Text Box 45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1" name="Text Box 45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2" name="Text Box 45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3" name="Text Box 45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4" name="Text Box 45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5" name="Text Box 45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6" name="Text Box 45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7" name="Text Box 45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8" name="Text Box 45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699" name="Text Box 45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0" name="Text Box 45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1" name="Text Box 45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2" name="Text Box 45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3" name="Text Box 45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4" name="Text Box 45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5" name="Text Box 45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6" name="Text Box 45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7" name="Text Box 45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8" name="Text Box 45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09" name="Text Box 45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0" name="Text Box 45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1" name="Text Box 45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2" name="Text Box 45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3" name="Text Box 45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4" name="Text Box 45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5" name="Text Box 45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6" name="Text Box 45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7" name="Text Box 45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8" name="Text Box 45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19" name="Text Box 45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0" name="Text Box 45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1" name="Text Box 45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2" name="Text Box 45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3" name="Text Box 45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4" name="Text Box 45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5" name="Text Box 45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6" name="Text Box 45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7" name="Text Box 45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8" name="Text Box 45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29" name="Text Box 45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0" name="Text Box 45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1" name="Text Box 45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2" name="Text Box 45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3" name="Text Box 45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4" name="Text Box 45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5" name="Text Box 45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6" name="Text Box 45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7" name="Text Box 45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8" name="Text Box 45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39" name="Text Box 45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0" name="Text Box 45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1" name="Text Box 45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2" name="Text Box 45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3" name="Text Box 45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4" name="Text Box 45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5" name="Text Box 45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6" name="Text Box 45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7" name="Text Box 45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8" name="Text Box 45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49" name="Text Box 45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0" name="Text Box 45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1" name="Text Box 45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2" name="Text Box 45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3" name="Text Box 45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4" name="Text Box 45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5" name="Text Box 45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6" name="Text Box 45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7" name="Text Box 45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8" name="Text Box 45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59" name="Text Box 45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0" name="Text Box 45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1" name="Text Box 45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2" name="Text Box 45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3" name="Text Box 45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4" name="Text Box 45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5" name="Text Box 45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6" name="Text Box 45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7" name="Text Box 45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8" name="Text Box 45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69" name="Text Box 45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0" name="Text Box 45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1" name="Text Box 45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2" name="Text Box 45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3" name="Text Box 45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4" name="Text Box 45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5" name="Text Box 45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6" name="Text Box 45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7" name="Text Box 45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8" name="Text Box 45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79" name="Text Box 45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0" name="Text Box 45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1" name="Text Box 45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2" name="Text Box 46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3" name="Text Box 46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4" name="Text Box 46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5" name="Text Box 46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6" name="Text Box 46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7" name="Text Box 46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8" name="Text Box 46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89" name="Text Box 46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0" name="Text Box 46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1" name="Text Box 46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2" name="Text Box 46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3" name="Text Box 46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4" name="Text Box 46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5" name="Text Box 46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6" name="Text Box 46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7" name="Text Box 46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8" name="Text Box 46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799" name="Text Box 46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0" name="Text Box 46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1" name="Text Box 46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2" name="Text Box 46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3" name="Text Box 46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4" name="Text Box 46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5" name="Text Box 46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6" name="Text Box 46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7" name="Text Box 46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8" name="Text Box 46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09" name="Text Box 46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0" name="Text Box 46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1" name="Text Box 46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2" name="Text Box 46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3" name="Text Box 46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4" name="Text Box 46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5" name="Text Box 46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6" name="Text Box 46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7" name="Text Box 46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8" name="Text Box 46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19" name="Text Box 46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0" name="Text Box 46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1" name="Text Box 46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2" name="Text Box 46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3" name="Text Box 46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4" name="Text Box 46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5" name="Text Box 46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6" name="Text Box 46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7" name="Text Box 46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8" name="Text Box 46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29" name="Text Box 46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0" name="Text Box 46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1" name="Text Box 46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2" name="Text Box 46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3" name="Text Box 46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4" name="Text Box 46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5" name="Text Box 46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6" name="Text Box 46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7" name="Text Box 46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8" name="Text Box 46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39" name="Text Box 46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0" name="Text Box 46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1" name="Text Box 46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2" name="Text Box 46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3" name="Text Box 46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4" name="Text Box 46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5" name="Text Box 46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6" name="Text Box 46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7" name="Text Box 46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8" name="Text Box 46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49" name="Text Box 46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0" name="Text Box 46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1" name="Text Box 46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2" name="Text Box 46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3" name="Text Box 46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4" name="Text Box 46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5" name="Text Box 46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6" name="Text Box 46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7" name="Text Box 46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8" name="Text Box 46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59" name="Text Box 46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0" name="Text Box 46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1" name="Text Box 46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2" name="Text Box 46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3" name="Text Box 46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4" name="Text Box 46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5" name="Text Box 46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6" name="Text Box 46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7" name="Text Box 46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8" name="Text Box 46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69" name="Text Box 46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0" name="Text Box 46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1" name="Text Box 46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2" name="Text Box 46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3" name="Text Box 46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4" name="Text Box 46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5" name="Text Box 46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6" name="Text Box 46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7" name="Text Box 46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8" name="Text Box 46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79" name="Text Box 46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0" name="Text Box 46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1" name="Text Box 46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2" name="Text Box 47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3" name="Text Box 47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4" name="Text Box 47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5" name="Text Box 47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6" name="Text Box 47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7" name="Text Box 47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8" name="Text Box 47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89" name="Text Box 47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0" name="Text Box 47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1" name="Text Box 47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2" name="Text Box 47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3" name="Text Box 47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4" name="Text Box 47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5" name="Text Box 47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6" name="Text Box 47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7" name="Text Box 47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8" name="Text Box 47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899" name="Text Box 47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0" name="Text Box 47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1" name="Text Box 47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2" name="Text Box 47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3" name="Text Box 47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4" name="Text Box 47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5" name="Text Box 47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6" name="Text Box 47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7" name="Text Box 47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8" name="Text Box 47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09" name="Text Box 47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0" name="Text Box 47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1" name="Text Box 47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2" name="Text Box 47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3" name="Text Box 47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4" name="Text Box 47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5" name="Text Box 47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6" name="Text Box 47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7" name="Text Box 47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8" name="Text Box 47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19" name="Text Box 47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0" name="Text Box 47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1" name="Text Box 47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2" name="Text Box 47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3" name="Text Box 47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4" name="Text Box 47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5" name="Text Box 47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6" name="Text Box 47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7" name="Text Box 47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8" name="Text Box 47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29" name="Text Box 47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0" name="Text Box 47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1" name="Text Box 47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2" name="Text Box 47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3" name="Text Box 47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4" name="Text Box 47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5" name="Text Box 47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6" name="Text Box 47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7" name="Text Box 47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8" name="Text Box 47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39" name="Text Box 47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0" name="Text Box 47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1" name="Text Box 47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2" name="Text Box 47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3" name="Text Box 47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4" name="Text Box 47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5" name="Text Box 47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6" name="Text Box 47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7" name="Text Box 47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8" name="Text Box 47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49" name="Text Box 47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0" name="Text Box 47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1" name="Text Box 47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2" name="Text Box 47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3" name="Text Box 47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4" name="Text Box 47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5" name="Text Box 47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6" name="Text Box 47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7" name="Text Box 47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8" name="Text Box 47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59" name="Text Box 47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0" name="Text Box 47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1" name="Text Box 47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2" name="Text Box 47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3" name="Text Box 47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4" name="Text Box 47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5" name="Text Box 47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6" name="Text Box 47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7" name="Text Box 47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8" name="Text Box 47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69" name="Text Box 47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0" name="Text Box 47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1" name="Text Box 47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2" name="Text Box 47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3" name="Text Box 47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4" name="Text Box 47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5" name="Text Box 47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6" name="Text Box 47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7" name="Text Box 47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8" name="Text Box 47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79" name="Text Box 47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0" name="Text Box 47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1" name="Text Box 47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2" name="Text Box 48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3" name="Text Box 48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4" name="Text Box 48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5" name="Text Box 48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6" name="Text Box 48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7" name="Text Box 48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8" name="Text Box 48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89" name="Text Box 48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0" name="Text Box 48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1" name="Text Box 48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2" name="Text Box 48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3" name="Text Box 48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4" name="Text Box 48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5" name="Text Box 48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6" name="Text Box 48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7" name="Text Box 48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8" name="Text Box 48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4999" name="Text Box 48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0" name="Text Box 48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1" name="Text Box 48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2" name="Text Box 48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3" name="Text Box 48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4" name="Text Box 48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5" name="Text Box 48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6" name="Text Box 48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7" name="Text Box 48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8" name="Text Box 48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09" name="Text Box 48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0" name="Text Box 48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1" name="Text Box 48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2" name="Text Box 48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3" name="Text Box 48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4" name="Text Box 48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5" name="Text Box 48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6" name="Text Box 48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7" name="Text Box 48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8" name="Text Box 48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19" name="Text Box 48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0" name="Text Box 48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1" name="Text Box 48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2" name="Text Box 48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3" name="Text Box 48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4" name="Text Box 48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5" name="Text Box 48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6" name="Text Box 48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7" name="Text Box 48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8" name="Text Box 48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29" name="Text Box 48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0" name="Text Box 48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1" name="Text Box 48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2" name="Text Box 48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3" name="Text Box 48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4" name="Text Box 48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5" name="Text Box 48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6" name="Text Box 48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7" name="Text Box 48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8" name="Text Box 48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39" name="Text Box 48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0" name="Text Box 48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1" name="Text Box 48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2" name="Text Box 48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3" name="Text Box 48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4" name="Text Box 48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5" name="Text Box 48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6" name="Text Box 48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7" name="Text Box 48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8" name="Text Box 48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49" name="Text Box 48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0" name="Text Box 48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1" name="Text Box 48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2" name="Text Box 48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3" name="Text Box 48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4" name="Text Box 48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5" name="Text Box 48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6" name="Text Box 48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7" name="Text Box 48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8" name="Text Box 48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59" name="Text Box 48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0" name="Text Box 48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1" name="Text Box 48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2" name="Text Box 48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3" name="Text Box 48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4" name="Text Box 48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5" name="Text Box 48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6" name="Text Box 48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7" name="Text Box 48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8" name="Text Box 48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69" name="Text Box 48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0" name="Text Box 48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1" name="Text Box 48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2" name="Text Box 48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3" name="Text Box 48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4" name="Text Box 48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5" name="Text Box 48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6" name="Text Box 48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7" name="Text Box 48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8" name="Text Box 48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79" name="Text Box 48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0" name="Text Box 48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1" name="Text Box 48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2" name="Text Box 49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3" name="Text Box 49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4" name="Text Box 49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5" name="Text Box 49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6" name="Text Box 49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7" name="Text Box 49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8" name="Text Box 49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89" name="Text Box 49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0" name="Text Box 49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1" name="Text Box 49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2" name="Text Box 49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3" name="Text Box 49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4" name="Text Box 49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5" name="Text Box 49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6" name="Text Box 49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7" name="Text Box 49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8" name="Text Box 49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099" name="Text Box 49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0" name="Text Box 49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1" name="Text Box 49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2" name="Text Box 49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3" name="Text Box 49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4" name="Text Box 49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5" name="Text Box 49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6" name="Text Box 49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7" name="Text Box 49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8" name="Text Box 49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09" name="Text Box 49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0" name="Text Box 49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1" name="Text Box 49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2" name="Text Box 49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3" name="Text Box 49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4" name="Text Box 49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5" name="Text Box 49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6" name="Text Box 49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7" name="Text Box 49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8" name="Text Box 49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19" name="Text Box 49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0" name="Text Box 49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1" name="Text Box 49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2" name="Text Box 49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3" name="Text Box 49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4" name="Text Box 49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5" name="Text Box 49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6" name="Text Box 49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7" name="Text Box 49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8" name="Text Box 49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29" name="Text Box 49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0" name="Text Box 49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1" name="Text Box 49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2" name="Text Box 49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3" name="Text Box 49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4" name="Text Box 49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5" name="Text Box 49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6" name="Text Box 49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7" name="Text Box 49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8" name="Text Box 49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39" name="Text Box 49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0" name="Text Box 49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1" name="Text Box 49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2" name="Text Box 49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3" name="Text Box 49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4" name="Text Box 49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5" name="Text Box 49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6" name="Text Box 49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7" name="Text Box 49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8" name="Text Box 49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49" name="Text Box 49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0" name="Text Box 49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1" name="Text Box 49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2" name="Text Box 49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3" name="Text Box 49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4" name="Text Box 49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5" name="Text Box 49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6" name="Text Box 49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7" name="Text Box 49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8" name="Text Box 49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59" name="Text Box 49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0" name="Text Box 49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1" name="Text Box 49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2" name="Text Box 49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3" name="Text Box 49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4" name="Text Box 49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5" name="Text Box 49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6" name="Text Box 49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7" name="Text Box 49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8" name="Text Box 49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69" name="Text Box 49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0" name="Text Box 49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1" name="Text Box 49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2" name="Text Box 49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3" name="Text Box 49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4" name="Text Box 49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5" name="Text Box 49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6" name="Text Box 49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7" name="Text Box 49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8" name="Text Box 49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79" name="Text Box 49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0" name="Text Box 49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1" name="Text Box 49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2" name="Text Box 50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3" name="Text Box 50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4" name="Text Box 50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5" name="Text Box 50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6" name="Text Box 50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7" name="Text Box 50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8" name="Text Box 50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89" name="Text Box 50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0" name="Text Box 50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1" name="Text Box 50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2" name="Text Box 50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3" name="Text Box 50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4" name="Text Box 50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5" name="Text Box 50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6" name="Text Box 50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7" name="Text Box 50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8" name="Text Box 50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199" name="Text Box 50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0" name="Text Box 50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1" name="Text Box 50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2" name="Text Box 50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3" name="Text Box 50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4" name="Text Box 50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5" name="Text Box 50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6" name="Text Box 50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7" name="Text Box 50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8" name="Text Box 50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09" name="Text Box 50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0" name="Text Box 50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1" name="Text Box 50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2" name="Text Box 50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3" name="Text Box 50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4" name="Text Box 50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5" name="Text Box 50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6" name="Text Box 50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7" name="Text Box 50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8" name="Text Box 50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19" name="Text Box 50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0" name="Text Box 50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1" name="Text Box 50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2" name="Text Box 50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3" name="Text Box 50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4" name="Text Box 50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5" name="Text Box 50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6" name="Text Box 50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7" name="Text Box 50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8" name="Text Box 50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29" name="Text Box 50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0" name="Text Box 50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1" name="Text Box 50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2" name="Text Box 50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3" name="Text Box 50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4" name="Text Box 50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5" name="Text Box 50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6" name="Text Box 50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7" name="Text Box 50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8" name="Text Box 50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39" name="Text Box 50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0" name="Text Box 50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1" name="Text Box 50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2" name="Text Box 50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3" name="Text Box 50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4" name="Text Box 50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5" name="Text Box 50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6" name="Text Box 50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7" name="Text Box 50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8" name="Text Box 50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49" name="Text Box 50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0" name="Text Box 50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1" name="Text Box 50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2" name="Text Box 50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3" name="Text Box 50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4" name="Text Box 50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5" name="Text Box 50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6" name="Text Box 50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7" name="Text Box 50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8" name="Text Box 50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59" name="Text Box 50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0" name="Text Box 50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1" name="Text Box 50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2" name="Text Box 50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3" name="Text Box 50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4" name="Text Box 50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5" name="Text Box 50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6" name="Text Box 50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7" name="Text Box 50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8" name="Text Box 50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69" name="Text Box 50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0" name="Text Box 50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1" name="Text Box 50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2" name="Text Box 50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3" name="Text Box 50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4" name="Text Box 50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5" name="Text Box 50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6" name="Text Box 50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7" name="Text Box 50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8" name="Text Box 50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79" name="Text Box 50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0" name="Text Box 50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1" name="Text Box 50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2" name="Text Box 51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3" name="Text Box 51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4" name="Text Box 51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5" name="Text Box 51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6" name="Text Box 51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7" name="Text Box 51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8" name="Text Box 51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89" name="Text Box 51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0" name="Text Box 51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1" name="Text Box 51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2" name="Text Box 51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3" name="Text Box 51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4" name="Text Box 51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5" name="Text Box 51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6" name="Text Box 51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7" name="Text Box 51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8" name="Text Box 51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299" name="Text Box 51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0" name="Text Box 51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1" name="Text Box 51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2" name="Text Box 51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3" name="Text Box 51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4" name="Text Box 51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5" name="Text Box 51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6" name="Text Box 51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7" name="Text Box 51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8" name="Text Box 51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09" name="Text Box 51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0" name="Text Box 51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1" name="Text Box 51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2" name="Text Box 51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3" name="Text Box 51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4" name="Text Box 51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5" name="Text Box 51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6" name="Text Box 51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7" name="Text Box 51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8" name="Text Box 51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19" name="Text Box 51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0" name="Text Box 51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1" name="Text Box 51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2" name="Text Box 51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3" name="Text Box 51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4" name="Text Box 51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5" name="Text Box 51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6" name="Text Box 51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7" name="Text Box 51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8" name="Text Box 51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29" name="Text Box 51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0" name="Text Box 51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1" name="Text Box 51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2" name="Text Box 51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3" name="Text Box 51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4" name="Text Box 51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5" name="Text Box 51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6" name="Text Box 51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7" name="Text Box 51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8" name="Text Box 51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39" name="Text Box 51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0" name="Text Box 51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1" name="Text Box 51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2" name="Text Box 51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3" name="Text Box 51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4" name="Text Box 51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5" name="Text Box 51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6" name="Text Box 51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7" name="Text Box 51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8" name="Text Box 51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49" name="Text Box 51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0" name="Text Box 51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1" name="Text Box 51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2" name="Text Box 51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3" name="Text Box 51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4" name="Text Box 51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5" name="Text Box 51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6" name="Text Box 51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7" name="Text Box 51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8" name="Text Box 51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59" name="Text Box 51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0" name="Text Box 517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1" name="Text Box 517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2" name="Text Box 518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3" name="Text Box 518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4" name="Text Box 518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5" name="Text Box 518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6" name="Text Box 518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7" name="Text Box 518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8" name="Text Box 518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69" name="Text Box 518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0" name="Text Box 518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1" name="Text Box 518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2" name="Text Box 519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3" name="Text Box 519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4" name="Text Box 519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5" name="Text Box 519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6" name="Text Box 519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7" name="Text Box 519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8" name="Text Box 519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79" name="Text Box 519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0" name="Text Box 519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1" name="Text Box 519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2" name="Text Box 520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3" name="Text Box 520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4" name="Text Box 520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5" name="Text Box 520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6" name="Text Box 520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7" name="Text Box 520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8" name="Text Box 520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89" name="Text Box 520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0" name="Text Box 520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1" name="Text Box 520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2" name="Text Box 521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3" name="Text Box 521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4" name="Text Box 521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5" name="Text Box 521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6" name="Text Box 521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7" name="Text Box 521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8" name="Text Box 521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399" name="Text Box 521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0" name="Text Box 521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1" name="Text Box 521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2" name="Text Box 522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3" name="Text Box 522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4" name="Text Box 522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5" name="Text Box 522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6" name="Text Box 522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7" name="Text Box 522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8" name="Text Box 522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09" name="Text Box 522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0" name="Text Box 522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1" name="Text Box 522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2" name="Text Box 523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3" name="Text Box 523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4" name="Text Box 523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5" name="Text Box 523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6" name="Text Box 523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7" name="Text Box 523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8" name="Text Box 523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19" name="Text Box 523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0" name="Text Box 523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1" name="Text Box 523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2" name="Text Box 524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3" name="Text Box 524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4" name="Text Box 524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5" name="Text Box 524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6" name="Text Box 524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7" name="Text Box 524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8" name="Text Box 524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29" name="Text Box 524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0" name="Text Box 524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1" name="Text Box 524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2" name="Text Box 525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3" name="Text Box 525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4" name="Text Box 525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5" name="Text Box 525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6" name="Text Box 525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7" name="Text Box 525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8" name="Text Box 525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39" name="Text Box 525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0" name="Text Box 525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1" name="Text Box 525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2" name="Text Box 526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3" name="Text Box 526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4" name="Text Box 526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5" name="Text Box 526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6" name="Text Box 526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7" name="Text Box 526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8" name="Text Box 526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49" name="Text Box 526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0" name="Text Box 5268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1" name="Text Box 5269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2" name="Text Box 5270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3" name="Text Box 5271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4" name="Text Box 5272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5" name="Text Box 5273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6" name="Text Box 5274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7" name="Text Box 5275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8" name="Text Box 5276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4</xdr:col>
      <xdr:colOff>0</xdr:colOff>
      <xdr:row>1134</xdr:row>
      <xdr:rowOff>0</xdr:rowOff>
    </xdr:from>
    <xdr:ext cx="85725" cy="205410"/>
    <xdr:sp macro="" textlink="">
      <xdr:nvSpPr>
        <xdr:cNvPr id="5459" name="Text Box 5277"/>
        <xdr:cNvSpPr txBox="1">
          <a:spLocks noChangeArrowheads="1"/>
        </xdr:cNvSpPr>
      </xdr:nvSpPr>
      <xdr:spPr bwMode="auto">
        <a:xfrm>
          <a:off x="4686300" y="216017475"/>
          <a:ext cx="85725" cy="2054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" name="Text Box 2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" name="Text Box 2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" name="Text Box 2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" name="Text Box 2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" name="Text Box 2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" name="Text Box 2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" name="Text Box 2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" name="Text Box 2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" name="Text Box 2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" name="Text Box 2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" name="Text Box 2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" name="Text Box 2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" name="Text Box 2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" name="Text Box 2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" name="Text Box 2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" name="Text Box 2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" name="Text Box 2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" name="Text Box 2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" name="Text Box 2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" name="Text Box 2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" name="Text Box 2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" name="Text Box 2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" name="Text Box 2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" name="Text Box 2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" name="Text Box 2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" name="Text Box 2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" name="Text Box 2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" name="Text Box 2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" name="Text Box 2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" name="Text Box 2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" name="Text Box 2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" name="Text Box 2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" name="Text Box 2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" name="Text Box 2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" name="Text Box 2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" name="Text Box 2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" name="Text Box 2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" name="Text Box 2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" name="Text Box 2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" name="Text Box 2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" name="Text Box 2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" name="Text Box 2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" name="Text Box 2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" name="Text Box 2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" name="Text Box 2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" name="Text Box 2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" name="Text Box 2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" name="Text Box 2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" name="Text Box 2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" name="Text Box 2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" name="Text Box 2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" name="Text Box 2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" name="Text Box 2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" name="Text Box 2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" name="Text Box 2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" name="Text Box 2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" name="Text Box 2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" name="Text Box 2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" name="Text Box 2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" name="Text Box 2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" name="Text Box 2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" name="Text Box 2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" name="Text Box 2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" name="Text Box 2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" name="Text Box 2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" name="Text Box 2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" name="Text Box 2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" name="Text Box 2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" name="Text Box 2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" name="Text Box 2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" name="Text Box 2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" name="Text Box 2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" name="Text Box 2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" name="Text Box 2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" name="Text Box 2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" name="Text Box 2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" name="Text Box 2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" name="Text Box 2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" name="Text Box 2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" name="Text Box 2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" name="Text Box 2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" name="Text Box 2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" name="Text Box 2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" name="Text Box 2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" name="Text Box 2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" name="Text Box 2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" name="Text Box 2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" name="Text Box 2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" name="Text Box 2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" name="Text Box 2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" name="Text Box 2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" name="Text Box 2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" name="Text Box 2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" name="Text Box 2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" name="Text Box 2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" name="Text Box 2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" name="Text Box 2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" name="Text Box 2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" name="Text Box 2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" name="Text Box 2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" name="Text Box 2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" name="Text Box 2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" name="Text Box 2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" name="Text Box 2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" name="Text Box 2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" name="Text Box 2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" name="Text Box 2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" name="Text Box 2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" name="Text Box 2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" name="Text Box 2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" name="Text Box 2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" name="Text Box 2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" name="Text Box 2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" name="Text Box 2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" name="Text Box 2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" name="Text Box 2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" name="Text Box 2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" name="Text Box 2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" name="Text Box 2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" name="Text Box 2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" name="Text Box 2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" name="Text Box 2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" name="Text Box 2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" name="Text Box 2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" name="Text Box 2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" name="Text Box 2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" name="Text Box 2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" name="Text Box 2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" name="Text Box 2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" name="Text Box 2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" name="Text Box 2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" name="Text Box 2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" name="Text Box 2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" name="Text Box 2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" name="Text Box 2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" name="Text Box 2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" name="Text Box 2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" name="Text Box 2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" name="Text Box 2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" name="Text Box 2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" name="Text Box 2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" name="Text Box 2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" name="Text Box 2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" name="Text Box 2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" name="Text Box 2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" name="Text Box 2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" name="Text Box 2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" name="Text Box 2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" name="Text Box 2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" name="Text Box 2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" name="Text Box 2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" name="Text Box 2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" name="Text Box 2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" name="Text Box 2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" name="Text Box 2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" name="Text Box 2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" name="Text Box 2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" name="Text Box 2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" name="Text Box 2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" name="Text Box 2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" name="Text Box 2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" name="Text Box 2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" name="Text Box 2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" name="Text Box 2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" name="Text Box 2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" name="Text Box 2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" name="Text Box 2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" name="Text Box 2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" name="Text Box 2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" name="Text Box 2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" name="Text Box 2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" name="Text Box 2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" name="Text Box 2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" name="Text Box 2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" name="Text Box 2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" name="Text Box 2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" name="Text Box 2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" name="Text Box 2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" name="Text Box 2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" name="Text Box 2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" name="Text Box 2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" name="Text Box 2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" name="Text Box 2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" name="Text Box 2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" name="Text Box 2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" name="Text Box 2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" name="Text Box 2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" name="Text Box 2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" name="Text Box 2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" name="Text Box 2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" name="Text Box 2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" name="Text Box 2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" name="Text Box 2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" name="Text Box 2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" name="Text Box 2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" name="Text Box 2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" name="Text Box 2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" name="Text Box 2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" name="Text Box 2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" name="Text Box 2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" name="Text Box 2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" name="Text Box 2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" name="Text Box 2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" name="Text Box 2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" name="Text Box 2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" name="Text Box 2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" name="Text Box 2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" name="Text Box 2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" name="Text Box 2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" name="Text Box 2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" name="Text Box 2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" name="Text Box 2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" name="Text Box 2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" name="Text Box 2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" name="Text Box 2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" name="Text Box 2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" name="Text Box 2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" name="Text Box 2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" name="Text Box 2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" name="Text Box 2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" name="Text Box 2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" name="Text Box 2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" name="Text Box 2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" name="Text Box 2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" name="Text Box 2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" name="Text Box 2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" name="Text Box 2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" name="Text Box 2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" name="Text Box 2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" name="Text Box 2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" name="Text Box 2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" name="Text Box 2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" name="Text Box 2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" name="Text Box 2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" name="Text Box 2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" name="Text Box 2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" name="Text Box 2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" name="Text Box 2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" name="Text Box 2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" name="Text Box 2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" name="Text Box 2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" name="Text Box 2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" name="Text Box 2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" name="Text Box 2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" name="Text Box 2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" name="Text Box 2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" name="Text Box 2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" name="Text Box 2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" name="Text Box 2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" name="Text Box 2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" name="Text Box 2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" name="Text Box 2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" name="Text Box 2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" name="Text Box 2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" name="Text Box 2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" name="Text Box 2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" name="Text Box 2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" name="Text Box 2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" name="Text Box 2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" name="Text Box 2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" name="Text Box 2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" name="Text Box 2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" name="Text Box 2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" name="Text Box 2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" name="Text Box 2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" name="Text Box 2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" name="Text Box 2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" name="Text Box 2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" name="Text Box 2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" name="Text Box 2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" name="Text Box 2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" name="Text Box 2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" name="Text Box 2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" name="Text Box 2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" name="Text Box 2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" name="Text Box 2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" name="Text Box 2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" name="Text Box 2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" name="Text Box 2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" name="Text Box 2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" name="Text Box 2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3" name="Text Box 2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4" name="Text Box 2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5" name="Text Box 2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6" name="Text Box 2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7" name="Text Box 2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8" name="Text Box 2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9" name="Text Box 2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0" name="Text Box 2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1" name="Text Box 2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2" name="Text Box 2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3" name="Text Box 2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4" name="Text Box 2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5" name="Text Box 2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6" name="Text Box 2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7" name="Text Box 2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8" name="Text Box 2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99" name="Text Box 2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0" name="Text Box 2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1" name="Text Box 2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2" name="Text Box 2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3" name="Text Box 2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4" name="Text Box 2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5" name="Text Box 2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6" name="Text Box 2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7" name="Text Box 2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8" name="Text Box 2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09" name="Text Box 2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0" name="Text Box 2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1" name="Text Box 2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2" name="Text Box 2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3" name="Text Box 2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4" name="Text Box 2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5" name="Text Box 2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6" name="Text Box 2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7" name="Text Box 2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8" name="Text Box 2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19" name="Text Box 2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0" name="Text Box 2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1" name="Text Box 2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2" name="Text Box 2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3" name="Text Box 2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4" name="Text Box 2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5" name="Text Box 2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6" name="Text Box 2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7" name="Text Box 2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8" name="Text Box 2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29" name="Text Box 2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0" name="Text Box 2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1" name="Text Box 2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2" name="Text Box 2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3" name="Text Box 2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4" name="Text Box 2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5" name="Text Box 2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6" name="Text Box 2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7" name="Text Box 2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8" name="Text Box 2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39" name="Text Box 2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0" name="Text Box 2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1" name="Text Box 2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2" name="Text Box 2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3" name="Text Box 2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4" name="Text Box 2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5" name="Text Box 2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6" name="Text Box 2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7" name="Text Box 2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8" name="Text Box 2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49" name="Text Box 2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0" name="Text Box 2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1" name="Text Box 2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2" name="Text Box 2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3" name="Text Box 2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4" name="Text Box 2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5" name="Text Box 2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6" name="Text Box 2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7" name="Text Box 2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8" name="Text Box 2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59" name="Text Box 2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0" name="Text Box 2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1" name="Text Box 2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2" name="Text Box 2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3" name="Text Box 2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4" name="Text Box 2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5" name="Text Box 2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6" name="Text Box 2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7" name="Text Box 2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8" name="Text Box 2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69" name="Text Box 2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0" name="Text Box 2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1" name="Text Box 2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2" name="Text Box 2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3" name="Text Box 2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4" name="Text Box 3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5" name="Text Box 3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6" name="Text Box 3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7" name="Text Box 3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8" name="Text Box 3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79" name="Text Box 3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0" name="Text Box 3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1" name="Text Box 3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2" name="Text Box 3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3" name="Text Box 3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4" name="Text Box 3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5" name="Text Box 3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6" name="Text Box 3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7" name="Text Box 3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8" name="Text Box 3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89" name="Text Box 3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0" name="Text Box 3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1" name="Text Box 3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2" name="Text Box 3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3" name="Text Box 3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4" name="Text Box 3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5" name="Text Box 3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6" name="Text Box 3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7" name="Text Box 3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8" name="Text Box 3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399" name="Text Box 3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0" name="Text Box 3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1" name="Text Box 3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2" name="Text Box 3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3" name="Text Box 3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4" name="Text Box 3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5" name="Text Box 3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6" name="Text Box 3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7" name="Text Box 3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8" name="Text Box 3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09" name="Text Box 3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0" name="Text Box 3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1" name="Text Box 3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2" name="Text Box 3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3" name="Text Box 3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4" name="Text Box 3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5" name="Text Box 3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6" name="Text Box 3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7" name="Text Box 3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8" name="Text Box 3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19" name="Text Box 3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0" name="Text Box 3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1" name="Text Box 3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2" name="Text Box 3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3" name="Text Box 3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4" name="Text Box 3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5" name="Text Box 3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6" name="Text Box 3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7" name="Text Box 3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8" name="Text Box 3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29" name="Text Box 3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0" name="Text Box 3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1" name="Text Box 3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2" name="Text Box 3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3" name="Text Box 3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4" name="Text Box 3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5" name="Text Box 3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6" name="Text Box 3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7" name="Text Box 3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8" name="Text Box 3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39" name="Text Box 3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0" name="Text Box 3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1" name="Text Box 3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2" name="Text Box 3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3" name="Text Box 3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4" name="Text Box 3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5" name="Text Box 3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6" name="Text Box 3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7" name="Text Box 3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8" name="Text Box 3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49" name="Text Box 3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0" name="Text Box 3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1" name="Text Box 3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2" name="Text Box 3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3" name="Text Box 3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4" name="Text Box 3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5" name="Text Box 3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6" name="Text Box 3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7" name="Text Box 3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8" name="Text Box 3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59" name="Text Box 3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0" name="Text Box 3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1" name="Text Box 3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2" name="Text Box 3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3" name="Text Box 3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4" name="Text Box 3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5" name="Text Box 3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6" name="Text Box 3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7" name="Text Box 3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8" name="Text Box 3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69" name="Text Box 3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0" name="Text Box 3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1" name="Text Box 3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2" name="Text Box 3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3" name="Text Box 3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4" name="Text Box 3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5" name="Text Box 3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6" name="Text Box 3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7" name="Text Box 3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8" name="Text Box 3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79" name="Text Box 3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0" name="Text Box 3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1" name="Text Box 3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2" name="Text Box 3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3" name="Text Box 3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4" name="Text Box 3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5" name="Text Box 3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6" name="Text Box 3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7" name="Text Box 3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8" name="Text Box 3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89" name="Text Box 3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0" name="Text Box 3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1" name="Text Box 3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2" name="Text Box 3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3" name="Text Box 3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4" name="Text Box 3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5" name="Text Box 3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6" name="Text Box 3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7" name="Text Box 3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8" name="Text Box 3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499" name="Text Box 3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0" name="Text Box 3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1" name="Text Box 3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2" name="Text Box 3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3" name="Text Box 3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4" name="Text Box 3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5" name="Text Box 3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6" name="Text Box 3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7" name="Text Box 3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8" name="Text Box 3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09" name="Text Box 3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0" name="Text Box 3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1" name="Text Box 3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2" name="Text Box 3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3" name="Text Box 3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4" name="Text Box 3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5" name="Text Box 3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6" name="Text Box 3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7" name="Text Box 3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8" name="Text Box 3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19" name="Text Box 3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0" name="Text Box 3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1" name="Text Box 3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2" name="Text Box 3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3" name="Text Box 3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4" name="Text Box 3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5" name="Text Box 3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6" name="Text Box 3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7" name="Text Box 3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8" name="Text Box 3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29" name="Text Box 3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0" name="Text Box 3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1" name="Text Box 3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2" name="Text Box 3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3" name="Text Box 3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4" name="Text Box 3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5" name="Text Box 3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6" name="Text Box 3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7" name="Text Box 3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8" name="Text Box 3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39" name="Text Box 3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0" name="Text Box 3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1" name="Text Box 3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2" name="Text Box 3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3" name="Text Box 3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4" name="Text Box 3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5" name="Text Box 3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6" name="Text Box 3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7" name="Text Box 3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8" name="Text Box 3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49" name="Text Box 3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0" name="Text Box 3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1" name="Text Box 3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2" name="Text Box 3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3" name="Text Box 3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4" name="Text Box 3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5" name="Text Box 3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6" name="Text Box 3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7" name="Text Box 3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8" name="Text Box 3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59" name="Text Box 3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0" name="Text Box 3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1" name="Text Box 3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2" name="Text Box 3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3" name="Text Box 3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4" name="Text Box 3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5" name="Text Box 3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6" name="Text Box 3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7" name="Text Box 3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8" name="Text Box 3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69" name="Text Box 3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0" name="Text Box 3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1" name="Text Box 3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2" name="Text Box 3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3" name="Text Box 3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4" name="Text Box 3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5" name="Text Box 3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6" name="Text Box 3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7" name="Text Box 3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8" name="Text Box 3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79" name="Text Box 3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0" name="Text Box 3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1" name="Text Box 3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2" name="Text Box 3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3" name="Text Box 3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4" name="Text Box 3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5" name="Text Box 3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6" name="Text Box 3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7" name="Text Box 3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8" name="Text Box 3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89" name="Text Box 3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0" name="Text Box 3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1" name="Text Box 3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2" name="Text Box 3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3" name="Text Box 3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4" name="Text Box 3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5" name="Text Box 3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6" name="Text Box 3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7" name="Text Box 3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8" name="Text Box 3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599" name="Text Box 3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0" name="Text Box 3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1" name="Text Box 3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2" name="Text Box 3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3" name="Text Box 3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4" name="Text Box 3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5" name="Text Box 3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6" name="Text Box 3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7" name="Text Box 3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8" name="Text Box 3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09" name="Text Box 3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0" name="Text Box 3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1" name="Text Box 3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2" name="Text Box 3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3" name="Text Box 3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4" name="Text Box 3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5" name="Text Box 3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6" name="Text Box 3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7" name="Text Box 3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8" name="Text Box 3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19" name="Text Box 3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0" name="Text Box 3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1" name="Text Box 3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2" name="Text Box 3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3" name="Text Box 3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4" name="Text Box 3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5" name="Text Box 3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6" name="Text Box 3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7" name="Text Box 3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8" name="Text Box 3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29" name="Text Box 3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0" name="Text Box 3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1" name="Text Box 3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2" name="Text Box 3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3" name="Text Box 3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4" name="Text Box 3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5" name="Text Box 3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6" name="Text Box 3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7" name="Text Box 3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8" name="Text Box 3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39" name="Text Box 3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0" name="Text Box 3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1" name="Text Box 3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2" name="Text Box 3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3" name="Text Box 3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4" name="Text Box 3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5" name="Text Box 3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6" name="Text Box 3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7" name="Text Box 3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8" name="Text Box 3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49" name="Text Box 3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0" name="Text Box 3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1" name="Text Box 3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2" name="Text Box 3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3" name="Text Box 3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4" name="Text Box 3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5" name="Text Box 3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6" name="Text Box 3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7" name="Text Box 3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8" name="Text Box 3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59" name="Text Box 3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0" name="Text Box 3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1" name="Text Box 3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2" name="Text Box 3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3" name="Text Box 3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4" name="Text Box 3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5" name="Text Box 3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6" name="Text Box 3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7" name="Text Box 3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8" name="Text Box 3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69" name="Text Box 3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0" name="Text Box 3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1" name="Text Box 3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2" name="Text Box 3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3" name="Text Box 3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4" name="Text Box 3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5" name="Text Box 3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6" name="Text Box 3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7" name="Text Box 3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8" name="Text Box 3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79" name="Text Box 3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0" name="Text Box 3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1" name="Text Box 3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2" name="Text Box 3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3" name="Text Box 3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4" name="Text Box 3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5" name="Text Box 3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6" name="Text Box 3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7" name="Text Box 3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8" name="Text Box 3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89" name="Text Box 3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0" name="Text Box 3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1" name="Text Box 3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2" name="Text Box 3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3" name="Text Box 3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4" name="Text Box 3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5" name="Text Box 3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6" name="Text Box 3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7" name="Text Box 3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8" name="Text Box 3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699" name="Text Box 3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0" name="Text Box 3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1" name="Text Box 3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2" name="Text Box 3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3" name="Text Box 3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4" name="Text Box 3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5" name="Text Box 3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6" name="Text Box 3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7" name="Text Box 3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8" name="Text Box 3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09" name="Text Box 3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0" name="Text Box 3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1" name="Text Box 3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2" name="Text Box 3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3" name="Text Box 3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4" name="Text Box 3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5" name="Text Box 3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6" name="Text Box 3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7" name="Text Box 3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8" name="Text Box 3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19" name="Text Box 3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0" name="Text Box 3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1" name="Text Box 3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2" name="Text Box 3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3" name="Text Box 3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4" name="Text Box 3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5" name="Text Box 3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6" name="Text Box 3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7" name="Text Box 3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8" name="Text Box 3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29" name="Text Box 3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0" name="Text Box 3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1" name="Text Box 3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2" name="Text Box 3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3" name="Text Box 3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4" name="Text Box 3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5" name="Text Box 3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6" name="Text Box 3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7" name="Text Box 3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8" name="Text Box 3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39" name="Text Box 3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0" name="Text Box 3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1" name="Text Box 3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2" name="Text Box 3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3" name="Text Box 3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4" name="Text Box 3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5" name="Text Box 3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6" name="Text Box 3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7" name="Text Box 3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8" name="Text Box 3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49" name="Text Box 3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0" name="Text Box 3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1" name="Text Box 3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2" name="Text Box 3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3" name="Text Box 3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4" name="Text Box 3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5" name="Text Box 3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6" name="Text Box 3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7" name="Text Box 3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8" name="Text Box 3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59" name="Text Box 3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0" name="Text Box 3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1" name="Text Box 3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2" name="Text Box 3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3" name="Text Box 3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4" name="Text Box 3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5" name="Text Box 3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6" name="Text Box 3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7" name="Text Box 3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8" name="Text Box 3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69" name="Text Box 3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0" name="Text Box 3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1" name="Text Box 3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2" name="Text Box 3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3" name="Text Box 3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4" name="Text Box 3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5" name="Text Box 3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6" name="Text Box 3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7" name="Text Box 3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8" name="Text Box 3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79" name="Text Box 3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0" name="Text Box 3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1" name="Text Box 3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2" name="Text Box 3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3" name="Text Box 3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4" name="Text Box 3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5" name="Text Box 3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6" name="Text Box 3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7" name="Text Box 3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8" name="Text Box 3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89" name="Text Box 3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0" name="Text Box 3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1" name="Text Box 3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2" name="Text Box 3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3" name="Text Box 3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4" name="Text Box 3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5" name="Text Box 3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6" name="Text Box 3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7" name="Text Box 3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8" name="Text Box 3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799" name="Text Box 3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0" name="Text Box 3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1" name="Text Box 3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2" name="Text Box 3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3" name="Text Box 3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4" name="Text Box 3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5" name="Text Box 3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6" name="Text Box 3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7" name="Text Box 3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8" name="Text Box 3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09" name="Text Box 3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0" name="Text Box 3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1" name="Text Box 3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2" name="Text Box 3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3" name="Text Box 3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4" name="Text Box 3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5" name="Text Box 3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6" name="Text Box 3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7" name="Text Box 3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8" name="Text Box 3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19" name="Text Box 3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0" name="Text Box 3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1" name="Text Box 3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2" name="Text Box 3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3" name="Text Box 3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4" name="Text Box 3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5" name="Text Box 3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6" name="Text Box 3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7" name="Text Box 3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8" name="Text Box 3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29" name="Text Box 3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0" name="Text Box 3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1" name="Text Box 3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2" name="Text Box 3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3" name="Text Box 3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4" name="Text Box 3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5" name="Text Box 3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6" name="Text Box 3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7" name="Text Box 3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8" name="Text Box 3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39" name="Text Box 3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0" name="Text Box 3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1" name="Text Box 3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2" name="Text Box 3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3" name="Text Box 3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4" name="Text Box 3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5" name="Text Box 3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6" name="Text Box 3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7" name="Text Box 3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8" name="Text Box 3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49" name="Text Box 3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0" name="Text Box 3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1" name="Text Box 3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2" name="Text Box 3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3" name="Text Box 3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4" name="Text Box 3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5" name="Text Box 3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6" name="Text Box 3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7" name="Text Box 3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8" name="Text Box 3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59" name="Text Box 3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0" name="Text Box 3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1" name="Text Box 3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2" name="Text Box 3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3" name="Text Box 3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4" name="Text Box 3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5" name="Text Box 3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6" name="Text Box 3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7" name="Text Box 3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8" name="Text Box 3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69" name="Text Box 3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0" name="Text Box 3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1" name="Text Box 3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2" name="Text Box 3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3" name="Text Box 3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4" name="Text Box 3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5" name="Text Box 3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6" name="Text Box 3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7" name="Text Box 3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8" name="Text Box 3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79" name="Text Box 3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0" name="Text Box 3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1" name="Text Box 3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2" name="Text Box 3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3" name="Text Box 3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4" name="Text Box 3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5" name="Text Box 3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6" name="Text Box 3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7" name="Text Box 3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8" name="Text Box 3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89" name="Text Box 3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0" name="Text Box 3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1" name="Text Box 3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2" name="Text Box 3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3" name="Text Box 3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4" name="Text Box 3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5" name="Text Box 3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6" name="Text Box 3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7" name="Text Box 3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8" name="Text Box 3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899" name="Text Box 3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0" name="Text Box 3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1" name="Text Box 3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2" name="Text Box 3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3" name="Text Box 3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4" name="Text Box 3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5" name="Text Box 3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6" name="Text Box 3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7" name="Text Box 3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8" name="Text Box 3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09" name="Text Box 3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0" name="Text Box 3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1" name="Text Box 3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2" name="Text Box 3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3" name="Text Box 3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4" name="Text Box 3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5" name="Text Box 3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6" name="Text Box 3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7" name="Text Box 3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8" name="Text Box 3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19" name="Text Box 3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0" name="Text Box 3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1" name="Text Box 3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2" name="Text Box 3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3" name="Text Box 3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4" name="Text Box 3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5" name="Text Box 3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6" name="Text Box 3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7" name="Text Box 3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8" name="Text Box 3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29" name="Text Box 3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0" name="Text Box 3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1" name="Text Box 3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2" name="Text Box 3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3" name="Text Box 3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4" name="Text Box 3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5" name="Text Box 3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6" name="Text Box 3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7" name="Text Box 3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8" name="Text Box 3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39" name="Text Box 3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0" name="Text Box 3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1" name="Text Box 3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2" name="Text Box 3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3" name="Text Box 3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4" name="Text Box 3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5" name="Text Box 3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6" name="Text Box 3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7" name="Text Box 3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8" name="Text Box 3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49" name="Text Box 3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0" name="Text Box 3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1" name="Text Box 3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2" name="Text Box 3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3" name="Text Box 3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4" name="Text Box 3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5" name="Text Box 3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6" name="Text Box 3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7" name="Text Box 3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8" name="Text Box 3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59" name="Text Box 3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0" name="Text Box 3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1" name="Text Box 3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2" name="Text Box 3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3" name="Text Box 3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4" name="Text Box 3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5" name="Text Box 3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6" name="Text Box 3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7" name="Text Box 3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8" name="Text Box 3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69" name="Text Box 3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0" name="Text Box 3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1" name="Text Box 3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2" name="Text Box 3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3" name="Text Box 3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4" name="Text Box 3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5" name="Text Box 3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6" name="Text Box 3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7" name="Text Box 3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8" name="Text Box 3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79" name="Text Box 3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0" name="Text Box 3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1" name="Text Box 3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2" name="Text Box 3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3" name="Text Box 3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4" name="Text Box 3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5" name="Text Box 3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6" name="Text Box 3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7" name="Text Box 3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8" name="Text Box 3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89" name="Text Box 3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0" name="Text Box 3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1" name="Text Box 3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2" name="Text Box 3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3" name="Text Box 3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4" name="Text Box 3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5" name="Text Box 3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6" name="Text Box 3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7" name="Text Box 3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8" name="Text Box 3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999" name="Text Box 3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0" name="Text Box 3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1" name="Text Box 3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2" name="Text Box 3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3" name="Text Box 3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4" name="Text Box 3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5" name="Text Box 3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6" name="Text Box 3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7" name="Text Box 3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8" name="Text Box 3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09" name="Text Box 3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0" name="Text Box 3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1" name="Text Box 3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2" name="Text Box 3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3" name="Text Box 3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4" name="Text Box 3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5" name="Text Box 3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6" name="Text Box 3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7" name="Text Box 3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8" name="Text Box 3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19" name="Text Box 3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0" name="Text Box 3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1" name="Text Box 3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2" name="Text Box 3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3" name="Text Box 3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4" name="Text Box 3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5" name="Text Box 3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6" name="Text Box 3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7" name="Text Box 3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8" name="Text Box 3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29" name="Text Box 3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0" name="Text Box 3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1" name="Text Box 3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2" name="Text Box 3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3" name="Text Box 3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4" name="Text Box 3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5" name="Text Box 3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6" name="Text Box 3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7" name="Text Box 3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8" name="Text Box 3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39" name="Text Box 3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0" name="Text Box 3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1" name="Text Box 3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2" name="Text Box 3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3" name="Text Box 3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4" name="Text Box 3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5" name="Text Box 3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6" name="Text Box 3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7" name="Text Box 3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8" name="Text Box 3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49" name="Text Box 3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0" name="Text Box 3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1" name="Text Box 3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2" name="Text Box 3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3" name="Text Box 3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4" name="Text Box 3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5" name="Text Box 3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6" name="Text Box 3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7" name="Text Box 3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8" name="Text Box 3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59" name="Text Box 3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0" name="Text Box 3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1" name="Text Box 3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2" name="Text Box 3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3" name="Text Box 3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4" name="Text Box 3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5" name="Text Box 3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6" name="Text Box 3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7" name="Text Box 3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8" name="Text Box 3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69" name="Text Box 3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0" name="Text Box 3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1" name="Text Box 3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2" name="Text Box 3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3" name="Text Box 3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4" name="Text Box 3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5" name="Text Box 3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6" name="Text Box 3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7" name="Text Box 3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8" name="Text Box 3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79" name="Text Box 3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0" name="Text Box 3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1" name="Text Box 3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2" name="Text Box 3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3" name="Text Box 3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4" name="Text Box 3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5" name="Text Box 3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6" name="Text Box 3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7" name="Text Box 3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8" name="Text Box 3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89" name="Text Box 3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0" name="Text Box 3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1" name="Text Box 3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2" name="Text Box 3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3" name="Text Box 3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4" name="Text Box 3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5" name="Text Box 3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6" name="Text Box 3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7" name="Text Box 3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8" name="Text Box 3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099" name="Text Box 3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0" name="Text Box 3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1" name="Text Box 3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2" name="Text Box 3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3" name="Text Box 3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4" name="Text Box 3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5" name="Text Box 3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6" name="Text Box 3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7" name="Text Box 3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8" name="Text Box 3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09" name="Text Box 3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0" name="Text Box 3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1" name="Text Box 3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2" name="Text Box 3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3" name="Text Box 3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4" name="Text Box 3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5" name="Text Box 3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6" name="Text Box 3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7" name="Text Box 3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8" name="Text Box 3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19" name="Text Box 3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0" name="Text Box 3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1" name="Text Box 3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2" name="Text Box 3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3" name="Text Box 3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4" name="Text Box 3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5" name="Text Box 3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6" name="Text Box 3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7" name="Text Box 3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8" name="Text Box 3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29" name="Text Box 3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0" name="Text Box 3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1" name="Text Box 3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2" name="Text Box 3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3" name="Text Box 3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4" name="Text Box 3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5" name="Text Box 3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6" name="Text Box 3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7" name="Text Box 3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8" name="Text Box 3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39" name="Text Box 3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0" name="Text Box 3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1" name="Text Box 3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2" name="Text Box 3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3" name="Text Box 3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4" name="Text Box 3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5" name="Text Box 3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6" name="Text Box 3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7" name="Text Box 3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8" name="Text Box 3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49" name="Text Box 3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0" name="Text Box 3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1" name="Text Box 3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2" name="Text Box 3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3" name="Text Box 3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4" name="Text Box 3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5" name="Text Box 3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6" name="Text Box 3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7" name="Text Box 3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8" name="Text Box 3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59" name="Text Box 3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0" name="Text Box 3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1" name="Text Box 3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2" name="Text Box 3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3" name="Text Box 3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4" name="Text Box 3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5" name="Text Box 3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6" name="Text Box 3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7" name="Text Box 3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8" name="Text Box 3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69" name="Text Box 3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0" name="Text Box 3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1" name="Text Box 3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2" name="Text Box 3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3" name="Text Box 3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4" name="Text Box 3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5" name="Text Box 3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6" name="Text Box 3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7" name="Text Box 3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8" name="Text Box 3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79" name="Text Box 3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0" name="Text Box 3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1" name="Text Box 3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2" name="Text Box 3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3" name="Text Box 3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4" name="Text Box 3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5" name="Text Box 3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6" name="Text Box 3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7" name="Text Box 3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8" name="Text Box 3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89" name="Text Box 3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0" name="Text Box 3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1" name="Text Box 3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2" name="Text Box 3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3" name="Text Box 3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4" name="Text Box 3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5" name="Text Box 3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6" name="Text Box 3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7" name="Text Box 3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8" name="Text Box 3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199" name="Text Box 3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0" name="Text Box 3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1" name="Text Box 3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2" name="Text Box 3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3" name="Text Box 3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4" name="Text Box 3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5" name="Text Box 3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6" name="Text Box 3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7" name="Text Box 3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8" name="Text Box 3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09" name="Text Box 3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0" name="Text Box 3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1" name="Text Box 3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2" name="Text Box 3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3" name="Text Box 3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4" name="Text Box 3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5" name="Text Box 3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6" name="Text Box 3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7" name="Text Box 3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8" name="Text Box 3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19" name="Text Box 3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0" name="Text Box 3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1" name="Text Box 3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2" name="Text Box 3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3" name="Text Box 3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4" name="Text Box 3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5" name="Text Box 3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6" name="Text Box 3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7" name="Text Box 3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8" name="Text Box 3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29" name="Text Box 3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0" name="Text Box 3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1" name="Text Box 3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2" name="Text Box 3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3" name="Text Box 3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4" name="Text Box 3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5" name="Text Box 3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6" name="Text Box 3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7" name="Text Box 3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8" name="Text Box 3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39" name="Text Box 3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0" name="Text Box 3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1" name="Text Box 3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2" name="Text Box 3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3" name="Text Box 3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4" name="Text Box 3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5" name="Text Box 3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6" name="Text Box 3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7" name="Text Box 3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8" name="Text Box 3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49" name="Text Box 3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0" name="Text Box 3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1" name="Text Box 3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2" name="Text Box 3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3" name="Text Box 3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4" name="Text Box 3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5" name="Text Box 3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6" name="Text Box 3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7" name="Text Box 3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8" name="Text Box 3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59" name="Text Box 3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0" name="Text Box 3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1" name="Text Box 3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2" name="Text Box 3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3" name="Text Box 3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4" name="Text Box 3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5" name="Text Box 3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6" name="Text Box 3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7" name="Text Box 3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8" name="Text Box 3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69" name="Text Box 3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0" name="Text Box 3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1" name="Text Box 3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2" name="Text Box 3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3" name="Text Box 3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4" name="Text Box 3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5" name="Text Box 3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6" name="Text Box 3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7" name="Text Box 3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8" name="Text Box 3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79" name="Text Box 3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0" name="Text Box 3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1" name="Text Box 3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2" name="Text Box 3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3" name="Text Box 3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4" name="Text Box 3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5" name="Text Box 3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6" name="Text Box 3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7" name="Text Box 3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8" name="Text Box 3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89" name="Text Box 3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0" name="Text Box 3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1" name="Text Box 3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2" name="Text Box 3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3" name="Text Box 3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4" name="Text Box 3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5" name="Text Box 3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6" name="Text Box 3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7" name="Text Box 3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8" name="Text Box 3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299" name="Text Box 3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0" name="Text Box 3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1" name="Text Box 3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2" name="Text Box 3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3" name="Text Box 3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4" name="Text Box 3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5" name="Text Box 3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6" name="Text Box 3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7" name="Text Box 3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8" name="Text Box 3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09" name="Text Box 3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0" name="Text Box 3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1" name="Text Box 3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2" name="Text Box 3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3" name="Text Box 3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4" name="Text Box 3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5" name="Text Box 3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6" name="Text Box 3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7" name="Text Box 3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8" name="Text Box 3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19" name="Text Box 3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0" name="Text Box 3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1" name="Text Box 3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2" name="Text Box 3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3" name="Text Box 3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4" name="Text Box 3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5" name="Text Box 3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6" name="Text Box 3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7" name="Text Box 3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8" name="Text Box 3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29" name="Text Box 3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0" name="Text Box 3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1" name="Text Box 3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2" name="Text Box 3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3" name="Text Box 3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4" name="Text Box 3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5" name="Text Box 3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6" name="Text Box 3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7" name="Text Box 3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8" name="Text Box 3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39" name="Text Box 3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0" name="Text Box 3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1" name="Text Box 3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2" name="Text Box 3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3" name="Text Box 3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4" name="Text Box 3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5" name="Text Box 3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6" name="Text Box 3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7" name="Text Box 3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8" name="Text Box 3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49" name="Text Box 3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0" name="Text Box 3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1" name="Text Box 3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2" name="Text Box 3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3" name="Text Box 3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4" name="Text Box 3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5" name="Text Box 3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6" name="Text Box 3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7" name="Text Box 3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8" name="Text Box 3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59" name="Text Box 3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0" name="Text Box 3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1" name="Text Box 3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2" name="Text Box 3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3" name="Text Box 3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4" name="Text Box 3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5" name="Text Box 3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6" name="Text Box 3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7" name="Text Box 3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8" name="Text Box 3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69" name="Text Box 3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0" name="Text Box 3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1" name="Text Box 3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2" name="Text Box 3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3" name="Text Box 3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4" name="Text Box 4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5" name="Text Box 4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6" name="Text Box 4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7" name="Text Box 4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8" name="Text Box 4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79" name="Text Box 4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0" name="Text Box 4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1" name="Text Box 4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2" name="Text Box 4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3" name="Text Box 4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4" name="Text Box 4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5" name="Text Box 4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6" name="Text Box 4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7" name="Text Box 4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8" name="Text Box 4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89" name="Text Box 4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0" name="Text Box 4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1" name="Text Box 4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2" name="Text Box 4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3" name="Text Box 4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4" name="Text Box 4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5" name="Text Box 4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6" name="Text Box 4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7" name="Text Box 4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8" name="Text Box 4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399" name="Text Box 4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0" name="Text Box 4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1" name="Text Box 4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2" name="Text Box 4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3" name="Text Box 4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4" name="Text Box 4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5" name="Text Box 4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6" name="Text Box 4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7" name="Text Box 4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8" name="Text Box 4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09" name="Text Box 4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0" name="Text Box 4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1" name="Text Box 4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2" name="Text Box 4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3" name="Text Box 4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4" name="Text Box 4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5" name="Text Box 4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6" name="Text Box 4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7" name="Text Box 4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8" name="Text Box 4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19" name="Text Box 4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0" name="Text Box 4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1" name="Text Box 4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2" name="Text Box 4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3" name="Text Box 4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4" name="Text Box 4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5" name="Text Box 4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6" name="Text Box 4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7" name="Text Box 4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8" name="Text Box 4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29" name="Text Box 4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0" name="Text Box 4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1" name="Text Box 4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2" name="Text Box 4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3" name="Text Box 4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4" name="Text Box 4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5" name="Text Box 4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6" name="Text Box 4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7" name="Text Box 4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8" name="Text Box 4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39" name="Text Box 4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0" name="Text Box 4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1" name="Text Box 4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2" name="Text Box 4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3" name="Text Box 4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4" name="Text Box 4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5" name="Text Box 4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6" name="Text Box 4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7" name="Text Box 4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8" name="Text Box 4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49" name="Text Box 4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0" name="Text Box 4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1" name="Text Box 4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2" name="Text Box 4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3" name="Text Box 4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4" name="Text Box 4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5" name="Text Box 4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6" name="Text Box 4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7" name="Text Box 4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8" name="Text Box 4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59" name="Text Box 4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0" name="Text Box 4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1" name="Text Box 4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2" name="Text Box 4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3" name="Text Box 4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4" name="Text Box 4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5" name="Text Box 4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6" name="Text Box 4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7" name="Text Box 4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8" name="Text Box 4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69" name="Text Box 4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0" name="Text Box 4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1" name="Text Box 4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2" name="Text Box 4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3" name="Text Box 4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4" name="Text Box 4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5" name="Text Box 4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6" name="Text Box 4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7" name="Text Box 4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8" name="Text Box 4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79" name="Text Box 4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0" name="Text Box 4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1" name="Text Box 4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2" name="Text Box 4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3" name="Text Box 4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4" name="Text Box 4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5" name="Text Box 4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6" name="Text Box 4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7" name="Text Box 4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8" name="Text Box 4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89" name="Text Box 4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0" name="Text Box 4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1" name="Text Box 4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2" name="Text Box 4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3" name="Text Box 4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4" name="Text Box 4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5" name="Text Box 4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6" name="Text Box 4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7" name="Text Box 4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8" name="Text Box 4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499" name="Text Box 4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0" name="Text Box 4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1" name="Text Box 4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2" name="Text Box 4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3" name="Text Box 4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4" name="Text Box 4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5" name="Text Box 4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6" name="Text Box 4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7" name="Text Box 4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8" name="Text Box 4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09" name="Text Box 4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0" name="Text Box 4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1" name="Text Box 4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2" name="Text Box 4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3" name="Text Box 4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4" name="Text Box 4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5" name="Text Box 4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6" name="Text Box 4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7" name="Text Box 4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8" name="Text Box 4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19" name="Text Box 4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0" name="Text Box 4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1" name="Text Box 4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2" name="Text Box 4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3" name="Text Box 4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4" name="Text Box 4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5" name="Text Box 4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6" name="Text Box 4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7" name="Text Box 4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8" name="Text Box 4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29" name="Text Box 4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0" name="Text Box 4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1" name="Text Box 4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2" name="Text Box 4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3" name="Text Box 4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4" name="Text Box 4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5" name="Text Box 4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6" name="Text Box 4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7" name="Text Box 4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8" name="Text Box 4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39" name="Text Box 4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0" name="Text Box 4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1" name="Text Box 4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2" name="Text Box 4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3" name="Text Box 4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4" name="Text Box 4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5" name="Text Box 4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6" name="Text Box 4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7" name="Text Box 4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8" name="Text Box 4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49" name="Text Box 4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0" name="Text Box 4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1" name="Text Box 4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2" name="Text Box 4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3" name="Text Box 4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4" name="Text Box 4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5" name="Text Box 4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6" name="Text Box 4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7" name="Text Box 4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8" name="Text Box 4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59" name="Text Box 4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0" name="Text Box 4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1" name="Text Box 4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2" name="Text Box 4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3" name="Text Box 4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4" name="Text Box 4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5" name="Text Box 4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6" name="Text Box 4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7" name="Text Box 4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8" name="Text Box 4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69" name="Text Box 4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0" name="Text Box 4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1" name="Text Box 4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2" name="Text Box 4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3" name="Text Box 4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4" name="Text Box 4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5" name="Text Box 4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6" name="Text Box 4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7" name="Text Box 4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8" name="Text Box 4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79" name="Text Box 4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0" name="Text Box 4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1" name="Text Box 4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2" name="Text Box 4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3" name="Text Box 4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4" name="Text Box 4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5" name="Text Box 4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6" name="Text Box 4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7" name="Text Box 4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8" name="Text Box 4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89" name="Text Box 4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0" name="Text Box 4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1" name="Text Box 4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2" name="Text Box 4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3" name="Text Box 4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4" name="Text Box 4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5" name="Text Box 4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6" name="Text Box 4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7" name="Text Box 4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8" name="Text Box 4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599" name="Text Box 4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0" name="Text Box 4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1" name="Text Box 4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2" name="Text Box 4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3" name="Text Box 4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4" name="Text Box 4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5" name="Text Box 4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6" name="Text Box 4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7" name="Text Box 4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8" name="Text Box 4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09" name="Text Box 4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0" name="Text Box 4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1" name="Text Box 4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2" name="Text Box 4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3" name="Text Box 4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4" name="Text Box 4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5" name="Text Box 4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6" name="Text Box 4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7" name="Text Box 4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8" name="Text Box 4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19" name="Text Box 4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0" name="Text Box 4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1" name="Text Box 4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2" name="Text Box 4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3" name="Text Box 4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4" name="Text Box 4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5" name="Text Box 4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6" name="Text Box 4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7" name="Text Box 4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8" name="Text Box 4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29" name="Text Box 4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0" name="Text Box 4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1" name="Text Box 4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2" name="Text Box 4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3" name="Text Box 4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4" name="Text Box 4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5" name="Text Box 4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6" name="Text Box 4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7" name="Text Box 4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8" name="Text Box 4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39" name="Text Box 4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0" name="Text Box 4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1" name="Text Box 4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2" name="Text Box 4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3" name="Text Box 4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4" name="Text Box 4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5" name="Text Box 4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6" name="Text Box 4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7" name="Text Box 4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8" name="Text Box 4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49" name="Text Box 4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0" name="Text Box 4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1" name="Text Box 4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2" name="Text Box 4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3" name="Text Box 4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4" name="Text Box 4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5" name="Text Box 4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6" name="Text Box 4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7" name="Text Box 4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8" name="Text Box 4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59" name="Text Box 4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0" name="Text Box 4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1" name="Text Box 4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2" name="Text Box 4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3" name="Text Box 4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4" name="Text Box 4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5" name="Text Box 4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6" name="Text Box 4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7" name="Text Box 4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8" name="Text Box 4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69" name="Text Box 4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0" name="Text Box 4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1" name="Text Box 4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2" name="Text Box 4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3" name="Text Box 4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4" name="Text Box 4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5" name="Text Box 4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6" name="Text Box 4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7" name="Text Box 4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8" name="Text Box 4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79" name="Text Box 4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0" name="Text Box 4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1" name="Text Box 4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2" name="Text Box 4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3" name="Text Box 4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4" name="Text Box 4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5" name="Text Box 4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6" name="Text Box 4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7" name="Text Box 4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8" name="Text Box 4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89" name="Text Box 4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0" name="Text Box 4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1" name="Text Box 4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2" name="Text Box 4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3" name="Text Box 4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4" name="Text Box 4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5" name="Text Box 4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6" name="Text Box 4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7" name="Text Box 4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8" name="Text Box 4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699" name="Text Box 4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0" name="Text Box 4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1" name="Text Box 4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2" name="Text Box 4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3" name="Text Box 4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4" name="Text Box 4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5" name="Text Box 4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6" name="Text Box 4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7" name="Text Box 4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8" name="Text Box 4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09" name="Text Box 4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0" name="Text Box 4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1" name="Text Box 4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2" name="Text Box 4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3" name="Text Box 4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4" name="Text Box 4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5" name="Text Box 4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6" name="Text Box 4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7" name="Text Box 4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8" name="Text Box 4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19" name="Text Box 4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0" name="Text Box 4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1" name="Text Box 4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2" name="Text Box 4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3" name="Text Box 4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4" name="Text Box 4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5" name="Text Box 4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6" name="Text Box 4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7" name="Text Box 4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8" name="Text Box 4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29" name="Text Box 4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0" name="Text Box 4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1" name="Text Box 4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2" name="Text Box 4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3" name="Text Box 4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4" name="Text Box 4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5" name="Text Box 4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6" name="Text Box 4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7" name="Text Box 4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8" name="Text Box 4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39" name="Text Box 4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0" name="Text Box 4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1" name="Text Box 4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2" name="Text Box 4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3" name="Text Box 4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4" name="Text Box 4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5" name="Text Box 4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6" name="Text Box 4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7" name="Text Box 4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8" name="Text Box 4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49" name="Text Box 4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0" name="Text Box 4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1" name="Text Box 4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2" name="Text Box 4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3" name="Text Box 4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4" name="Text Box 4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5" name="Text Box 4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6" name="Text Box 4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7" name="Text Box 4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8" name="Text Box 4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59" name="Text Box 4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0" name="Text Box 4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1" name="Text Box 4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2" name="Text Box 4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3" name="Text Box 4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4" name="Text Box 4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5" name="Text Box 4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6" name="Text Box 4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7" name="Text Box 4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8" name="Text Box 4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69" name="Text Box 4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0" name="Text Box 4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1" name="Text Box 4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2" name="Text Box 4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3" name="Text Box 4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4" name="Text Box 4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5" name="Text Box 4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6" name="Text Box 4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7" name="Text Box 4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8" name="Text Box 4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79" name="Text Box 4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0" name="Text Box 4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1" name="Text Box 4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2" name="Text Box 44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3" name="Text Box 44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4" name="Text Box 44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5" name="Text Box 44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6" name="Text Box 44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7" name="Text Box 44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8" name="Text Box 44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89" name="Text Box 44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0" name="Text Box 44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1" name="Text Box 44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2" name="Text Box 44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3" name="Text Box 44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4" name="Text Box 44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5" name="Text Box 44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6" name="Text Box 44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7" name="Text Box 44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8" name="Text Box 44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799" name="Text Box 44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0" name="Text Box 44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1" name="Text Box 4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2" name="Text Box 4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3" name="Text Box 4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4" name="Text Box 4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5" name="Text Box 4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6" name="Text Box 4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7" name="Text Box 4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8" name="Text Box 4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09" name="Text Box 4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0" name="Text Box 4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1" name="Text Box 4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2" name="Text Box 4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3" name="Text Box 4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4" name="Text Box 4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5" name="Text Box 4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6" name="Text Box 4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7" name="Text Box 4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8" name="Text Box 4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19" name="Text Box 4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0" name="Text Box 4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1" name="Text Box 4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2" name="Text Box 4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3" name="Text Box 4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4" name="Text Box 4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5" name="Text Box 4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6" name="Text Box 4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7" name="Text Box 4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8" name="Text Box 4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29" name="Text Box 4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0" name="Text Box 4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1" name="Text Box 4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2" name="Text Box 4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3" name="Text Box 4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4" name="Text Box 4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5" name="Text Box 4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6" name="Text Box 4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7" name="Text Box 4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8" name="Text Box 4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39" name="Text Box 4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0" name="Text Box 4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1" name="Text Box 4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2" name="Text Box 4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3" name="Text Box 44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4" name="Text Box 44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5" name="Text Box 44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6" name="Text Box 44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7" name="Text Box 44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8" name="Text Box 44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49" name="Text Box 44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0" name="Text Box 44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1" name="Text Box 44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2" name="Text Box 44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3" name="Text Box 44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4" name="Text Box 44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5" name="Text Box 44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6" name="Text Box 44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7" name="Text Box 44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8" name="Text Box 44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59" name="Text Box 44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0" name="Text Box 44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1" name="Text Box 44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2" name="Text Box 44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3" name="Text Box 44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4" name="Text Box 44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5" name="Text Box 44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6" name="Text Box 44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7" name="Text Box 44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8" name="Text Box 44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69" name="Text Box 44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0" name="Text Box 44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1" name="Text Box 44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2" name="Text Box 44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3" name="Text Box 44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4" name="Text Box 45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5" name="Text Box 45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6" name="Text Box 45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7" name="Text Box 45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8" name="Text Box 45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79" name="Text Box 45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0" name="Text Box 45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1" name="Text Box 45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2" name="Text Box 45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3" name="Text Box 45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4" name="Text Box 45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5" name="Text Box 45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6" name="Text Box 45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7" name="Text Box 45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8" name="Text Box 45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89" name="Text Box 45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0" name="Text Box 45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1" name="Text Box 45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2" name="Text Box 45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3" name="Text Box 45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4" name="Text Box 45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5" name="Text Box 45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6" name="Text Box 45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7" name="Text Box 45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8" name="Text Box 45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899" name="Text Box 45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0" name="Text Box 45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1" name="Text Box 45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2" name="Text Box 45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3" name="Text Box 45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4" name="Text Box 45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5" name="Text Box 45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6" name="Text Box 45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7" name="Text Box 45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8" name="Text Box 45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09" name="Text Box 45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0" name="Text Box 45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1" name="Text Box 45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2" name="Text Box 45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3" name="Text Box 45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4" name="Text Box 45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5" name="Text Box 45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6" name="Text Box 45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7" name="Text Box 45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8" name="Text Box 45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19" name="Text Box 45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0" name="Text Box 45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1" name="Text Box 45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2" name="Text Box 45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3" name="Text Box 45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4" name="Text Box 45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5" name="Text Box 45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6" name="Text Box 45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7" name="Text Box 45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8" name="Text Box 45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29" name="Text Box 45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0" name="Text Box 45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1" name="Text Box 45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2" name="Text Box 45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3" name="Text Box 45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4" name="Text Box 45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5" name="Text Box 45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6" name="Text Box 45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7" name="Text Box 45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8" name="Text Box 45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39" name="Text Box 45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0" name="Text Box 45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1" name="Text Box 45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2" name="Text Box 45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3" name="Text Box 45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4" name="Text Box 45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5" name="Text Box 45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6" name="Text Box 45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7" name="Text Box 45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8" name="Text Box 45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49" name="Text Box 45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0" name="Text Box 45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1" name="Text Box 45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2" name="Text Box 45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3" name="Text Box 45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4" name="Text Box 45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5" name="Text Box 45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6" name="Text Box 45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7" name="Text Box 45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8" name="Text Box 45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59" name="Text Box 45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0" name="Text Box 45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1" name="Text Box 45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2" name="Text Box 45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3" name="Text Box 45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4" name="Text Box 45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5" name="Text Box 45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6" name="Text Box 45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7" name="Text Box 45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8" name="Text Box 45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69" name="Text Box 45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0" name="Text Box 45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1" name="Text Box 45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2" name="Text Box 45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3" name="Text Box 45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4" name="Text Box 46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5" name="Text Box 46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6" name="Text Box 46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7" name="Text Box 46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8" name="Text Box 46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79" name="Text Box 46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0" name="Text Box 46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1" name="Text Box 46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2" name="Text Box 46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3" name="Text Box 46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4" name="Text Box 46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5" name="Text Box 46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6" name="Text Box 46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7" name="Text Box 46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8" name="Text Box 46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89" name="Text Box 46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0" name="Text Box 46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1" name="Text Box 46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2" name="Text Box 46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3" name="Text Box 46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4" name="Text Box 46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5" name="Text Box 46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6" name="Text Box 46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7" name="Text Box 46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8" name="Text Box 46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1999" name="Text Box 46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0" name="Text Box 46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1" name="Text Box 46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2" name="Text Box 46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3" name="Text Box 46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4" name="Text Box 46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5" name="Text Box 46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6" name="Text Box 46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7" name="Text Box 46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8" name="Text Box 46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09" name="Text Box 46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0" name="Text Box 46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1" name="Text Box 46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2" name="Text Box 46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3" name="Text Box 46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4" name="Text Box 46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5" name="Text Box 46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6" name="Text Box 46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7" name="Text Box 46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8" name="Text Box 46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19" name="Text Box 46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0" name="Text Box 46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1" name="Text Box 46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2" name="Text Box 46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3" name="Text Box 46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4" name="Text Box 46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5" name="Text Box 46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6" name="Text Box 46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7" name="Text Box 46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8" name="Text Box 46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29" name="Text Box 46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0" name="Text Box 46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1" name="Text Box 46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2" name="Text Box 46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3" name="Text Box 46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4" name="Text Box 46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5" name="Text Box 46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6" name="Text Box 46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7" name="Text Box 46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8" name="Text Box 46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39" name="Text Box 46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0" name="Text Box 46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1" name="Text Box 46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2" name="Text Box 46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3" name="Text Box 46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4" name="Text Box 46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5" name="Text Box 46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6" name="Text Box 46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7" name="Text Box 46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8" name="Text Box 46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49" name="Text Box 46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0" name="Text Box 46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1" name="Text Box 46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2" name="Text Box 46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3" name="Text Box 46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4" name="Text Box 46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5" name="Text Box 46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6" name="Text Box 46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7" name="Text Box 46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8" name="Text Box 46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59" name="Text Box 46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0" name="Text Box 46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1" name="Text Box 46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2" name="Text Box 46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3" name="Text Box 46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4" name="Text Box 46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5" name="Text Box 46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6" name="Text Box 46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7" name="Text Box 46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8" name="Text Box 46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69" name="Text Box 46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0" name="Text Box 46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1" name="Text Box 46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2" name="Text Box 46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3" name="Text Box 46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4" name="Text Box 47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5" name="Text Box 47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6" name="Text Box 47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7" name="Text Box 47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8" name="Text Box 47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79" name="Text Box 47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0" name="Text Box 47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1" name="Text Box 47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2" name="Text Box 47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3" name="Text Box 47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4" name="Text Box 47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5" name="Text Box 47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6" name="Text Box 47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7" name="Text Box 47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8" name="Text Box 47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89" name="Text Box 47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0" name="Text Box 47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1" name="Text Box 47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2" name="Text Box 47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3" name="Text Box 47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4" name="Text Box 47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5" name="Text Box 47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6" name="Text Box 47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7" name="Text Box 47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8" name="Text Box 47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099" name="Text Box 47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0" name="Text Box 47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1" name="Text Box 47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2" name="Text Box 47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3" name="Text Box 47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4" name="Text Box 47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5" name="Text Box 47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6" name="Text Box 47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7" name="Text Box 47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8" name="Text Box 47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09" name="Text Box 47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0" name="Text Box 47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1" name="Text Box 47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2" name="Text Box 47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3" name="Text Box 47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4" name="Text Box 47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5" name="Text Box 47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6" name="Text Box 47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7" name="Text Box 47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8" name="Text Box 47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19" name="Text Box 47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0" name="Text Box 47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1" name="Text Box 47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2" name="Text Box 47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3" name="Text Box 47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4" name="Text Box 47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5" name="Text Box 47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6" name="Text Box 47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7" name="Text Box 47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8" name="Text Box 47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29" name="Text Box 47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0" name="Text Box 47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1" name="Text Box 47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2" name="Text Box 47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3" name="Text Box 47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4" name="Text Box 47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5" name="Text Box 47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6" name="Text Box 47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7" name="Text Box 47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8" name="Text Box 47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39" name="Text Box 47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0" name="Text Box 47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1" name="Text Box 47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2" name="Text Box 47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3" name="Text Box 47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4" name="Text Box 47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5" name="Text Box 47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6" name="Text Box 47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7" name="Text Box 47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8" name="Text Box 47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49" name="Text Box 47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0" name="Text Box 47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1" name="Text Box 47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2" name="Text Box 47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3" name="Text Box 47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4" name="Text Box 47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5" name="Text Box 47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6" name="Text Box 47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7" name="Text Box 47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8" name="Text Box 47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59" name="Text Box 47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0" name="Text Box 47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1" name="Text Box 47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2" name="Text Box 47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3" name="Text Box 47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4" name="Text Box 47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5" name="Text Box 47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6" name="Text Box 47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7" name="Text Box 47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8" name="Text Box 47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69" name="Text Box 47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0" name="Text Box 47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1" name="Text Box 47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2" name="Text Box 47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3" name="Text Box 47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4" name="Text Box 48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5" name="Text Box 48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6" name="Text Box 48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7" name="Text Box 48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8" name="Text Box 48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79" name="Text Box 48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0" name="Text Box 48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1" name="Text Box 48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2" name="Text Box 48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3" name="Text Box 48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4" name="Text Box 48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5" name="Text Box 48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6" name="Text Box 48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7" name="Text Box 48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8" name="Text Box 48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89" name="Text Box 48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0" name="Text Box 48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1" name="Text Box 48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2" name="Text Box 48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3" name="Text Box 48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4" name="Text Box 48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5" name="Text Box 48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6" name="Text Box 48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7" name="Text Box 48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8" name="Text Box 48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199" name="Text Box 48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0" name="Text Box 48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1" name="Text Box 48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2" name="Text Box 48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3" name="Text Box 48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4" name="Text Box 48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5" name="Text Box 48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6" name="Text Box 48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7" name="Text Box 48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8" name="Text Box 48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09" name="Text Box 48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0" name="Text Box 48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1" name="Text Box 48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2" name="Text Box 48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3" name="Text Box 48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4" name="Text Box 48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5" name="Text Box 48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6" name="Text Box 48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7" name="Text Box 48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8" name="Text Box 48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19" name="Text Box 48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0" name="Text Box 48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1" name="Text Box 48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2" name="Text Box 48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3" name="Text Box 48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4" name="Text Box 48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5" name="Text Box 48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6" name="Text Box 48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7" name="Text Box 48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8" name="Text Box 48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29" name="Text Box 48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0" name="Text Box 48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1" name="Text Box 48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2" name="Text Box 48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3" name="Text Box 48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4" name="Text Box 48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5" name="Text Box 48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6" name="Text Box 48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7" name="Text Box 48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8" name="Text Box 48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39" name="Text Box 48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0" name="Text Box 48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1" name="Text Box 48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2" name="Text Box 48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3" name="Text Box 48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4" name="Text Box 48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5" name="Text Box 48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6" name="Text Box 48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7" name="Text Box 48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8" name="Text Box 48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49" name="Text Box 48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0" name="Text Box 48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1" name="Text Box 48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2" name="Text Box 48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3" name="Text Box 48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4" name="Text Box 48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5" name="Text Box 48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6" name="Text Box 48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7" name="Text Box 48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8" name="Text Box 48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59" name="Text Box 48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0" name="Text Box 48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1" name="Text Box 48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2" name="Text Box 48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3" name="Text Box 48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4" name="Text Box 48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5" name="Text Box 48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6" name="Text Box 48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7" name="Text Box 48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8" name="Text Box 48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69" name="Text Box 48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0" name="Text Box 48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1" name="Text Box 48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2" name="Text Box 48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3" name="Text Box 48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4" name="Text Box 49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5" name="Text Box 49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6" name="Text Box 49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7" name="Text Box 49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8" name="Text Box 49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79" name="Text Box 49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0" name="Text Box 49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1" name="Text Box 49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2" name="Text Box 49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3" name="Text Box 49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4" name="Text Box 49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5" name="Text Box 49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6" name="Text Box 49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7" name="Text Box 49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8" name="Text Box 49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89" name="Text Box 49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0" name="Text Box 49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1" name="Text Box 49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2" name="Text Box 49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3" name="Text Box 49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4" name="Text Box 49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5" name="Text Box 49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6" name="Text Box 49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7" name="Text Box 49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8" name="Text Box 49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299" name="Text Box 49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0" name="Text Box 49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1" name="Text Box 49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2" name="Text Box 49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3" name="Text Box 49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4" name="Text Box 49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5" name="Text Box 49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6" name="Text Box 49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7" name="Text Box 49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8" name="Text Box 49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09" name="Text Box 49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0" name="Text Box 49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1" name="Text Box 49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2" name="Text Box 49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3" name="Text Box 49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4" name="Text Box 49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5" name="Text Box 49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6" name="Text Box 49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7" name="Text Box 49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8" name="Text Box 49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19" name="Text Box 49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0" name="Text Box 49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1" name="Text Box 49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2" name="Text Box 49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3" name="Text Box 49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4" name="Text Box 49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5" name="Text Box 49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6" name="Text Box 49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7" name="Text Box 49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8" name="Text Box 49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29" name="Text Box 49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0" name="Text Box 49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1" name="Text Box 49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2" name="Text Box 49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3" name="Text Box 49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4" name="Text Box 49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5" name="Text Box 49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6" name="Text Box 49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7" name="Text Box 49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8" name="Text Box 49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39" name="Text Box 49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0" name="Text Box 49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1" name="Text Box 49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2" name="Text Box 49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3" name="Text Box 49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4" name="Text Box 49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5" name="Text Box 49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6" name="Text Box 49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7" name="Text Box 49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8" name="Text Box 49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49" name="Text Box 49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0" name="Text Box 49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1" name="Text Box 49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2" name="Text Box 49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3" name="Text Box 49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4" name="Text Box 49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5" name="Text Box 49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6" name="Text Box 49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7" name="Text Box 49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8" name="Text Box 49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59" name="Text Box 49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0" name="Text Box 49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1" name="Text Box 49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2" name="Text Box 49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3" name="Text Box 49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4" name="Text Box 49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5" name="Text Box 49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6" name="Text Box 49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7" name="Text Box 49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8" name="Text Box 49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69" name="Text Box 49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0" name="Text Box 49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1" name="Text Box 49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2" name="Text Box 49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3" name="Text Box 49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4" name="Text Box 50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5" name="Text Box 50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6" name="Text Box 50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7" name="Text Box 50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8" name="Text Box 50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79" name="Text Box 50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0" name="Text Box 50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1" name="Text Box 50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2" name="Text Box 50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3" name="Text Box 50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4" name="Text Box 50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5" name="Text Box 50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6" name="Text Box 50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7" name="Text Box 50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8" name="Text Box 50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89" name="Text Box 50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0" name="Text Box 50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1" name="Text Box 50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2" name="Text Box 50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3" name="Text Box 50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4" name="Text Box 50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5" name="Text Box 50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6" name="Text Box 50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7" name="Text Box 50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8" name="Text Box 50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399" name="Text Box 50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0" name="Text Box 50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1" name="Text Box 50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2" name="Text Box 50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3" name="Text Box 50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4" name="Text Box 50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5" name="Text Box 50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6" name="Text Box 50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7" name="Text Box 50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8" name="Text Box 50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09" name="Text Box 50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0" name="Text Box 50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1" name="Text Box 50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2" name="Text Box 50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3" name="Text Box 50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4" name="Text Box 50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5" name="Text Box 50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6" name="Text Box 50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7" name="Text Box 50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8" name="Text Box 50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19" name="Text Box 50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0" name="Text Box 50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1" name="Text Box 50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2" name="Text Box 50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3" name="Text Box 50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4" name="Text Box 50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5" name="Text Box 50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6" name="Text Box 50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7" name="Text Box 50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8" name="Text Box 50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29" name="Text Box 50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0" name="Text Box 50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1" name="Text Box 50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2" name="Text Box 50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3" name="Text Box 50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4" name="Text Box 50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5" name="Text Box 50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6" name="Text Box 50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7" name="Text Box 50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8" name="Text Box 50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39" name="Text Box 50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0" name="Text Box 50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1" name="Text Box 50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2" name="Text Box 50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3" name="Text Box 50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4" name="Text Box 50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5" name="Text Box 50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6" name="Text Box 50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7" name="Text Box 50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8" name="Text Box 50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49" name="Text Box 50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0" name="Text Box 50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1" name="Text Box 50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2" name="Text Box 50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3" name="Text Box 50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4" name="Text Box 50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5" name="Text Box 50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6" name="Text Box 50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7" name="Text Box 50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8" name="Text Box 50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59" name="Text Box 50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0" name="Text Box 50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1" name="Text Box 50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2" name="Text Box 50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3" name="Text Box 50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4" name="Text Box 50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5" name="Text Box 50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6" name="Text Box 50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7" name="Text Box 50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8" name="Text Box 50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69" name="Text Box 50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0" name="Text Box 50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1" name="Text Box 50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2" name="Text Box 50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3" name="Text Box 50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4" name="Text Box 51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5" name="Text Box 51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6" name="Text Box 51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7" name="Text Box 51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8" name="Text Box 51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79" name="Text Box 51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0" name="Text Box 51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1" name="Text Box 51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2" name="Text Box 51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3" name="Text Box 51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4" name="Text Box 51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5" name="Text Box 51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6" name="Text Box 51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7" name="Text Box 51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8" name="Text Box 51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89" name="Text Box 51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0" name="Text Box 51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1" name="Text Box 51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2" name="Text Box 51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3" name="Text Box 51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4" name="Text Box 51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5" name="Text Box 51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6" name="Text Box 51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7" name="Text Box 51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8" name="Text Box 51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499" name="Text Box 51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0" name="Text Box 51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1" name="Text Box 51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2" name="Text Box 51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3" name="Text Box 51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4" name="Text Box 51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5" name="Text Box 51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6" name="Text Box 51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7" name="Text Box 51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8" name="Text Box 51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09" name="Text Box 51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0" name="Text Box 51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1" name="Text Box 51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2" name="Text Box 51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3" name="Text Box 51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4" name="Text Box 51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5" name="Text Box 51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6" name="Text Box 51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7" name="Text Box 51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8" name="Text Box 51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19" name="Text Box 51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0" name="Text Box 51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1" name="Text Box 51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2" name="Text Box 51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3" name="Text Box 51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4" name="Text Box 51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5" name="Text Box 51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6" name="Text Box 51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7" name="Text Box 51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8" name="Text Box 51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29" name="Text Box 51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0" name="Text Box 51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1" name="Text Box 51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2" name="Text Box 51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3" name="Text Box 51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4" name="Text Box 51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5" name="Text Box 51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6" name="Text Box 51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7" name="Text Box 51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8" name="Text Box 51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39" name="Text Box 51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0" name="Text Box 51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1" name="Text Box 51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2" name="Text Box 51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3" name="Text Box 51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4" name="Text Box 51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5" name="Text Box 51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6" name="Text Box 51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7" name="Text Box 51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8" name="Text Box 51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49" name="Text Box 51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0" name="Text Box 51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1" name="Text Box 51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2" name="Text Box 51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3" name="Text Box 51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4" name="Text Box 51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5" name="Text Box 51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6" name="Text Box 51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7" name="Text Box 51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8" name="Text Box 51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59" name="Text Box 51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0" name="Text Box 51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1" name="Text Box 51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2" name="Text Box 51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3" name="Text Box 51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4" name="Text Box 51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5" name="Text Box 51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6" name="Text Box 51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7" name="Text Box 51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8" name="Text Box 51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69" name="Text Box 51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0" name="Text Box 51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1" name="Text Box 51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2" name="Text Box 51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3" name="Text Box 51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4" name="Text Box 52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5" name="Text Box 52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6" name="Text Box 52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7" name="Text Box 52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8" name="Text Box 52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79" name="Text Box 52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0" name="Text Box 52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1" name="Text Box 52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2" name="Text Box 52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3" name="Text Box 52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4" name="Text Box 52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5" name="Text Box 52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6" name="Text Box 52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7" name="Text Box 52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8" name="Text Box 52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89" name="Text Box 52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0" name="Text Box 52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1" name="Text Box 52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2" name="Text Box 52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3" name="Text Box 52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4" name="Text Box 52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5" name="Text Box 52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6" name="Text Box 52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7" name="Text Box 52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8" name="Text Box 52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599" name="Text Box 52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0" name="Text Box 52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1" name="Text Box 52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2" name="Text Box 52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3" name="Text Box 52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4" name="Text Box 52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5" name="Text Box 52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6" name="Text Box 52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7" name="Text Box 52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8" name="Text Box 52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09" name="Text Box 52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0" name="Text Box 52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1" name="Text Box 52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2" name="Text Box 52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3" name="Text Box 52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4" name="Text Box 52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5" name="Text Box 52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6" name="Text Box 52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7" name="Text Box 52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8" name="Text Box 52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19" name="Text Box 52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0" name="Text Box 52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1" name="Text Box 52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2" name="Text Box 52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3" name="Text Box 52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4" name="Text Box 52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5" name="Text Box 52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6" name="Text Box 52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7" name="Text Box 52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8" name="Text Box 52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29" name="Text Box 52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0" name="Text Box 52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1" name="Text Box 52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2" name="Text Box 52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3" name="Text Box 52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4" name="Text Box 52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5" name="Text Box 52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6" name="Text Box 52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7" name="Text Box 52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8" name="Text Box 52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39" name="Text Box 52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0" name="Text Box 52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1" name="Text Box 52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2" name="Text Box 52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3" name="Text Box 52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4" name="Text Box 52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5" name="Text Box 52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6" name="Text Box 52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7" name="Text Box 52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8" name="Text Box 52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49" name="Text Box 52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0" name="Text Box 52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1" name="Text Box 52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2" name="Text Box 52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3" name="Text Box 52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4" name="Text Box 52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5" name="Text Box 52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6" name="Text Box 52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7" name="Text Box 52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8" name="Text Box 52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59" name="Text Box 52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0" name="Text Box 52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1" name="Text Box 52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2" name="Text Box 52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3" name="Text Box 52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4" name="Text Box 52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5" name="Text Box 52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6" name="Text Box 52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7" name="Text Box 52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8" name="Text Box 52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69" name="Text Box 52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0" name="Text Box 52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1" name="Text Box 52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2" name="Text Box 52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3" name="Text Box 52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4" name="Text Box 53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5" name="Text Box 53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6" name="Text Box 53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7" name="Text Box 53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8" name="Text Box 53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79" name="Text Box 53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0" name="Text Box 53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1" name="Text Box 53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2" name="Text Box 530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3" name="Text Box 530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4" name="Text Box 531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5" name="Text Box 531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6" name="Text Box 531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7" name="Text Box 531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8" name="Text Box 531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89" name="Text Box 531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0" name="Text Box 531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1" name="Text Box 531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2" name="Text Box 531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3" name="Text Box 531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4" name="Text Box 532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5" name="Text Box 532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6" name="Text Box 532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7" name="Text Box 532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8" name="Text Box 532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699" name="Text Box 532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0" name="Text Box 532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1" name="Text Box 53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2" name="Text Box 53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3" name="Text Box 53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4" name="Text Box 53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5" name="Text Box 53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6" name="Text Box 53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7" name="Text Box 53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8" name="Text Box 53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09" name="Text Box 53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0" name="Text Box 53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1" name="Text Box 53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2" name="Text Box 53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3" name="Text Box 53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4" name="Text Box 53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5" name="Text Box 53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6" name="Text Box 53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7" name="Text Box 53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8" name="Text Box 53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19" name="Text Box 53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0" name="Text Box 53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1" name="Text Box 53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2" name="Text Box 53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3" name="Text Box 53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4" name="Text Box 53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5" name="Text Box 53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6" name="Text Box 53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7" name="Text Box 53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8" name="Text Box 53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29" name="Text Box 53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0" name="Text Box 53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1" name="Text Box 53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2" name="Text Box 53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3" name="Text Box 53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4" name="Text Box 53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5" name="Text Box 53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6" name="Text Box 53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7" name="Text Box 53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8" name="Text Box 53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39" name="Text Box 53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0" name="Text Box 53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1" name="Text Box 53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2" name="Text Box 53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3" name="Text Box 536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4" name="Text Box 537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5" name="Text Box 537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6" name="Text Box 537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7" name="Text Box 537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8" name="Text Box 537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49" name="Text Box 537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0" name="Text Box 537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1" name="Text Box 537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2" name="Text Box 537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3" name="Text Box 537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4" name="Text Box 538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5" name="Text Box 538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6" name="Text Box 538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7" name="Text Box 538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8" name="Text Box 538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59" name="Text Box 538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0" name="Text Box 538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1" name="Text Box 538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2" name="Text Box 538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3" name="Text Box 538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4" name="Text Box 539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5" name="Text Box 539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6" name="Text Box 539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7" name="Text Box 539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8" name="Text Box 539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69" name="Text Box 539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0" name="Text Box 539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1" name="Text Box 539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2" name="Text Box 539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3" name="Text Box 539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4" name="Text Box 540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5" name="Text Box 540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6" name="Text Box 540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7" name="Text Box 540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8" name="Text Box 540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79" name="Text Box 540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0" name="Text Box 540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1" name="Text Box 540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2" name="Text Box 542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3" name="Text Box 542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4" name="Text Box 542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5" name="Text Box 543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6" name="Text Box 543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7" name="Text Box 543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8" name="Text Box 543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89" name="Text Box 543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0" name="Text Box 543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1" name="Text Box 543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2" name="Text Box 543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3" name="Text Box 543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4" name="Text Box 543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5" name="Text Box 544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6" name="Text Box 544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7" name="Text Box 544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8" name="Text Box 544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799" name="Text Box 544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0" name="Text Box 544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1" name="Text Box 544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2" name="Text Box 544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3" name="Text Box 544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4" name="Text Box 544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5" name="Text Box 545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6" name="Text Box 545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7" name="Text Box 545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8" name="Text Box 545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09" name="Text Box 545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0" name="Text Box 545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1" name="Text Box 545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2" name="Text Box 545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3" name="Text Box 545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4" name="Text Box 5459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5" name="Text Box 5460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6" name="Text Box 5461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7" name="Text Box 5462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8" name="Text Box 5463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19" name="Text Box 5464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0" name="Text Box 5465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1" name="Text Box 5466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2" name="Text Box 5467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1</xdr:row>
      <xdr:rowOff>19050</xdr:rowOff>
    </xdr:to>
    <xdr:sp macro="" textlink="">
      <xdr:nvSpPr>
        <xdr:cNvPr id="2823" name="Text Box 5468"/>
        <xdr:cNvSpPr txBox="1">
          <a:spLocks noChangeArrowheads="1"/>
        </xdr:cNvSpPr>
      </xdr:nvSpPr>
      <xdr:spPr bwMode="auto">
        <a:xfrm>
          <a:off x="4686300" y="0"/>
          <a:ext cx="8572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2" name="Text Box 37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3" name="Text Box 37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4" name="Text Box 379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5" name="Text Box 380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6" name="Text Box 381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7" name="Text Box 382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8" name="Text Box 383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9" name="Text Box 384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0" name="Text Box 385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1" name="Text Box 386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2" name="Text Box 387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171449</xdr:rowOff>
    </xdr:to>
    <xdr:sp macro="" textlink="">
      <xdr:nvSpPr>
        <xdr:cNvPr id="13" name="Text Box 388"/>
        <xdr:cNvSpPr txBox="1">
          <a:spLocks noChangeArrowheads="1"/>
        </xdr:cNvSpPr>
      </xdr:nvSpPr>
      <xdr:spPr bwMode="auto">
        <a:xfrm>
          <a:off x="4800600" y="190500"/>
          <a:ext cx="85725" cy="1714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4" name="Text Box 389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5" name="Text Box 390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6" name="Text Box 391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7" name="Text Box 392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8" name="Text Box 393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19" name="Text Box 394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0" name="Text Box 395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1" name="Text Box 396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2" name="Text Box 397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4</xdr:col>
      <xdr:colOff>0</xdr:colOff>
      <xdr:row>0</xdr:row>
      <xdr:rowOff>0</xdr:rowOff>
    </xdr:from>
    <xdr:to>
      <xdr:col>4</xdr:col>
      <xdr:colOff>85725</xdr:colOff>
      <xdr:row>0</xdr:row>
      <xdr:rowOff>163831</xdr:rowOff>
    </xdr:to>
    <xdr:sp macro="" textlink="">
      <xdr:nvSpPr>
        <xdr:cNvPr id="23" name="Text Box 398"/>
        <xdr:cNvSpPr txBox="1">
          <a:spLocks noChangeArrowheads="1"/>
        </xdr:cNvSpPr>
      </xdr:nvSpPr>
      <xdr:spPr bwMode="auto">
        <a:xfrm>
          <a:off x="4800600" y="381000"/>
          <a:ext cx="85725" cy="163831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60"/>
  <sheetViews>
    <sheetView showGridLines="0" tabSelected="1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4" bestFit="1" customWidth="1"/>
    <col min="9" max="9" width="12.28515625" bestFit="1" customWidth="1"/>
  </cols>
  <sheetData>
    <row r="1" spans="1:5" ht="15" customHeight="1" x14ac:dyDescent="0.25">
      <c r="A1" s="36" t="s">
        <v>33</v>
      </c>
    </row>
    <row r="2" spans="1:5" ht="15" customHeight="1" x14ac:dyDescent="0.2">
      <c r="A2" s="207" t="s">
        <v>34</v>
      </c>
      <c r="B2" s="207"/>
      <c r="C2" s="207"/>
      <c r="D2" s="207"/>
      <c r="E2" s="207"/>
    </row>
    <row r="3" spans="1:5" ht="15" customHeight="1" x14ac:dyDescent="0.2">
      <c r="A3" s="207" t="s">
        <v>35</v>
      </c>
      <c r="B3" s="207"/>
      <c r="C3" s="207"/>
      <c r="D3" s="207"/>
      <c r="E3" s="207"/>
    </row>
    <row r="4" spans="1:5" ht="15" customHeight="1" x14ac:dyDescent="0.2">
      <c r="A4" s="208" t="s">
        <v>36</v>
      </c>
      <c r="B4" s="208"/>
      <c r="C4" s="208"/>
      <c r="D4" s="208"/>
      <c r="E4" s="208"/>
    </row>
    <row r="5" spans="1:5" ht="15" customHeight="1" x14ac:dyDescent="0.2">
      <c r="A5" s="208"/>
      <c r="B5" s="208"/>
      <c r="C5" s="208"/>
      <c r="D5" s="208"/>
      <c r="E5" s="208"/>
    </row>
    <row r="6" spans="1:5" ht="15" customHeight="1" x14ac:dyDescent="0.2">
      <c r="A6" s="208"/>
      <c r="B6" s="208"/>
      <c r="C6" s="208"/>
      <c r="D6" s="208"/>
      <c r="E6" s="208"/>
    </row>
    <row r="7" spans="1:5" ht="15" customHeight="1" x14ac:dyDescent="0.2">
      <c r="A7" s="208"/>
      <c r="B7" s="208"/>
      <c r="C7" s="208"/>
      <c r="D7" s="208"/>
      <c r="E7" s="208"/>
    </row>
    <row r="8" spans="1:5" ht="15" customHeight="1" x14ac:dyDescent="0.2">
      <c r="A8" s="208"/>
      <c r="B8" s="208"/>
      <c r="C8" s="208"/>
      <c r="D8" s="208"/>
      <c r="E8" s="208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5">
      <c r="A10" s="38" t="s">
        <v>1</v>
      </c>
      <c r="B10" s="39"/>
      <c r="C10" s="39"/>
      <c r="D10" s="39"/>
      <c r="E10" s="39"/>
    </row>
    <row r="11" spans="1:5" ht="15" customHeight="1" x14ac:dyDescent="0.2">
      <c r="A11" s="40" t="s">
        <v>37</v>
      </c>
      <c r="B11" s="39"/>
      <c r="C11" s="39"/>
      <c r="D11" s="39"/>
      <c r="E11" s="41" t="s">
        <v>38</v>
      </c>
    </row>
    <row r="12" spans="1:5" ht="15" customHeight="1" x14ac:dyDescent="0.25">
      <c r="A12" s="42"/>
      <c r="B12" s="38"/>
      <c r="C12" s="39"/>
      <c r="D12" s="39"/>
      <c r="E12" s="43"/>
    </row>
    <row r="13" spans="1:5" ht="15" customHeight="1" x14ac:dyDescent="0.2">
      <c r="B13" s="44" t="s">
        <v>39</v>
      </c>
      <c r="C13" s="44" t="s">
        <v>40</v>
      </c>
      <c r="D13" s="45" t="s">
        <v>41</v>
      </c>
      <c r="E13" s="44" t="s">
        <v>42</v>
      </c>
    </row>
    <row r="14" spans="1:5" ht="15" customHeight="1" x14ac:dyDescent="0.2">
      <c r="B14" s="46">
        <v>33353</v>
      </c>
      <c r="C14" s="47"/>
      <c r="D14" s="48" t="s">
        <v>43</v>
      </c>
      <c r="E14" s="49">
        <v>481751</v>
      </c>
    </row>
    <row r="15" spans="1:5" ht="15" customHeight="1" x14ac:dyDescent="0.2">
      <c r="B15" s="50"/>
      <c r="C15" s="51" t="s">
        <v>44</v>
      </c>
      <c r="D15" s="52"/>
      <c r="E15" s="53">
        <f>SUM(E14:E14)</f>
        <v>481751</v>
      </c>
    </row>
    <row r="16" spans="1:5" ht="15" customHeight="1" x14ac:dyDescent="0.25">
      <c r="A16" s="54"/>
      <c r="B16" s="55"/>
      <c r="C16" s="55"/>
      <c r="D16" s="55"/>
      <c r="E16" s="55"/>
    </row>
    <row r="17" spans="1:5" ht="15" customHeight="1" x14ac:dyDescent="0.25">
      <c r="A17" s="56" t="s">
        <v>17</v>
      </c>
      <c r="B17" s="57"/>
      <c r="C17" s="57"/>
      <c r="D17" s="57"/>
      <c r="E17" s="58"/>
    </row>
    <row r="18" spans="1:5" ht="15" customHeight="1" x14ac:dyDescent="0.2">
      <c r="A18" s="40" t="s">
        <v>37</v>
      </c>
      <c r="B18" s="57"/>
      <c r="C18" s="57"/>
      <c r="D18" s="57"/>
      <c r="E18" s="59" t="s">
        <v>38</v>
      </c>
    </row>
    <row r="19" spans="1:5" ht="15" customHeight="1" x14ac:dyDescent="0.2"/>
    <row r="20" spans="1:5" ht="15" customHeight="1" x14ac:dyDescent="0.2">
      <c r="A20" s="60" t="s">
        <v>45</v>
      </c>
      <c r="E20" s="61">
        <v>481751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46</v>
      </c>
    </row>
    <row r="24" spans="1:5" ht="15" customHeight="1" x14ac:dyDescent="0.2">
      <c r="A24" s="207" t="s">
        <v>34</v>
      </c>
      <c r="B24" s="207"/>
      <c r="C24" s="207"/>
      <c r="D24" s="207"/>
      <c r="E24" s="207"/>
    </row>
    <row r="25" spans="1:5" ht="15" customHeight="1" x14ac:dyDescent="0.2">
      <c r="A25" s="207" t="s">
        <v>35</v>
      </c>
      <c r="B25" s="207"/>
      <c r="C25" s="207"/>
      <c r="D25" s="207"/>
      <c r="E25" s="207"/>
    </row>
    <row r="26" spans="1:5" ht="15" customHeight="1" x14ac:dyDescent="0.2">
      <c r="A26" s="208" t="s">
        <v>47</v>
      </c>
      <c r="B26" s="208"/>
      <c r="C26" s="208"/>
      <c r="D26" s="208"/>
      <c r="E26" s="208"/>
    </row>
    <row r="27" spans="1:5" ht="15" customHeight="1" x14ac:dyDescent="0.2">
      <c r="A27" s="208"/>
      <c r="B27" s="208"/>
      <c r="C27" s="208"/>
      <c r="D27" s="208"/>
      <c r="E27" s="208"/>
    </row>
    <row r="28" spans="1:5" ht="15" customHeight="1" x14ac:dyDescent="0.2">
      <c r="A28" s="208"/>
      <c r="B28" s="208"/>
      <c r="C28" s="208"/>
      <c r="D28" s="208"/>
      <c r="E28" s="208"/>
    </row>
    <row r="29" spans="1:5" ht="15" customHeight="1" x14ac:dyDescent="0.2">
      <c r="A29" s="208"/>
      <c r="B29" s="208"/>
      <c r="C29" s="208"/>
      <c r="D29" s="208"/>
      <c r="E29" s="208"/>
    </row>
    <row r="30" spans="1:5" ht="15" customHeight="1" x14ac:dyDescent="0.2">
      <c r="A30" s="208"/>
      <c r="B30" s="208"/>
      <c r="C30" s="208"/>
      <c r="D30" s="208"/>
      <c r="E30" s="208"/>
    </row>
    <row r="31" spans="1:5" ht="15" customHeight="1" x14ac:dyDescent="0.2">
      <c r="A31" s="208"/>
      <c r="B31" s="208"/>
      <c r="C31" s="208"/>
      <c r="D31" s="208"/>
      <c r="E31" s="208"/>
    </row>
    <row r="32" spans="1:5" ht="15" customHeight="1" x14ac:dyDescent="0.2">
      <c r="A32" s="208"/>
      <c r="B32" s="208"/>
      <c r="C32" s="208"/>
      <c r="D32" s="208"/>
      <c r="E32" s="208"/>
    </row>
    <row r="33" spans="1:5" ht="15" customHeight="1" x14ac:dyDescent="0.2">
      <c r="A33" s="37"/>
      <c r="B33" s="37"/>
      <c r="C33" s="37"/>
      <c r="D33" s="37"/>
      <c r="E33" s="37"/>
    </row>
    <row r="34" spans="1:5" ht="15" customHeight="1" x14ac:dyDescent="0.25">
      <c r="A34" s="38" t="s">
        <v>1</v>
      </c>
      <c r="B34" s="39"/>
      <c r="C34" s="39"/>
      <c r="D34" s="39"/>
      <c r="E34" s="39"/>
    </row>
    <row r="35" spans="1:5" ht="15" customHeight="1" x14ac:dyDescent="0.2">
      <c r="A35" s="40" t="s">
        <v>37</v>
      </c>
      <c r="B35" s="57"/>
      <c r="C35" s="57"/>
      <c r="D35" s="57"/>
      <c r="E35" s="59" t="s">
        <v>38</v>
      </c>
    </row>
    <row r="36" spans="1:5" ht="15" customHeight="1" x14ac:dyDescent="0.25">
      <c r="A36" s="62"/>
      <c r="B36" s="38"/>
      <c r="C36" s="39"/>
      <c r="D36" s="39"/>
      <c r="E36" s="43"/>
    </row>
    <row r="37" spans="1:5" ht="15" customHeight="1" x14ac:dyDescent="0.2">
      <c r="B37" s="44" t="s">
        <v>39</v>
      </c>
      <c r="C37" s="44" t="s">
        <v>40</v>
      </c>
      <c r="D37" s="45" t="s">
        <v>41</v>
      </c>
      <c r="E37" s="44" t="s">
        <v>42</v>
      </c>
    </row>
    <row r="38" spans="1:5" ht="15" customHeight="1" x14ac:dyDescent="0.2">
      <c r="B38" s="63">
        <v>103533063</v>
      </c>
      <c r="C38" s="64"/>
      <c r="D38" s="48" t="s">
        <v>43</v>
      </c>
      <c r="E38" s="49">
        <v>5323146.9400000004</v>
      </c>
    </row>
    <row r="39" spans="1:5" ht="15" customHeight="1" x14ac:dyDescent="0.2">
      <c r="B39" s="63">
        <v>103133063</v>
      </c>
      <c r="C39" s="64"/>
      <c r="D39" s="48" t="s">
        <v>43</v>
      </c>
      <c r="E39" s="49">
        <v>939378.86</v>
      </c>
    </row>
    <row r="40" spans="1:5" ht="15" customHeight="1" x14ac:dyDescent="0.2">
      <c r="B40" s="65"/>
      <c r="C40" s="51" t="s">
        <v>44</v>
      </c>
      <c r="D40" s="52"/>
      <c r="E40" s="53">
        <f>SUM(E38:E39)</f>
        <v>6262525.8000000007</v>
      </c>
    </row>
    <row r="41" spans="1:5" ht="15" customHeight="1" x14ac:dyDescent="0.25">
      <c r="A41" s="54"/>
      <c r="B41" s="55"/>
      <c r="C41" s="55"/>
      <c r="D41" s="55"/>
      <c r="E41" s="55"/>
    </row>
    <row r="42" spans="1:5" ht="15" customHeight="1" x14ac:dyDescent="0.25">
      <c r="A42" s="38" t="s">
        <v>17</v>
      </c>
      <c r="B42" s="39"/>
      <c r="C42" s="39"/>
      <c r="D42" s="39"/>
      <c r="E42" s="62"/>
    </row>
    <row r="43" spans="1:5" ht="15" customHeight="1" x14ac:dyDescent="0.2">
      <c r="A43" s="40" t="s">
        <v>37</v>
      </c>
      <c r="B43" s="57"/>
      <c r="C43" s="57"/>
      <c r="D43" s="57"/>
      <c r="E43" s="41" t="s">
        <v>38</v>
      </c>
    </row>
    <row r="44" spans="1:5" ht="15" customHeight="1" x14ac:dyDescent="0.25">
      <c r="A44" s="62"/>
      <c r="B44" s="38"/>
      <c r="C44" s="39"/>
      <c r="D44" s="39"/>
      <c r="E44" s="43"/>
    </row>
    <row r="45" spans="1:5" ht="15" customHeight="1" x14ac:dyDescent="0.2">
      <c r="B45" s="44" t="s">
        <v>39</v>
      </c>
      <c r="C45" s="44" t="s">
        <v>40</v>
      </c>
      <c r="D45" s="45" t="s">
        <v>41</v>
      </c>
      <c r="E45" s="44" t="s">
        <v>42</v>
      </c>
    </row>
    <row r="46" spans="1:5" ht="15" customHeight="1" x14ac:dyDescent="0.2">
      <c r="B46" s="63">
        <v>103533063</v>
      </c>
      <c r="C46" s="64"/>
      <c r="D46" s="66" t="s">
        <v>48</v>
      </c>
      <c r="E46" s="49">
        <v>5323146.9400000004</v>
      </c>
    </row>
    <row r="47" spans="1:5" ht="15" customHeight="1" x14ac:dyDescent="0.2">
      <c r="B47" s="63">
        <v>103133063</v>
      </c>
      <c r="C47" s="64"/>
      <c r="D47" s="66" t="s">
        <v>48</v>
      </c>
      <c r="E47" s="49">
        <v>939378.86</v>
      </c>
    </row>
    <row r="48" spans="1:5" ht="15" customHeight="1" x14ac:dyDescent="0.2">
      <c r="B48" s="65"/>
      <c r="C48" s="51" t="s">
        <v>44</v>
      </c>
      <c r="D48" s="52"/>
      <c r="E48" s="53">
        <f>SUM(E46:E47)</f>
        <v>6262525.8000000007</v>
      </c>
    </row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49</v>
      </c>
    </row>
    <row r="55" spans="1:5" ht="15" customHeight="1" x14ac:dyDescent="0.2">
      <c r="A55" s="206" t="s">
        <v>34</v>
      </c>
      <c r="B55" s="206"/>
      <c r="C55" s="206"/>
      <c r="D55" s="206"/>
      <c r="E55" s="206"/>
    </row>
    <row r="56" spans="1:5" ht="15" customHeight="1" x14ac:dyDescent="0.2">
      <c r="A56" s="207" t="s">
        <v>50</v>
      </c>
      <c r="B56" s="207"/>
      <c r="C56" s="207"/>
      <c r="D56" s="207"/>
      <c r="E56" s="207"/>
    </row>
    <row r="57" spans="1:5" ht="15" customHeight="1" x14ac:dyDescent="0.2">
      <c r="A57" s="208" t="s">
        <v>51</v>
      </c>
      <c r="B57" s="208"/>
      <c r="C57" s="208"/>
      <c r="D57" s="208"/>
      <c r="E57" s="208"/>
    </row>
    <row r="58" spans="1:5" ht="15" customHeight="1" x14ac:dyDescent="0.2">
      <c r="A58" s="208"/>
      <c r="B58" s="208"/>
      <c r="C58" s="208"/>
      <c r="D58" s="208"/>
      <c r="E58" s="208"/>
    </row>
    <row r="59" spans="1:5" ht="15" customHeight="1" x14ac:dyDescent="0.2">
      <c r="A59" s="208"/>
      <c r="B59" s="208"/>
      <c r="C59" s="208"/>
      <c r="D59" s="208"/>
      <c r="E59" s="208"/>
    </row>
    <row r="60" spans="1:5" ht="15" customHeight="1" x14ac:dyDescent="0.2">
      <c r="A60" s="208"/>
      <c r="B60" s="208"/>
      <c r="C60" s="208"/>
      <c r="D60" s="208"/>
      <c r="E60" s="208"/>
    </row>
    <row r="61" spans="1:5" ht="15" customHeight="1" x14ac:dyDescent="0.2">
      <c r="A61" s="37"/>
      <c r="B61" s="67"/>
      <c r="C61" s="37"/>
      <c r="D61" s="37"/>
      <c r="E61" s="37"/>
    </row>
    <row r="62" spans="1:5" ht="15" customHeight="1" x14ac:dyDescent="0.25">
      <c r="A62" s="38" t="s">
        <v>1</v>
      </c>
      <c r="B62" s="68"/>
      <c r="C62" s="39"/>
      <c r="D62" s="39"/>
      <c r="E62" s="39"/>
    </row>
    <row r="63" spans="1:5" ht="15" customHeight="1" x14ac:dyDescent="0.2">
      <c r="A63" s="40" t="s">
        <v>52</v>
      </c>
      <c r="B63" s="68"/>
      <c r="C63" s="39"/>
      <c r="D63" s="39"/>
      <c r="E63" s="41" t="s">
        <v>53</v>
      </c>
    </row>
    <row r="64" spans="1:5" ht="15" customHeight="1" x14ac:dyDescent="0.25">
      <c r="A64" s="42"/>
      <c r="B64" s="69"/>
      <c r="C64" s="39"/>
      <c r="D64" s="39"/>
      <c r="E64" s="43"/>
    </row>
    <row r="65" spans="1:5" ht="15" customHeight="1" x14ac:dyDescent="0.2">
      <c r="B65" s="44" t="s">
        <v>39</v>
      </c>
      <c r="C65" s="44" t="s">
        <v>40</v>
      </c>
      <c r="D65" s="45" t="s">
        <v>41</v>
      </c>
      <c r="E65" s="44" t="s">
        <v>42</v>
      </c>
    </row>
    <row r="66" spans="1:5" ht="15" customHeight="1" x14ac:dyDescent="0.2">
      <c r="B66" s="46">
        <v>4001</v>
      </c>
      <c r="C66" s="47"/>
      <c r="D66" s="48" t="s">
        <v>43</v>
      </c>
      <c r="E66" s="49">
        <v>435940</v>
      </c>
    </row>
    <row r="67" spans="1:5" ht="15" customHeight="1" x14ac:dyDescent="0.2">
      <c r="B67" s="50"/>
      <c r="C67" s="51" t="s">
        <v>44</v>
      </c>
      <c r="D67" s="52"/>
      <c r="E67" s="53">
        <f>SUM(E66:E66)</f>
        <v>435940</v>
      </c>
    </row>
    <row r="68" spans="1:5" ht="15" customHeight="1" x14ac:dyDescent="0.25">
      <c r="A68" s="54"/>
      <c r="B68" s="70"/>
      <c r="C68" s="55"/>
      <c r="D68" s="55"/>
      <c r="E68" s="55"/>
    </row>
    <row r="69" spans="1:5" ht="15" customHeight="1" x14ac:dyDescent="0.25">
      <c r="A69" s="56" t="s">
        <v>17</v>
      </c>
      <c r="B69" s="71"/>
      <c r="C69" s="57"/>
      <c r="D69" s="57"/>
      <c r="E69" s="58"/>
    </row>
    <row r="70" spans="1:5" ht="15" customHeight="1" x14ac:dyDescent="0.2">
      <c r="A70" s="40" t="s">
        <v>54</v>
      </c>
      <c r="B70" s="71"/>
      <c r="C70" s="57"/>
      <c r="D70" s="57"/>
      <c r="E70" s="59" t="s">
        <v>55</v>
      </c>
    </row>
    <row r="71" spans="1:5" ht="15" customHeight="1" x14ac:dyDescent="0.2">
      <c r="A71" s="72"/>
      <c r="B71" s="71"/>
      <c r="C71" s="57"/>
      <c r="D71" s="57"/>
      <c r="E71" s="59"/>
    </row>
    <row r="72" spans="1:5" ht="15" customHeight="1" x14ac:dyDescent="0.2">
      <c r="B72" s="44" t="s">
        <v>39</v>
      </c>
      <c r="C72" s="44" t="s">
        <v>40</v>
      </c>
      <c r="D72" s="73" t="s">
        <v>56</v>
      </c>
      <c r="E72" s="44" t="s">
        <v>42</v>
      </c>
    </row>
    <row r="73" spans="1:5" ht="15" customHeight="1" x14ac:dyDescent="0.2">
      <c r="B73" s="46">
        <v>4001</v>
      </c>
      <c r="C73" s="74">
        <v>6172</v>
      </c>
      <c r="D73" s="75" t="s">
        <v>57</v>
      </c>
      <c r="E73" s="49">
        <f>316000+79000+28440</f>
        <v>423440</v>
      </c>
    </row>
    <row r="74" spans="1:5" ht="15" customHeight="1" x14ac:dyDescent="0.2">
      <c r="B74" s="46">
        <v>4001</v>
      </c>
      <c r="C74" s="74">
        <v>6172</v>
      </c>
      <c r="D74" s="75" t="s">
        <v>58</v>
      </c>
      <c r="E74" s="49">
        <f>1500+1000+10000</f>
        <v>12500</v>
      </c>
    </row>
    <row r="75" spans="1:5" ht="15" customHeight="1" x14ac:dyDescent="0.2">
      <c r="B75" s="50"/>
      <c r="C75" s="51" t="s">
        <v>44</v>
      </c>
      <c r="D75" s="52"/>
      <c r="E75" s="53">
        <f>SUM(E73:E74)</f>
        <v>435940</v>
      </c>
    </row>
    <row r="76" spans="1:5" ht="15" customHeight="1" x14ac:dyDescent="0.2"/>
    <row r="77" spans="1:5" ht="15" customHeight="1" x14ac:dyDescent="0.2"/>
    <row r="78" spans="1:5" ht="15" customHeight="1" x14ac:dyDescent="0.25">
      <c r="A78" s="36" t="s">
        <v>59</v>
      </c>
    </row>
    <row r="79" spans="1:5" ht="15" customHeight="1" x14ac:dyDescent="0.2">
      <c r="A79" s="207" t="s">
        <v>34</v>
      </c>
      <c r="B79" s="207"/>
      <c r="C79" s="207"/>
      <c r="D79" s="207"/>
      <c r="E79" s="207"/>
    </row>
    <row r="80" spans="1:5" ht="15" customHeight="1" x14ac:dyDescent="0.2">
      <c r="A80" s="207" t="s">
        <v>60</v>
      </c>
      <c r="B80" s="207"/>
      <c r="C80" s="207"/>
      <c r="D80" s="207"/>
      <c r="E80" s="207"/>
    </row>
    <row r="81" spans="1:5" ht="15" customHeight="1" x14ac:dyDescent="0.2">
      <c r="A81" s="209" t="s">
        <v>61</v>
      </c>
      <c r="B81" s="209"/>
      <c r="C81" s="209"/>
      <c r="D81" s="209"/>
      <c r="E81" s="209"/>
    </row>
    <row r="82" spans="1:5" ht="15" customHeight="1" x14ac:dyDescent="0.2">
      <c r="A82" s="209"/>
      <c r="B82" s="209"/>
      <c r="C82" s="209"/>
      <c r="D82" s="209"/>
      <c r="E82" s="209"/>
    </row>
    <row r="83" spans="1:5" ht="15" customHeight="1" x14ac:dyDescent="0.2">
      <c r="A83" s="209"/>
      <c r="B83" s="209"/>
      <c r="C83" s="209"/>
      <c r="D83" s="209"/>
      <c r="E83" s="209"/>
    </row>
    <row r="84" spans="1:5" ht="15" customHeight="1" x14ac:dyDescent="0.2">
      <c r="A84" s="209"/>
      <c r="B84" s="209"/>
      <c r="C84" s="209"/>
      <c r="D84" s="209"/>
      <c r="E84" s="209"/>
    </row>
    <row r="85" spans="1:5" ht="15" customHeight="1" x14ac:dyDescent="0.2">
      <c r="A85" s="209"/>
      <c r="B85" s="209"/>
      <c r="C85" s="209"/>
      <c r="D85" s="209"/>
      <c r="E85" s="209"/>
    </row>
    <row r="86" spans="1:5" ht="15" customHeight="1" x14ac:dyDescent="0.2">
      <c r="A86" s="209"/>
      <c r="B86" s="209"/>
      <c r="C86" s="209"/>
      <c r="D86" s="209"/>
      <c r="E86" s="209"/>
    </row>
    <row r="87" spans="1:5" ht="15" customHeight="1" x14ac:dyDescent="0.2">
      <c r="A87" s="209"/>
      <c r="B87" s="209"/>
      <c r="C87" s="209"/>
      <c r="D87" s="209"/>
      <c r="E87" s="209"/>
    </row>
    <row r="88" spans="1:5" ht="15" customHeight="1" x14ac:dyDescent="0.2">
      <c r="A88" s="209"/>
      <c r="B88" s="209"/>
      <c r="C88" s="209"/>
      <c r="D88" s="209"/>
      <c r="E88" s="209"/>
    </row>
    <row r="89" spans="1:5" ht="15" customHeight="1" x14ac:dyDescent="0.2">
      <c r="A89" s="76"/>
      <c r="B89" s="77"/>
      <c r="C89" s="76"/>
      <c r="D89" s="76"/>
      <c r="E89" s="76"/>
    </row>
    <row r="90" spans="1:5" ht="15" customHeight="1" x14ac:dyDescent="0.25">
      <c r="A90" s="38" t="s">
        <v>1</v>
      </c>
      <c r="B90" s="68"/>
      <c r="C90" s="39"/>
      <c r="D90" s="39"/>
      <c r="E90" s="39"/>
    </row>
    <row r="91" spans="1:5" ht="15" customHeight="1" x14ac:dyDescent="0.2">
      <c r="A91" s="40" t="s">
        <v>62</v>
      </c>
      <c r="B91" s="39"/>
      <c r="C91" s="39"/>
      <c r="D91" s="39"/>
      <c r="E91" s="41" t="s">
        <v>63</v>
      </c>
    </row>
    <row r="92" spans="1:5" ht="15" customHeight="1" x14ac:dyDescent="0.25">
      <c r="A92" s="58"/>
      <c r="B92" s="78"/>
      <c r="C92" s="57"/>
      <c r="D92" s="57"/>
      <c r="E92" s="79"/>
    </row>
    <row r="93" spans="1:5" ht="15" customHeight="1" x14ac:dyDescent="0.2">
      <c r="B93" s="80" t="s">
        <v>39</v>
      </c>
      <c r="C93" s="80" t="s">
        <v>40</v>
      </c>
      <c r="D93" s="81" t="s">
        <v>41</v>
      </c>
      <c r="E93" s="82" t="s">
        <v>42</v>
      </c>
    </row>
    <row r="94" spans="1:5" ht="15" customHeight="1" x14ac:dyDescent="0.2">
      <c r="B94" s="83">
        <v>106515974</v>
      </c>
      <c r="C94" s="84"/>
      <c r="D94" s="85" t="s">
        <v>64</v>
      </c>
      <c r="E94" s="49">
        <v>267568.03999999998</v>
      </c>
    </row>
    <row r="95" spans="1:5" ht="15" customHeight="1" x14ac:dyDescent="0.2">
      <c r="B95" s="86"/>
      <c r="C95" s="87" t="s">
        <v>44</v>
      </c>
      <c r="D95" s="88"/>
      <c r="E95" s="89">
        <f>SUM(E94:E94)</f>
        <v>267568.03999999998</v>
      </c>
    </row>
    <row r="96" spans="1:5" ht="15" customHeight="1" x14ac:dyDescent="0.2"/>
    <row r="97" spans="1:5" ht="15" customHeight="1" x14ac:dyDescent="0.25">
      <c r="A97" s="56" t="s">
        <v>17</v>
      </c>
      <c r="B97" s="57"/>
      <c r="C97" s="57"/>
      <c r="D97" s="57"/>
      <c r="E97" s="57"/>
    </row>
    <row r="98" spans="1:5" ht="15" customHeight="1" x14ac:dyDescent="0.2">
      <c r="A98" s="72" t="s">
        <v>52</v>
      </c>
      <c r="B98" s="57"/>
      <c r="C98" s="57"/>
      <c r="D98" s="57"/>
      <c r="E98" s="59" t="s">
        <v>53</v>
      </c>
    </row>
    <row r="99" spans="1:5" ht="15" customHeight="1" x14ac:dyDescent="0.25">
      <c r="A99" s="56"/>
      <c r="B99" s="58"/>
      <c r="C99" s="57"/>
      <c r="D99" s="57"/>
      <c r="E99" s="79"/>
    </row>
    <row r="100" spans="1:5" ht="15" customHeight="1" x14ac:dyDescent="0.2">
      <c r="A100" s="90"/>
      <c r="B100" s="90"/>
      <c r="C100" s="80" t="s">
        <v>40</v>
      </c>
      <c r="D100" s="81" t="s">
        <v>56</v>
      </c>
      <c r="E100" s="82" t="s">
        <v>42</v>
      </c>
    </row>
    <row r="101" spans="1:5" ht="15" customHeight="1" x14ac:dyDescent="0.2">
      <c r="A101" s="91"/>
      <c r="B101" s="92"/>
      <c r="C101" s="93">
        <v>6409</v>
      </c>
      <c r="D101" s="75" t="s">
        <v>65</v>
      </c>
      <c r="E101" s="49">
        <v>267568.03999999998</v>
      </c>
    </row>
    <row r="102" spans="1:5" ht="15" customHeight="1" x14ac:dyDescent="0.2">
      <c r="A102" s="94"/>
      <c r="B102" s="95"/>
      <c r="C102" s="87" t="s">
        <v>44</v>
      </c>
      <c r="D102" s="88"/>
      <c r="E102" s="89">
        <f>SUM(E101:E101)</f>
        <v>267568.03999999998</v>
      </c>
    </row>
    <row r="103" spans="1:5" ht="15" customHeight="1" x14ac:dyDescent="0.2"/>
    <row r="104" spans="1:5" ht="15" customHeight="1" x14ac:dyDescent="0.2"/>
    <row r="105" spans="1:5" ht="15" customHeight="1" x14ac:dyDescent="0.2"/>
    <row r="106" spans="1:5" ht="15" customHeight="1" x14ac:dyDescent="0.25">
      <c r="A106" s="36" t="s">
        <v>66</v>
      </c>
    </row>
    <row r="107" spans="1:5" ht="15" customHeight="1" x14ac:dyDescent="0.2">
      <c r="A107" s="207" t="s">
        <v>34</v>
      </c>
      <c r="B107" s="207"/>
      <c r="C107" s="207"/>
      <c r="D107" s="207"/>
      <c r="E107" s="207"/>
    </row>
    <row r="108" spans="1:5" ht="15" customHeight="1" x14ac:dyDescent="0.2">
      <c r="A108" s="207" t="s">
        <v>60</v>
      </c>
      <c r="B108" s="207"/>
      <c r="C108" s="207"/>
      <c r="D108" s="207"/>
      <c r="E108" s="207"/>
    </row>
    <row r="109" spans="1:5" ht="15" customHeight="1" x14ac:dyDescent="0.2">
      <c r="A109" s="209" t="s">
        <v>67</v>
      </c>
      <c r="B109" s="209"/>
      <c r="C109" s="209"/>
      <c r="D109" s="209"/>
      <c r="E109" s="209"/>
    </row>
    <row r="110" spans="1:5" ht="15" customHeight="1" x14ac:dyDescent="0.2">
      <c r="A110" s="209"/>
      <c r="B110" s="209"/>
      <c r="C110" s="209"/>
      <c r="D110" s="209"/>
      <c r="E110" s="209"/>
    </row>
    <row r="111" spans="1:5" ht="15" customHeight="1" x14ac:dyDescent="0.2">
      <c r="A111" s="209"/>
      <c r="B111" s="209"/>
      <c r="C111" s="209"/>
      <c r="D111" s="209"/>
      <c r="E111" s="209"/>
    </row>
    <row r="112" spans="1:5" ht="15" customHeight="1" x14ac:dyDescent="0.2">
      <c r="A112" s="209"/>
      <c r="B112" s="209"/>
      <c r="C112" s="209"/>
      <c r="D112" s="209"/>
      <c r="E112" s="209"/>
    </row>
    <row r="113" spans="1:5" ht="15" customHeight="1" x14ac:dyDescent="0.2">
      <c r="A113" s="209"/>
      <c r="B113" s="209"/>
      <c r="C113" s="209"/>
      <c r="D113" s="209"/>
      <c r="E113" s="209"/>
    </row>
    <row r="114" spans="1:5" ht="15" customHeight="1" x14ac:dyDescent="0.2">
      <c r="A114" s="209"/>
      <c r="B114" s="209"/>
      <c r="C114" s="209"/>
      <c r="D114" s="209"/>
      <c r="E114" s="209"/>
    </row>
    <row r="115" spans="1:5" ht="15" customHeight="1" x14ac:dyDescent="0.2">
      <c r="A115" s="209"/>
      <c r="B115" s="209"/>
      <c r="C115" s="209"/>
      <c r="D115" s="209"/>
      <c r="E115" s="209"/>
    </row>
    <row r="116" spans="1:5" ht="15" customHeight="1" x14ac:dyDescent="0.2">
      <c r="A116" s="209"/>
      <c r="B116" s="209"/>
      <c r="C116" s="209"/>
      <c r="D116" s="209"/>
      <c r="E116" s="209"/>
    </row>
    <row r="117" spans="1:5" ht="15" customHeight="1" x14ac:dyDescent="0.2">
      <c r="A117" s="76"/>
      <c r="B117" s="77"/>
      <c r="C117" s="76"/>
      <c r="D117" s="76"/>
      <c r="E117" s="76"/>
    </row>
    <row r="118" spans="1:5" ht="15" customHeight="1" x14ac:dyDescent="0.25">
      <c r="A118" s="38" t="s">
        <v>1</v>
      </c>
      <c r="B118" s="68"/>
      <c r="C118" s="39"/>
      <c r="D118" s="39"/>
      <c r="E118" s="39"/>
    </row>
    <row r="119" spans="1:5" ht="15" customHeight="1" x14ac:dyDescent="0.2">
      <c r="A119" s="40" t="s">
        <v>62</v>
      </c>
      <c r="B119" s="39"/>
      <c r="C119" s="39"/>
      <c r="D119" s="39"/>
      <c r="E119" s="41" t="s">
        <v>63</v>
      </c>
    </row>
    <row r="120" spans="1:5" ht="15" customHeight="1" x14ac:dyDescent="0.25">
      <c r="A120" s="58"/>
      <c r="B120" s="78"/>
      <c r="C120" s="57"/>
      <c r="D120" s="57"/>
      <c r="E120" s="79"/>
    </row>
    <row r="121" spans="1:5" ht="15" customHeight="1" x14ac:dyDescent="0.2">
      <c r="B121" s="80" t="s">
        <v>39</v>
      </c>
      <c r="C121" s="80" t="s">
        <v>40</v>
      </c>
      <c r="D121" s="81" t="s">
        <v>41</v>
      </c>
      <c r="E121" s="82" t="s">
        <v>42</v>
      </c>
    </row>
    <row r="122" spans="1:5" ht="15" customHeight="1" x14ac:dyDescent="0.2">
      <c r="B122" s="83">
        <v>106515974</v>
      </c>
      <c r="C122" s="84"/>
      <c r="D122" s="85" t="s">
        <v>64</v>
      </c>
      <c r="E122" s="49">
        <v>289.8</v>
      </c>
    </row>
    <row r="123" spans="1:5" ht="15" customHeight="1" x14ac:dyDescent="0.2">
      <c r="B123" s="86"/>
      <c r="C123" s="87" t="s">
        <v>44</v>
      </c>
      <c r="D123" s="88"/>
      <c r="E123" s="89">
        <f>SUM(E122:E122)</f>
        <v>289.8</v>
      </c>
    </row>
    <row r="124" spans="1:5" ht="15" customHeight="1" x14ac:dyDescent="0.2"/>
    <row r="125" spans="1:5" ht="15" customHeight="1" x14ac:dyDescent="0.25">
      <c r="A125" s="56" t="s">
        <v>17</v>
      </c>
      <c r="B125" s="57"/>
      <c r="C125" s="57"/>
      <c r="D125" s="57"/>
      <c r="E125" s="57"/>
    </row>
    <row r="126" spans="1:5" ht="15" customHeight="1" x14ac:dyDescent="0.2">
      <c r="A126" s="72" t="s">
        <v>52</v>
      </c>
      <c r="B126" s="57"/>
      <c r="C126" s="57"/>
      <c r="D126" s="57"/>
      <c r="E126" s="59" t="s">
        <v>53</v>
      </c>
    </row>
    <row r="127" spans="1:5" ht="15" customHeight="1" x14ac:dyDescent="0.25">
      <c r="A127" s="56"/>
      <c r="B127" s="58"/>
      <c r="C127" s="57"/>
      <c r="D127" s="57"/>
      <c r="E127" s="79"/>
    </row>
    <row r="128" spans="1:5" ht="15" customHeight="1" x14ac:dyDescent="0.2">
      <c r="A128" s="90"/>
      <c r="B128" s="90"/>
      <c r="C128" s="80" t="s">
        <v>40</v>
      </c>
      <c r="D128" s="81" t="s">
        <v>56</v>
      </c>
      <c r="E128" s="82" t="s">
        <v>42</v>
      </c>
    </row>
    <row r="129" spans="1:5" ht="15" customHeight="1" x14ac:dyDescent="0.2">
      <c r="A129" s="91"/>
      <c r="B129" s="92"/>
      <c r="C129" s="93">
        <v>6409</v>
      </c>
      <c r="D129" s="75" t="s">
        <v>65</v>
      </c>
      <c r="E129" s="49">
        <v>289.8</v>
      </c>
    </row>
    <row r="130" spans="1:5" ht="15" customHeight="1" x14ac:dyDescent="0.2">
      <c r="A130" s="94"/>
      <c r="B130" s="95"/>
      <c r="C130" s="87" t="s">
        <v>44</v>
      </c>
      <c r="D130" s="88"/>
      <c r="E130" s="89">
        <f>SUM(E129:E129)</f>
        <v>289.8</v>
      </c>
    </row>
    <row r="131" spans="1:5" ht="15" customHeight="1" x14ac:dyDescent="0.2"/>
    <row r="132" spans="1:5" ht="15" customHeight="1" x14ac:dyDescent="0.2"/>
    <row r="133" spans="1:5" ht="15" customHeight="1" x14ac:dyDescent="0.25">
      <c r="A133" s="36" t="s">
        <v>68</v>
      </c>
    </row>
    <row r="134" spans="1:5" ht="15" customHeight="1" x14ac:dyDescent="0.2">
      <c r="A134" s="210" t="s">
        <v>69</v>
      </c>
      <c r="B134" s="210"/>
      <c r="C134" s="210"/>
      <c r="D134" s="210"/>
      <c r="E134" s="210"/>
    </row>
    <row r="135" spans="1:5" ht="15" customHeight="1" x14ac:dyDescent="0.2">
      <c r="A135" s="209" t="s">
        <v>70</v>
      </c>
      <c r="B135" s="209"/>
      <c r="C135" s="209"/>
      <c r="D135" s="209"/>
      <c r="E135" s="209"/>
    </row>
    <row r="136" spans="1:5" ht="15" customHeight="1" x14ac:dyDescent="0.2">
      <c r="A136" s="209"/>
      <c r="B136" s="209"/>
      <c r="C136" s="209"/>
      <c r="D136" s="209"/>
      <c r="E136" s="209"/>
    </row>
    <row r="137" spans="1:5" ht="15" customHeight="1" x14ac:dyDescent="0.2">
      <c r="A137" s="209"/>
      <c r="B137" s="209"/>
      <c r="C137" s="209"/>
      <c r="D137" s="209"/>
      <c r="E137" s="209"/>
    </row>
    <row r="138" spans="1:5" ht="15" customHeight="1" x14ac:dyDescent="0.2">
      <c r="A138" s="209"/>
      <c r="B138" s="209"/>
      <c r="C138" s="209"/>
      <c r="D138" s="209"/>
      <c r="E138" s="209"/>
    </row>
    <row r="139" spans="1:5" ht="15" customHeight="1" x14ac:dyDescent="0.2">
      <c r="A139" s="209"/>
      <c r="B139" s="209"/>
      <c r="C139" s="209"/>
      <c r="D139" s="209"/>
      <c r="E139" s="209"/>
    </row>
    <row r="140" spans="1:5" ht="15" customHeight="1" x14ac:dyDescent="0.2">
      <c r="A140" s="209"/>
      <c r="B140" s="209"/>
      <c r="C140" s="209"/>
      <c r="D140" s="209"/>
      <c r="E140" s="209"/>
    </row>
    <row r="141" spans="1:5" ht="15" customHeight="1" x14ac:dyDescent="0.2">
      <c r="A141" s="209"/>
      <c r="B141" s="209"/>
      <c r="C141" s="209"/>
      <c r="D141" s="209"/>
      <c r="E141" s="209"/>
    </row>
    <row r="142" spans="1:5" ht="15" customHeight="1" x14ac:dyDescent="0.2">
      <c r="A142" s="96"/>
      <c r="B142" s="96"/>
      <c r="C142" s="96"/>
      <c r="D142" s="96"/>
      <c r="E142" s="96"/>
    </row>
    <row r="143" spans="1:5" ht="15" customHeight="1" x14ac:dyDescent="0.25">
      <c r="A143" s="38" t="s">
        <v>1</v>
      </c>
      <c r="B143" s="57"/>
      <c r="C143" s="57"/>
      <c r="D143" s="57"/>
      <c r="E143" s="57"/>
    </row>
    <row r="144" spans="1:5" ht="15" customHeight="1" x14ac:dyDescent="0.2">
      <c r="A144" s="40" t="s">
        <v>37</v>
      </c>
      <c r="B144" s="57"/>
      <c r="C144" s="57"/>
      <c r="D144" s="57"/>
      <c r="E144" s="59" t="s">
        <v>38</v>
      </c>
    </row>
    <row r="145" spans="1:5" ht="15" customHeight="1" x14ac:dyDescent="0.25">
      <c r="A145" s="56"/>
      <c r="B145" s="58"/>
      <c r="C145" s="57"/>
      <c r="D145" s="57"/>
      <c r="E145" s="79"/>
    </row>
    <row r="146" spans="1:5" ht="15" customHeight="1" x14ac:dyDescent="0.2">
      <c r="A146" s="97"/>
      <c r="B146" s="90"/>
      <c r="C146" s="80" t="s">
        <v>40</v>
      </c>
      <c r="D146" s="81" t="s">
        <v>41</v>
      </c>
      <c r="E146" s="82" t="s">
        <v>42</v>
      </c>
    </row>
    <row r="147" spans="1:5" ht="15" customHeight="1" x14ac:dyDescent="0.2">
      <c r="A147" s="98"/>
      <c r="B147" s="92"/>
      <c r="C147" s="99">
        <v>6172</v>
      </c>
      <c r="D147" s="85" t="s">
        <v>71</v>
      </c>
      <c r="E147" s="100">
        <v>15000</v>
      </c>
    </row>
    <row r="148" spans="1:5" ht="15" customHeight="1" x14ac:dyDescent="0.2">
      <c r="A148" s="98"/>
      <c r="B148" s="101"/>
      <c r="C148" s="87" t="s">
        <v>44</v>
      </c>
      <c r="D148" s="88"/>
      <c r="E148" s="89">
        <f>SUM(E147:E147)</f>
        <v>15000</v>
      </c>
    </row>
    <row r="149" spans="1:5" ht="15" customHeight="1" x14ac:dyDescent="0.2">
      <c r="A149" s="102"/>
      <c r="B149" s="102"/>
      <c r="C149" s="102"/>
      <c r="D149" s="102"/>
      <c r="E149" s="102"/>
    </row>
    <row r="150" spans="1:5" ht="15" customHeight="1" x14ac:dyDescent="0.25">
      <c r="A150" s="56" t="s">
        <v>17</v>
      </c>
      <c r="B150" s="57"/>
      <c r="C150" s="57"/>
      <c r="D150" s="57"/>
      <c r="E150" s="57"/>
    </row>
    <row r="151" spans="1:5" ht="15" customHeight="1" x14ac:dyDescent="0.2">
      <c r="A151" s="40" t="s">
        <v>37</v>
      </c>
      <c r="B151" s="57"/>
      <c r="C151" s="57"/>
      <c r="D151" s="57"/>
      <c r="E151" s="59" t="s">
        <v>38</v>
      </c>
    </row>
    <row r="152" spans="1:5" ht="15" customHeight="1" x14ac:dyDescent="0.25">
      <c r="A152" s="56"/>
      <c r="B152" s="58"/>
      <c r="C152" s="57"/>
      <c r="D152" s="57"/>
      <c r="E152" s="79"/>
    </row>
    <row r="153" spans="1:5" ht="15" customHeight="1" x14ac:dyDescent="0.2">
      <c r="A153" s="90"/>
      <c r="B153" s="90"/>
      <c r="C153" s="80" t="s">
        <v>40</v>
      </c>
      <c r="D153" s="103" t="s">
        <v>56</v>
      </c>
      <c r="E153" s="82" t="s">
        <v>42</v>
      </c>
    </row>
    <row r="154" spans="1:5" ht="15" customHeight="1" x14ac:dyDescent="0.2">
      <c r="A154" s="91"/>
      <c r="B154" s="92"/>
      <c r="C154" s="93">
        <v>6409</v>
      </c>
      <c r="D154" s="75" t="s">
        <v>65</v>
      </c>
      <c r="E154" s="100">
        <v>15000</v>
      </c>
    </row>
    <row r="155" spans="1:5" ht="15" customHeight="1" x14ac:dyDescent="0.2">
      <c r="A155" s="94"/>
      <c r="B155" s="95"/>
      <c r="C155" s="87" t="s">
        <v>44</v>
      </c>
      <c r="D155" s="88"/>
      <c r="E155" s="89">
        <f>E154</f>
        <v>15000</v>
      </c>
    </row>
    <row r="156" spans="1:5" ht="15" customHeight="1" x14ac:dyDescent="0.2"/>
    <row r="157" spans="1:5" ht="15" customHeight="1" x14ac:dyDescent="0.2"/>
    <row r="158" spans="1:5" ht="15" customHeight="1" x14ac:dyDescent="0.25">
      <c r="A158" s="36" t="s">
        <v>72</v>
      </c>
    </row>
    <row r="159" spans="1:5" ht="15" customHeight="1" x14ac:dyDescent="0.2">
      <c r="A159" s="210" t="s">
        <v>69</v>
      </c>
      <c r="B159" s="210"/>
      <c r="C159" s="210"/>
      <c r="D159" s="210"/>
      <c r="E159" s="210"/>
    </row>
    <row r="160" spans="1:5" ht="15" customHeight="1" x14ac:dyDescent="0.2">
      <c r="A160" s="209" t="s">
        <v>73</v>
      </c>
      <c r="B160" s="209"/>
      <c r="C160" s="209"/>
      <c r="D160" s="209"/>
      <c r="E160" s="209"/>
    </row>
    <row r="161" spans="1:5" ht="15" customHeight="1" x14ac:dyDescent="0.2">
      <c r="A161" s="209"/>
      <c r="B161" s="209"/>
      <c r="C161" s="209"/>
      <c r="D161" s="209"/>
      <c r="E161" s="209"/>
    </row>
    <row r="162" spans="1:5" ht="15" customHeight="1" x14ac:dyDescent="0.2">
      <c r="A162" s="209"/>
      <c r="B162" s="209"/>
      <c r="C162" s="209"/>
      <c r="D162" s="209"/>
      <c r="E162" s="209"/>
    </row>
    <row r="163" spans="1:5" ht="15" customHeight="1" x14ac:dyDescent="0.2">
      <c r="A163" s="209"/>
      <c r="B163" s="209"/>
      <c r="C163" s="209"/>
      <c r="D163" s="209"/>
      <c r="E163" s="209"/>
    </row>
    <row r="164" spans="1:5" ht="15" customHeight="1" x14ac:dyDescent="0.2">
      <c r="A164" s="209"/>
      <c r="B164" s="209"/>
      <c r="C164" s="209"/>
      <c r="D164" s="209"/>
      <c r="E164" s="209"/>
    </row>
    <row r="165" spans="1:5" ht="15" customHeight="1" x14ac:dyDescent="0.2">
      <c r="A165" s="209"/>
      <c r="B165" s="209"/>
      <c r="C165" s="209"/>
      <c r="D165" s="209"/>
      <c r="E165" s="209"/>
    </row>
    <row r="166" spans="1:5" ht="15" customHeight="1" x14ac:dyDescent="0.2">
      <c r="A166" s="209"/>
      <c r="B166" s="209"/>
      <c r="C166" s="209"/>
      <c r="D166" s="209"/>
      <c r="E166" s="209"/>
    </row>
    <row r="167" spans="1:5" ht="15" customHeight="1" x14ac:dyDescent="0.2">
      <c r="A167" s="96"/>
      <c r="B167" s="96"/>
      <c r="C167" s="96"/>
      <c r="D167" s="96"/>
      <c r="E167" s="96"/>
    </row>
    <row r="168" spans="1:5" ht="15" customHeight="1" x14ac:dyDescent="0.25">
      <c r="A168" s="38" t="s">
        <v>1</v>
      </c>
      <c r="B168" s="57"/>
      <c r="C168" s="57"/>
      <c r="D168" s="57"/>
      <c r="E168" s="57"/>
    </row>
    <row r="169" spans="1:5" ht="15" customHeight="1" x14ac:dyDescent="0.2">
      <c r="A169" s="40" t="s">
        <v>37</v>
      </c>
      <c r="B169" s="57"/>
      <c r="C169" s="57"/>
      <c r="D169" s="57"/>
      <c r="E169" s="59" t="s">
        <v>38</v>
      </c>
    </row>
    <row r="170" spans="1:5" ht="15" customHeight="1" x14ac:dyDescent="0.25">
      <c r="A170" s="56"/>
      <c r="B170" s="58"/>
      <c r="C170" s="57"/>
      <c r="D170" s="57"/>
      <c r="E170" s="79"/>
    </row>
    <row r="171" spans="1:5" ht="15" customHeight="1" x14ac:dyDescent="0.2">
      <c r="A171" s="97"/>
      <c r="B171" s="90"/>
      <c r="C171" s="80" t="s">
        <v>40</v>
      </c>
      <c r="D171" s="81" t="s">
        <v>41</v>
      </c>
      <c r="E171" s="82" t="s">
        <v>42</v>
      </c>
    </row>
    <row r="172" spans="1:5" ht="15" customHeight="1" x14ac:dyDescent="0.2">
      <c r="A172" s="98"/>
      <c r="B172" s="92"/>
      <c r="C172" s="99">
        <v>6172</v>
      </c>
      <c r="D172" s="85" t="s">
        <v>71</v>
      </c>
      <c r="E172" s="100">
        <v>1841.73</v>
      </c>
    </row>
    <row r="173" spans="1:5" ht="15" customHeight="1" x14ac:dyDescent="0.2">
      <c r="A173" s="98"/>
      <c r="B173" s="101"/>
      <c r="C173" s="87" t="s">
        <v>44</v>
      </c>
      <c r="D173" s="88"/>
      <c r="E173" s="89">
        <f>SUM(E172:E172)</f>
        <v>1841.73</v>
      </c>
    </row>
    <row r="174" spans="1:5" ht="15" customHeight="1" x14ac:dyDescent="0.2">
      <c r="A174" s="102"/>
      <c r="B174" s="102"/>
      <c r="C174" s="102"/>
      <c r="D174" s="102"/>
      <c r="E174" s="102"/>
    </row>
    <row r="175" spans="1:5" ht="15" customHeight="1" x14ac:dyDescent="0.25">
      <c r="A175" s="56" t="s">
        <v>17</v>
      </c>
      <c r="B175" s="57"/>
      <c r="C175" s="57"/>
      <c r="D175" s="57"/>
      <c r="E175" s="57"/>
    </row>
    <row r="176" spans="1:5" ht="15" customHeight="1" x14ac:dyDescent="0.2">
      <c r="A176" s="40" t="s">
        <v>37</v>
      </c>
      <c r="B176" s="57"/>
      <c r="C176" s="57"/>
      <c r="D176" s="57"/>
      <c r="E176" s="59" t="s">
        <v>38</v>
      </c>
    </row>
    <row r="177" spans="1:5" ht="15" customHeight="1" x14ac:dyDescent="0.25">
      <c r="A177" s="56"/>
      <c r="B177" s="58"/>
      <c r="C177" s="57"/>
      <c r="D177" s="57"/>
      <c r="E177" s="79"/>
    </row>
    <row r="178" spans="1:5" ht="15" customHeight="1" x14ac:dyDescent="0.2">
      <c r="A178" s="90"/>
      <c r="B178" s="90"/>
      <c r="C178" s="80" t="s">
        <v>40</v>
      </c>
      <c r="D178" s="103" t="s">
        <v>56</v>
      </c>
      <c r="E178" s="82" t="s">
        <v>42</v>
      </c>
    </row>
    <row r="179" spans="1:5" ht="15" customHeight="1" x14ac:dyDescent="0.2">
      <c r="A179" s="91"/>
      <c r="B179" s="92"/>
      <c r="C179" s="93">
        <v>6409</v>
      </c>
      <c r="D179" s="75" t="s">
        <v>65</v>
      </c>
      <c r="E179" s="100">
        <v>1841.73</v>
      </c>
    </row>
    <row r="180" spans="1:5" ht="15" customHeight="1" x14ac:dyDescent="0.2">
      <c r="A180" s="94"/>
      <c r="B180" s="95"/>
      <c r="C180" s="87" t="s">
        <v>44</v>
      </c>
      <c r="D180" s="88"/>
      <c r="E180" s="89">
        <f>E179</f>
        <v>1841.73</v>
      </c>
    </row>
    <row r="181" spans="1:5" ht="15" customHeight="1" x14ac:dyDescent="0.2"/>
    <row r="182" spans="1:5" ht="15" customHeight="1" x14ac:dyDescent="0.2"/>
    <row r="183" spans="1:5" ht="15" customHeight="1" x14ac:dyDescent="0.25">
      <c r="A183" s="36" t="s">
        <v>74</v>
      </c>
    </row>
    <row r="184" spans="1:5" ht="15" customHeight="1" x14ac:dyDescent="0.2">
      <c r="A184" s="210" t="s">
        <v>69</v>
      </c>
      <c r="B184" s="210"/>
      <c r="C184" s="210"/>
      <c r="D184" s="210"/>
      <c r="E184" s="210"/>
    </row>
    <row r="185" spans="1:5" ht="15" customHeight="1" x14ac:dyDescent="0.2">
      <c r="A185" s="209" t="s">
        <v>75</v>
      </c>
      <c r="B185" s="209"/>
      <c r="C185" s="209"/>
      <c r="D185" s="209"/>
      <c r="E185" s="209"/>
    </row>
    <row r="186" spans="1:5" ht="15" customHeight="1" x14ac:dyDescent="0.2">
      <c r="A186" s="209"/>
      <c r="B186" s="209"/>
      <c r="C186" s="209"/>
      <c r="D186" s="209"/>
      <c r="E186" s="209"/>
    </row>
    <row r="187" spans="1:5" ht="15" customHeight="1" x14ac:dyDescent="0.2">
      <c r="A187" s="209"/>
      <c r="B187" s="209"/>
      <c r="C187" s="209"/>
      <c r="D187" s="209"/>
      <c r="E187" s="209"/>
    </row>
    <row r="188" spans="1:5" ht="15" customHeight="1" x14ac:dyDescent="0.2">
      <c r="A188" s="209"/>
      <c r="B188" s="209"/>
      <c r="C188" s="209"/>
      <c r="D188" s="209"/>
      <c r="E188" s="209"/>
    </row>
    <row r="189" spans="1:5" ht="15" customHeight="1" x14ac:dyDescent="0.2">
      <c r="A189" s="209"/>
      <c r="B189" s="209"/>
      <c r="C189" s="209"/>
      <c r="D189" s="209"/>
      <c r="E189" s="209"/>
    </row>
    <row r="190" spans="1:5" ht="15" customHeight="1" x14ac:dyDescent="0.2">
      <c r="A190" s="209"/>
      <c r="B190" s="209"/>
      <c r="C190" s="209"/>
      <c r="D190" s="209"/>
      <c r="E190" s="209"/>
    </row>
    <row r="191" spans="1:5" ht="15" customHeight="1" x14ac:dyDescent="0.2">
      <c r="A191" s="209"/>
      <c r="B191" s="209"/>
      <c r="C191" s="209"/>
      <c r="D191" s="209"/>
      <c r="E191" s="209"/>
    </row>
    <row r="192" spans="1:5" ht="15" customHeight="1" x14ac:dyDescent="0.2">
      <c r="A192" s="209"/>
      <c r="B192" s="209"/>
      <c r="C192" s="209"/>
      <c r="D192" s="209"/>
      <c r="E192" s="209"/>
    </row>
    <row r="193" spans="1:5" ht="15" customHeight="1" x14ac:dyDescent="0.2">
      <c r="A193" s="209"/>
      <c r="B193" s="209"/>
      <c r="C193" s="209"/>
      <c r="D193" s="209"/>
      <c r="E193" s="209"/>
    </row>
    <row r="194" spans="1:5" ht="15" customHeight="1" x14ac:dyDescent="0.2">
      <c r="A194" s="96"/>
      <c r="B194" s="96"/>
      <c r="C194" s="96"/>
      <c r="D194" s="96"/>
      <c r="E194" s="96"/>
    </row>
    <row r="195" spans="1:5" ht="15" customHeight="1" x14ac:dyDescent="0.25">
      <c r="A195" s="38" t="s">
        <v>1</v>
      </c>
      <c r="B195" s="57"/>
      <c r="C195" s="57"/>
      <c r="D195" s="57"/>
      <c r="E195" s="57"/>
    </row>
    <row r="196" spans="1:5" ht="15" customHeight="1" x14ac:dyDescent="0.2">
      <c r="A196" s="40" t="s">
        <v>37</v>
      </c>
      <c r="B196" s="57"/>
      <c r="C196" s="57"/>
      <c r="D196" s="57"/>
      <c r="E196" s="59" t="s">
        <v>38</v>
      </c>
    </row>
    <row r="197" spans="1:5" ht="15" customHeight="1" x14ac:dyDescent="0.25">
      <c r="A197" s="56"/>
      <c r="B197" s="58"/>
      <c r="C197" s="57"/>
      <c r="D197" s="57"/>
      <c r="E197" s="79"/>
    </row>
    <row r="198" spans="1:5" ht="15" customHeight="1" x14ac:dyDescent="0.2">
      <c r="A198" s="97"/>
      <c r="B198" s="90"/>
      <c r="C198" s="80" t="s">
        <v>40</v>
      </c>
      <c r="D198" s="81" t="s">
        <v>41</v>
      </c>
      <c r="E198" s="82" t="s">
        <v>42</v>
      </c>
    </row>
    <row r="199" spans="1:5" ht="15" customHeight="1" x14ac:dyDescent="0.2">
      <c r="A199" s="98"/>
      <c r="B199" s="92"/>
      <c r="C199" s="99">
        <v>6172</v>
      </c>
      <c r="D199" s="85" t="s">
        <v>71</v>
      </c>
      <c r="E199" s="100">
        <f>4083.2+13649.7+144</f>
        <v>17876.900000000001</v>
      </c>
    </row>
    <row r="200" spans="1:5" ht="15" customHeight="1" x14ac:dyDescent="0.2">
      <c r="A200" s="98"/>
      <c r="B200" s="101"/>
      <c r="C200" s="87" t="s">
        <v>44</v>
      </c>
      <c r="D200" s="88"/>
      <c r="E200" s="89">
        <f>SUM(E199:E199)</f>
        <v>17876.900000000001</v>
      </c>
    </row>
    <row r="201" spans="1:5" ht="15" customHeight="1" x14ac:dyDescent="0.2">
      <c r="A201" s="102"/>
      <c r="B201" s="102"/>
      <c r="C201" s="102"/>
      <c r="D201" s="102"/>
      <c r="E201" s="102"/>
    </row>
    <row r="202" spans="1:5" ht="15" customHeight="1" x14ac:dyDescent="0.25">
      <c r="A202" s="56" t="s">
        <v>17</v>
      </c>
      <c r="B202" s="57"/>
      <c r="C202" s="57"/>
      <c r="D202" s="57"/>
      <c r="E202" s="57"/>
    </row>
    <row r="203" spans="1:5" ht="15" customHeight="1" x14ac:dyDescent="0.2">
      <c r="A203" s="40" t="s">
        <v>37</v>
      </c>
      <c r="B203" s="57"/>
      <c r="C203" s="57"/>
      <c r="D203" s="57"/>
      <c r="E203" s="59" t="s">
        <v>38</v>
      </c>
    </row>
    <row r="204" spans="1:5" ht="15" customHeight="1" x14ac:dyDescent="0.25">
      <c r="A204" s="56"/>
      <c r="B204" s="58"/>
      <c r="C204" s="57"/>
      <c r="D204" s="57"/>
      <c r="E204" s="79"/>
    </row>
    <row r="205" spans="1:5" ht="15" customHeight="1" x14ac:dyDescent="0.2">
      <c r="A205" s="90"/>
      <c r="B205" s="90"/>
      <c r="C205" s="80" t="s">
        <v>40</v>
      </c>
      <c r="D205" s="103" t="s">
        <v>56</v>
      </c>
      <c r="E205" s="82" t="s">
        <v>42</v>
      </c>
    </row>
    <row r="206" spans="1:5" ht="15" customHeight="1" x14ac:dyDescent="0.2">
      <c r="A206" s="91"/>
      <c r="B206" s="92"/>
      <c r="C206" s="93">
        <v>6409</v>
      </c>
      <c r="D206" s="75" t="s">
        <v>65</v>
      </c>
      <c r="E206" s="100">
        <v>17876.900000000001</v>
      </c>
    </row>
    <row r="207" spans="1:5" ht="15" customHeight="1" x14ac:dyDescent="0.2">
      <c r="A207" s="94"/>
      <c r="B207" s="95"/>
      <c r="C207" s="87" t="s">
        <v>44</v>
      </c>
      <c r="D207" s="88"/>
      <c r="E207" s="89">
        <f>E206</f>
        <v>17876.900000000001</v>
      </c>
    </row>
    <row r="208" spans="1:5" ht="15" customHeight="1" x14ac:dyDescent="0.2"/>
    <row r="209" spans="1:5" ht="15" customHeight="1" x14ac:dyDescent="0.2"/>
    <row r="210" spans="1:5" ht="15" customHeight="1" x14ac:dyDescent="0.25">
      <c r="A210" s="36" t="s">
        <v>76</v>
      </c>
    </row>
    <row r="211" spans="1:5" ht="15" customHeight="1" x14ac:dyDescent="0.2">
      <c r="A211" s="207" t="s">
        <v>34</v>
      </c>
      <c r="B211" s="207"/>
      <c r="C211" s="207"/>
      <c r="D211" s="207"/>
      <c r="E211" s="207"/>
    </row>
    <row r="212" spans="1:5" ht="15" customHeight="1" x14ac:dyDescent="0.2">
      <c r="A212" s="208" t="s">
        <v>77</v>
      </c>
      <c r="B212" s="208"/>
      <c r="C212" s="208"/>
      <c r="D212" s="208"/>
      <c r="E212" s="208"/>
    </row>
    <row r="213" spans="1:5" ht="15" customHeight="1" x14ac:dyDescent="0.2">
      <c r="A213" s="208"/>
      <c r="B213" s="208"/>
      <c r="C213" s="208"/>
      <c r="D213" s="208"/>
      <c r="E213" s="208"/>
    </row>
    <row r="214" spans="1:5" ht="15" customHeight="1" x14ac:dyDescent="0.2">
      <c r="A214" s="208"/>
      <c r="B214" s="208"/>
      <c r="C214" s="208"/>
      <c r="D214" s="208"/>
      <c r="E214" s="208"/>
    </row>
    <row r="215" spans="1:5" ht="15" customHeight="1" x14ac:dyDescent="0.2">
      <c r="A215" s="208"/>
      <c r="B215" s="208"/>
      <c r="C215" s="208"/>
      <c r="D215" s="208"/>
      <c r="E215" s="208"/>
    </row>
    <row r="216" spans="1:5" ht="15" customHeight="1" x14ac:dyDescent="0.2">
      <c r="A216" s="208"/>
      <c r="B216" s="208"/>
      <c r="C216" s="208"/>
      <c r="D216" s="208"/>
      <c r="E216" s="208"/>
    </row>
    <row r="217" spans="1:5" ht="15" customHeight="1" x14ac:dyDescent="0.2">
      <c r="A217" s="208"/>
      <c r="B217" s="208"/>
      <c r="C217" s="208"/>
      <c r="D217" s="208"/>
      <c r="E217" s="208"/>
    </row>
    <row r="218" spans="1:5" ht="15" customHeight="1" x14ac:dyDescent="0.2">
      <c r="A218" s="208"/>
      <c r="B218" s="208"/>
      <c r="C218" s="208"/>
      <c r="D218" s="208"/>
      <c r="E218" s="208"/>
    </row>
    <row r="219" spans="1:5" ht="15" customHeight="1" x14ac:dyDescent="0.2"/>
    <row r="220" spans="1:5" ht="15" customHeight="1" x14ac:dyDescent="0.25">
      <c r="A220" s="56" t="s">
        <v>1</v>
      </c>
      <c r="B220" s="57"/>
      <c r="C220" s="57"/>
      <c r="D220" s="57"/>
      <c r="E220" s="57"/>
    </row>
    <row r="221" spans="1:5" ht="15" customHeight="1" x14ac:dyDescent="0.2">
      <c r="A221" s="72" t="s">
        <v>52</v>
      </c>
      <c r="B221" s="57"/>
      <c r="C221" s="57"/>
      <c r="D221" s="57"/>
      <c r="E221" s="59" t="s">
        <v>53</v>
      </c>
    </row>
    <row r="222" spans="1:5" ht="15" customHeight="1" x14ac:dyDescent="0.25">
      <c r="A222" s="58"/>
      <c r="B222" s="56"/>
      <c r="C222" s="57"/>
      <c r="D222" s="57"/>
      <c r="E222" s="79"/>
    </row>
    <row r="223" spans="1:5" ht="15" customHeight="1" x14ac:dyDescent="0.2">
      <c r="B223" s="44" t="s">
        <v>39</v>
      </c>
      <c r="C223" s="80" t="s">
        <v>40</v>
      </c>
      <c r="D223" s="81" t="s">
        <v>41</v>
      </c>
      <c r="E223" s="82" t="s">
        <v>42</v>
      </c>
    </row>
    <row r="224" spans="1:5" ht="15" customHeight="1" x14ac:dyDescent="0.2">
      <c r="B224" s="104">
        <v>305</v>
      </c>
      <c r="C224" s="105">
        <v>6172</v>
      </c>
      <c r="D224" s="75" t="s">
        <v>78</v>
      </c>
      <c r="E224" s="100">
        <v>761176</v>
      </c>
    </row>
    <row r="225" spans="1:5" ht="15" customHeight="1" x14ac:dyDescent="0.2">
      <c r="B225" s="104"/>
      <c r="C225" s="87" t="s">
        <v>44</v>
      </c>
      <c r="D225" s="88"/>
      <c r="E225" s="89">
        <f>SUM(E224:E224)</f>
        <v>761176</v>
      </c>
    </row>
    <row r="226" spans="1:5" ht="15" customHeight="1" x14ac:dyDescent="0.2"/>
    <row r="227" spans="1:5" ht="15" customHeight="1" x14ac:dyDescent="0.25">
      <c r="A227" s="56" t="s">
        <v>17</v>
      </c>
      <c r="B227" s="57"/>
      <c r="C227" s="57"/>
      <c r="D227" s="57"/>
      <c r="E227" s="57"/>
    </row>
    <row r="228" spans="1:5" ht="15" customHeight="1" x14ac:dyDescent="0.2">
      <c r="A228" s="72" t="s">
        <v>79</v>
      </c>
      <c r="B228" s="106"/>
      <c r="C228" s="106"/>
      <c r="D228" s="106"/>
      <c r="E228" s="58" t="s">
        <v>80</v>
      </c>
    </row>
    <row r="229" spans="1:5" ht="15" customHeight="1" x14ac:dyDescent="0.25">
      <c r="A229" s="56"/>
      <c r="B229" s="58"/>
      <c r="C229" s="57"/>
      <c r="D229" s="57"/>
      <c r="E229" s="79"/>
    </row>
    <row r="230" spans="1:5" ht="15" customHeight="1" x14ac:dyDescent="0.2">
      <c r="A230" s="90"/>
      <c r="B230" s="44" t="s">
        <v>39</v>
      </c>
      <c r="C230" s="80" t="s">
        <v>40</v>
      </c>
      <c r="D230" s="107" t="s">
        <v>41</v>
      </c>
      <c r="E230" s="82" t="s">
        <v>42</v>
      </c>
    </row>
    <row r="231" spans="1:5" ht="15" customHeight="1" x14ac:dyDescent="0.2">
      <c r="A231" s="91"/>
      <c r="B231" s="104">
        <v>305</v>
      </c>
      <c r="C231" s="108"/>
      <c r="D231" s="66" t="s">
        <v>81</v>
      </c>
      <c r="E231" s="100">
        <v>761176</v>
      </c>
    </row>
    <row r="232" spans="1:5" ht="15" customHeight="1" x14ac:dyDescent="0.2">
      <c r="A232" s="94"/>
      <c r="B232" s="109"/>
      <c r="C232" s="87" t="s">
        <v>44</v>
      </c>
      <c r="D232" s="110"/>
      <c r="E232" s="111">
        <f>SUM(E231:E231)</f>
        <v>761176</v>
      </c>
    </row>
    <row r="233" spans="1:5" ht="15" customHeight="1" x14ac:dyDescent="0.2"/>
    <row r="234" spans="1:5" ht="15" customHeight="1" x14ac:dyDescent="0.2"/>
    <row r="235" spans="1:5" ht="15" customHeight="1" x14ac:dyDescent="0.25">
      <c r="A235" s="36" t="s">
        <v>82</v>
      </c>
    </row>
    <row r="236" spans="1:5" ht="15" customHeight="1" x14ac:dyDescent="0.2">
      <c r="A236" s="207" t="s">
        <v>34</v>
      </c>
      <c r="B236" s="207"/>
      <c r="C236" s="207"/>
      <c r="D236" s="207"/>
      <c r="E236" s="207"/>
    </row>
    <row r="237" spans="1:5" ht="15" customHeight="1" x14ac:dyDescent="0.2">
      <c r="A237" s="208" t="s">
        <v>83</v>
      </c>
      <c r="B237" s="208"/>
      <c r="C237" s="208"/>
      <c r="D237" s="208"/>
      <c r="E237" s="208"/>
    </row>
    <row r="238" spans="1:5" ht="15" customHeight="1" x14ac:dyDescent="0.2">
      <c r="A238" s="208"/>
      <c r="B238" s="208"/>
      <c r="C238" s="208"/>
      <c r="D238" s="208"/>
      <c r="E238" s="208"/>
    </row>
    <row r="239" spans="1:5" ht="15" customHeight="1" x14ac:dyDescent="0.2">
      <c r="A239" s="208"/>
      <c r="B239" s="208"/>
      <c r="C239" s="208"/>
      <c r="D239" s="208"/>
      <c r="E239" s="208"/>
    </row>
    <row r="240" spans="1:5" ht="15" customHeight="1" x14ac:dyDescent="0.2">
      <c r="A240" s="208"/>
      <c r="B240" s="208"/>
      <c r="C240" s="208"/>
      <c r="D240" s="208"/>
      <c r="E240" s="208"/>
    </row>
    <row r="241" spans="1:5" ht="15" customHeight="1" x14ac:dyDescent="0.2">
      <c r="A241" s="208"/>
      <c r="B241" s="208"/>
      <c r="C241" s="208"/>
      <c r="D241" s="208"/>
      <c r="E241" s="208"/>
    </row>
    <row r="242" spans="1:5" ht="15" customHeight="1" x14ac:dyDescent="0.2">
      <c r="A242" s="208"/>
      <c r="B242" s="208"/>
      <c r="C242" s="208"/>
      <c r="D242" s="208"/>
      <c r="E242" s="208"/>
    </row>
    <row r="243" spans="1:5" ht="15" customHeight="1" x14ac:dyDescent="0.2">
      <c r="A243" s="208"/>
      <c r="B243" s="208"/>
      <c r="C243" s="208"/>
      <c r="D243" s="208"/>
      <c r="E243" s="208"/>
    </row>
    <row r="244" spans="1:5" ht="15" customHeight="1" x14ac:dyDescent="0.2"/>
    <row r="245" spans="1:5" ht="15" customHeight="1" x14ac:dyDescent="0.25">
      <c r="A245" s="56" t="s">
        <v>1</v>
      </c>
      <c r="B245" s="57"/>
      <c r="C245" s="57"/>
      <c r="D245" s="57"/>
      <c r="E245" s="57"/>
    </row>
    <row r="246" spans="1:5" ht="15" customHeight="1" x14ac:dyDescent="0.2">
      <c r="A246" s="72" t="s">
        <v>52</v>
      </c>
      <c r="B246" s="57"/>
      <c r="C246" s="57"/>
      <c r="D246" s="57"/>
      <c r="E246" s="59" t="s">
        <v>53</v>
      </c>
    </row>
    <row r="247" spans="1:5" ht="15" customHeight="1" x14ac:dyDescent="0.25">
      <c r="A247" s="58"/>
      <c r="B247" s="56"/>
      <c r="C247" s="57"/>
      <c r="D247" s="57"/>
      <c r="E247" s="79"/>
    </row>
    <row r="248" spans="1:5" ht="15" customHeight="1" x14ac:dyDescent="0.2">
      <c r="B248" s="44" t="s">
        <v>39</v>
      </c>
      <c r="C248" s="80" t="s">
        <v>40</v>
      </c>
      <c r="D248" s="81" t="s">
        <v>41</v>
      </c>
      <c r="E248" s="82" t="s">
        <v>42</v>
      </c>
    </row>
    <row r="249" spans="1:5" ht="15" customHeight="1" x14ac:dyDescent="0.2">
      <c r="B249" s="104">
        <v>305</v>
      </c>
      <c r="C249" s="105">
        <v>6172</v>
      </c>
      <c r="D249" s="75" t="s">
        <v>78</v>
      </c>
      <c r="E249" s="100">
        <v>61245</v>
      </c>
    </row>
    <row r="250" spans="1:5" ht="15" customHeight="1" x14ac:dyDescent="0.2">
      <c r="B250" s="104"/>
      <c r="C250" s="87" t="s">
        <v>44</v>
      </c>
      <c r="D250" s="88"/>
      <c r="E250" s="89">
        <f>SUM(E249:E249)</f>
        <v>61245</v>
      </c>
    </row>
    <row r="251" spans="1:5" ht="15" customHeight="1" x14ac:dyDescent="0.2"/>
    <row r="252" spans="1:5" ht="15" customHeight="1" x14ac:dyDescent="0.25">
      <c r="A252" s="56" t="s">
        <v>17</v>
      </c>
      <c r="B252" s="57"/>
      <c r="C252" s="57"/>
      <c r="D252" s="57"/>
      <c r="E252" s="57"/>
    </row>
    <row r="253" spans="1:5" ht="15" customHeight="1" x14ac:dyDescent="0.2">
      <c r="A253" s="72" t="s">
        <v>79</v>
      </c>
      <c r="B253" s="106"/>
      <c r="C253" s="106"/>
      <c r="D253" s="106"/>
      <c r="E253" s="58" t="s">
        <v>80</v>
      </c>
    </row>
    <row r="254" spans="1:5" ht="15" customHeight="1" x14ac:dyDescent="0.25">
      <c r="A254" s="56"/>
      <c r="B254" s="58"/>
      <c r="C254" s="57"/>
      <c r="D254" s="57"/>
      <c r="E254" s="79"/>
    </row>
    <row r="255" spans="1:5" ht="15" customHeight="1" x14ac:dyDescent="0.2">
      <c r="A255" s="90"/>
      <c r="B255" s="44" t="s">
        <v>39</v>
      </c>
      <c r="C255" s="80" t="s">
        <v>40</v>
      </c>
      <c r="D255" s="107" t="s">
        <v>41</v>
      </c>
      <c r="E255" s="82" t="s">
        <v>42</v>
      </c>
    </row>
    <row r="256" spans="1:5" ht="15" customHeight="1" x14ac:dyDescent="0.2">
      <c r="A256" s="91"/>
      <c r="B256" s="104">
        <v>305</v>
      </c>
      <c r="C256" s="108"/>
      <c r="D256" s="66" t="s">
        <v>81</v>
      </c>
      <c r="E256" s="100">
        <v>61245</v>
      </c>
    </row>
    <row r="257" spans="1:5" ht="15" customHeight="1" x14ac:dyDescent="0.2">
      <c r="A257" s="94"/>
      <c r="B257" s="109"/>
      <c r="C257" s="87" t="s">
        <v>44</v>
      </c>
      <c r="D257" s="110"/>
      <c r="E257" s="111">
        <f>SUM(E256:E256)</f>
        <v>61245</v>
      </c>
    </row>
    <row r="258" spans="1:5" ht="15" customHeight="1" x14ac:dyDescent="0.2"/>
    <row r="259" spans="1:5" ht="15" customHeight="1" x14ac:dyDescent="0.2"/>
    <row r="260" spans="1:5" ht="15" customHeight="1" x14ac:dyDescent="0.2"/>
    <row r="261" spans="1:5" ht="15" customHeight="1" x14ac:dyDescent="0.2"/>
    <row r="262" spans="1:5" ht="15" customHeight="1" x14ac:dyDescent="0.25">
      <c r="A262" s="36" t="s">
        <v>84</v>
      </c>
    </row>
    <row r="263" spans="1:5" ht="15" customHeight="1" x14ac:dyDescent="0.2">
      <c r="A263" s="207" t="s">
        <v>34</v>
      </c>
      <c r="B263" s="207"/>
      <c r="C263" s="207"/>
      <c r="D263" s="207"/>
      <c r="E263" s="207"/>
    </row>
    <row r="264" spans="1:5" ht="15" customHeight="1" x14ac:dyDescent="0.2">
      <c r="A264" s="209" t="s">
        <v>85</v>
      </c>
      <c r="B264" s="209"/>
      <c r="C264" s="209"/>
      <c r="D264" s="209"/>
      <c r="E264" s="209"/>
    </row>
    <row r="265" spans="1:5" ht="15" customHeight="1" x14ac:dyDescent="0.2">
      <c r="A265" s="209"/>
      <c r="B265" s="209"/>
      <c r="C265" s="209"/>
      <c r="D265" s="209"/>
      <c r="E265" s="209"/>
    </row>
    <row r="266" spans="1:5" ht="15" customHeight="1" x14ac:dyDescent="0.2">
      <c r="A266" s="209"/>
      <c r="B266" s="209"/>
      <c r="C266" s="209"/>
      <c r="D266" s="209"/>
      <c r="E266" s="209"/>
    </row>
    <row r="267" spans="1:5" ht="15" customHeight="1" x14ac:dyDescent="0.2">
      <c r="A267" s="209"/>
      <c r="B267" s="209"/>
      <c r="C267" s="209"/>
      <c r="D267" s="209"/>
      <c r="E267" s="209"/>
    </row>
    <row r="268" spans="1:5" ht="15" customHeight="1" x14ac:dyDescent="0.2">
      <c r="A268" s="209"/>
      <c r="B268" s="209"/>
      <c r="C268" s="209"/>
      <c r="D268" s="209"/>
      <c r="E268" s="209"/>
    </row>
    <row r="269" spans="1:5" ht="15" customHeight="1" x14ac:dyDescent="0.2">
      <c r="A269" s="209"/>
      <c r="B269" s="209"/>
      <c r="C269" s="209"/>
      <c r="D269" s="209"/>
      <c r="E269" s="209"/>
    </row>
    <row r="270" spans="1:5" ht="15" customHeight="1" x14ac:dyDescent="0.2">
      <c r="A270" s="209"/>
      <c r="B270" s="209"/>
      <c r="C270" s="209"/>
      <c r="D270" s="209"/>
      <c r="E270" s="209"/>
    </row>
    <row r="271" spans="1:5" ht="15" customHeight="1" x14ac:dyDescent="0.2">
      <c r="A271" s="112"/>
      <c r="B271" s="112"/>
      <c r="C271" s="112"/>
      <c r="D271" s="112"/>
      <c r="E271" s="112"/>
    </row>
    <row r="272" spans="1:5" ht="15" customHeight="1" x14ac:dyDescent="0.25">
      <c r="A272" s="56" t="s">
        <v>1</v>
      </c>
      <c r="B272" s="57"/>
      <c r="C272" s="57"/>
      <c r="D272" s="57"/>
      <c r="E272" s="57"/>
    </row>
    <row r="273" spans="1:5" ht="15" customHeight="1" x14ac:dyDescent="0.2">
      <c r="A273" s="72" t="s">
        <v>86</v>
      </c>
      <c r="B273" s="106"/>
      <c r="C273" s="106"/>
      <c r="D273" s="106"/>
      <c r="E273" s="106" t="s">
        <v>87</v>
      </c>
    </row>
    <row r="274" spans="1:5" ht="15" customHeight="1" x14ac:dyDescent="0.25">
      <c r="B274" s="56"/>
      <c r="C274" s="57"/>
      <c r="D274" s="57"/>
      <c r="E274" s="79"/>
    </row>
    <row r="275" spans="1:5" ht="15" customHeight="1" x14ac:dyDescent="0.2">
      <c r="A275" s="90"/>
      <c r="B275" s="90"/>
      <c r="C275" s="80" t="s">
        <v>40</v>
      </c>
      <c r="D275" s="81" t="s">
        <v>41</v>
      </c>
      <c r="E275" s="44" t="s">
        <v>42</v>
      </c>
    </row>
    <row r="276" spans="1:5" ht="15" customHeight="1" x14ac:dyDescent="0.2">
      <c r="A276" s="98"/>
      <c r="B276" s="113"/>
      <c r="C276" s="108">
        <v>6402</v>
      </c>
      <c r="D276" s="85" t="s">
        <v>88</v>
      </c>
      <c r="E276" s="49">
        <f>1037793+1138501</f>
        <v>2176294</v>
      </c>
    </row>
    <row r="277" spans="1:5" ht="15" customHeight="1" x14ac:dyDescent="0.2">
      <c r="A277" s="98"/>
      <c r="B277" s="113"/>
      <c r="C277" s="108">
        <v>6402</v>
      </c>
      <c r="D277" s="85" t="s">
        <v>71</v>
      </c>
      <c r="E277" s="49">
        <f>4118000+47400+12088.83+123244+1398+1355000</f>
        <v>5657130.8300000001</v>
      </c>
    </row>
    <row r="278" spans="1:5" ht="15" customHeight="1" x14ac:dyDescent="0.2">
      <c r="A278" s="98"/>
      <c r="B278" s="113"/>
      <c r="C278" s="51" t="s">
        <v>44</v>
      </c>
      <c r="D278" s="52"/>
      <c r="E278" s="53">
        <f>SUM(E276:E277)</f>
        <v>7833424.8300000001</v>
      </c>
    </row>
    <row r="279" spans="1:5" ht="15" customHeight="1" x14ac:dyDescent="0.2">
      <c r="A279" s="42"/>
      <c r="B279" s="42"/>
      <c r="C279" s="42"/>
      <c r="D279" s="42"/>
      <c r="E279" s="42"/>
    </row>
    <row r="280" spans="1:5" ht="15" customHeight="1" x14ac:dyDescent="0.25">
      <c r="A280" s="56" t="s">
        <v>17</v>
      </c>
      <c r="B280" s="57"/>
      <c r="C280" s="57"/>
      <c r="D280" s="57"/>
      <c r="E280" s="58"/>
    </row>
    <row r="281" spans="1:5" ht="15" customHeight="1" x14ac:dyDescent="0.2">
      <c r="A281" s="72" t="s">
        <v>86</v>
      </c>
      <c r="B281" s="106"/>
      <c r="C281" s="106"/>
      <c r="D281" s="106"/>
      <c r="E281" s="106" t="s">
        <v>87</v>
      </c>
    </row>
    <row r="282" spans="1:5" ht="15" customHeight="1" x14ac:dyDescent="0.2">
      <c r="A282" s="58"/>
      <c r="B282" s="114"/>
      <c r="C282" s="57"/>
      <c r="E282" s="115"/>
    </row>
    <row r="283" spans="1:5" ht="15" customHeight="1" x14ac:dyDescent="0.2">
      <c r="B283" s="90"/>
      <c r="C283" s="80" t="s">
        <v>40</v>
      </c>
      <c r="D283" s="116" t="s">
        <v>56</v>
      </c>
      <c r="E283" s="82" t="s">
        <v>42</v>
      </c>
    </row>
    <row r="284" spans="1:5" ht="15" customHeight="1" x14ac:dyDescent="0.2">
      <c r="B284" s="98"/>
      <c r="C284" s="99">
        <v>4349</v>
      </c>
      <c r="D284" s="85" t="s">
        <v>89</v>
      </c>
      <c r="E284" s="49">
        <v>7833424.8300000001</v>
      </c>
    </row>
    <row r="285" spans="1:5" ht="15" customHeight="1" x14ac:dyDescent="0.2">
      <c r="B285" s="117"/>
      <c r="C285" s="51" t="s">
        <v>44</v>
      </c>
      <c r="D285" s="52"/>
      <c r="E285" s="53">
        <f>SUM(E284:E284)</f>
        <v>7833424.8300000001</v>
      </c>
    </row>
    <row r="286" spans="1:5" ht="15" customHeight="1" x14ac:dyDescent="0.2"/>
    <row r="287" spans="1:5" ht="15" customHeight="1" x14ac:dyDescent="0.2"/>
    <row r="288" spans="1:5" ht="15" customHeight="1" x14ac:dyDescent="0.25">
      <c r="A288" s="36" t="s">
        <v>90</v>
      </c>
    </row>
    <row r="289" spans="1:5" ht="15" customHeight="1" x14ac:dyDescent="0.2">
      <c r="A289" s="207" t="s">
        <v>34</v>
      </c>
      <c r="B289" s="207"/>
      <c r="C289" s="207"/>
      <c r="D289" s="207"/>
      <c r="E289" s="207"/>
    </row>
    <row r="290" spans="1:5" ht="15" customHeight="1" x14ac:dyDescent="0.2">
      <c r="A290" s="208" t="s">
        <v>346</v>
      </c>
      <c r="B290" s="208"/>
      <c r="C290" s="208"/>
      <c r="D290" s="208"/>
      <c r="E290" s="208"/>
    </row>
    <row r="291" spans="1:5" ht="15" customHeight="1" x14ac:dyDescent="0.2">
      <c r="A291" s="208"/>
      <c r="B291" s="208"/>
      <c r="C291" s="208"/>
      <c r="D291" s="208"/>
      <c r="E291" s="208"/>
    </row>
    <row r="292" spans="1:5" ht="15" customHeight="1" x14ac:dyDescent="0.2">
      <c r="A292" s="208"/>
      <c r="B292" s="208"/>
      <c r="C292" s="208"/>
      <c r="D292" s="208"/>
      <c r="E292" s="208"/>
    </row>
    <row r="293" spans="1:5" ht="15" customHeight="1" x14ac:dyDescent="0.2">
      <c r="A293" s="208"/>
      <c r="B293" s="208"/>
      <c r="C293" s="208"/>
      <c r="D293" s="208"/>
      <c r="E293" s="208"/>
    </row>
    <row r="294" spans="1:5" ht="15" customHeight="1" x14ac:dyDescent="0.2">
      <c r="A294" s="208"/>
      <c r="B294" s="208"/>
      <c r="C294" s="208"/>
      <c r="D294" s="208"/>
      <c r="E294" s="208"/>
    </row>
    <row r="295" spans="1:5" ht="15" customHeight="1" x14ac:dyDescent="0.2">
      <c r="A295" s="208"/>
      <c r="B295" s="208"/>
      <c r="C295" s="208"/>
      <c r="D295" s="208"/>
      <c r="E295" s="208"/>
    </row>
    <row r="296" spans="1:5" ht="15" customHeight="1" x14ac:dyDescent="0.2">
      <c r="A296" s="208"/>
      <c r="B296" s="208"/>
      <c r="C296" s="208"/>
      <c r="D296" s="208"/>
      <c r="E296" s="208"/>
    </row>
    <row r="297" spans="1:5" ht="15" customHeight="1" x14ac:dyDescent="0.2">
      <c r="A297" s="208"/>
      <c r="B297" s="208"/>
      <c r="C297" s="208"/>
      <c r="D297" s="208"/>
      <c r="E297" s="208"/>
    </row>
    <row r="298" spans="1:5" ht="15" customHeight="1" x14ac:dyDescent="0.2">
      <c r="A298" s="118"/>
      <c r="B298" s="118"/>
      <c r="C298" s="118"/>
      <c r="D298" s="118"/>
      <c r="E298" s="118"/>
    </row>
    <row r="299" spans="1:5" ht="15" customHeight="1" x14ac:dyDescent="0.25">
      <c r="A299" s="56" t="s">
        <v>1</v>
      </c>
      <c r="B299" s="57"/>
      <c r="C299" s="57"/>
      <c r="D299" s="57"/>
      <c r="E299" s="57"/>
    </row>
    <row r="300" spans="1:5" ht="15" customHeight="1" x14ac:dyDescent="0.2">
      <c r="A300" s="72" t="s">
        <v>52</v>
      </c>
      <c r="E300" t="s">
        <v>53</v>
      </c>
    </row>
    <row r="301" spans="1:5" ht="15" customHeight="1" x14ac:dyDescent="0.25">
      <c r="B301" s="56"/>
      <c r="C301" s="57"/>
      <c r="D301" s="57"/>
      <c r="E301" s="79"/>
    </row>
    <row r="302" spans="1:5" ht="15" customHeight="1" x14ac:dyDescent="0.2">
      <c r="A302" s="90"/>
      <c r="B302" s="90"/>
      <c r="C302" s="80" t="s">
        <v>40</v>
      </c>
      <c r="D302" s="81" t="s">
        <v>41</v>
      </c>
      <c r="E302" s="44" t="s">
        <v>42</v>
      </c>
    </row>
    <row r="303" spans="1:5" ht="15" customHeight="1" x14ac:dyDescent="0.2">
      <c r="A303" s="98"/>
      <c r="B303" s="113"/>
      <c r="C303" s="108"/>
      <c r="D303" s="85" t="s">
        <v>91</v>
      </c>
      <c r="E303" s="49">
        <v>10890</v>
      </c>
    </row>
    <row r="304" spans="1:5" ht="15" customHeight="1" x14ac:dyDescent="0.2">
      <c r="A304" s="98"/>
      <c r="B304" s="113"/>
      <c r="C304" s="51" t="s">
        <v>44</v>
      </c>
      <c r="D304" s="52"/>
      <c r="E304" s="53">
        <f>SUM(E303:E303)</f>
        <v>10890</v>
      </c>
    </row>
    <row r="305" spans="1:5" ht="15" customHeight="1" x14ac:dyDescent="0.2">
      <c r="A305" s="42"/>
      <c r="B305" s="42"/>
      <c r="C305" s="42"/>
      <c r="D305" s="42"/>
      <c r="E305" s="42"/>
    </row>
    <row r="306" spans="1:5" ht="15" customHeight="1" x14ac:dyDescent="0.25">
      <c r="A306" s="38" t="s">
        <v>17</v>
      </c>
      <c r="B306" s="39"/>
      <c r="C306" s="39"/>
      <c r="D306" s="58"/>
      <c r="E306" s="58"/>
    </row>
    <row r="307" spans="1:5" ht="15" customHeight="1" x14ac:dyDescent="0.2">
      <c r="A307" s="72" t="s">
        <v>79</v>
      </c>
      <c r="B307" s="106"/>
      <c r="C307" s="106"/>
      <c r="D307" s="106"/>
      <c r="E307" s="58" t="s">
        <v>80</v>
      </c>
    </row>
    <row r="308" spans="1:5" ht="15" customHeight="1" x14ac:dyDescent="0.2">
      <c r="A308" s="42"/>
      <c r="B308" s="119"/>
      <c r="C308" s="39"/>
      <c r="D308" s="42"/>
      <c r="E308" s="120"/>
    </row>
    <row r="309" spans="1:5" ht="15" customHeight="1" x14ac:dyDescent="0.2">
      <c r="B309" s="80" t="s">
        <v>39</v>
      </c>
      <c r="C309" s="80" t="s">
        <v>40</v>
      </c>
      <c r="D309" s="81" t="s">
        <v>41</v>
      </c>
      <c r="E309" s="82" t="s">
        <v>42</v>
      </c>
    </row>
    <row r="310" spans="1:5" ht="15" customHeight="1" x14ac:dyDescent="0.2">
      <c r="B310" s="121">
        <v>895</v>
      </c>
      <c r="C310" s="99"/>
      <c r="D310" s="75" t="s">
        <v>92</v>
      </c>
      <c r="E310" s="49">
        <v>10890</v>
      </c>
    </row>
    <row r="311" spans="1:5" ht="15" customHeight="1" x14ac:dyDescent="0.2">
      <c r="B311" s="121"/>
      <c r="C311" s="87" t="s">
        <v>44</v>
      </c>
      <c r="D311" s="88"/>
      <c r="E311" s="89">
        <f>SUM(E310:E310)</f>
        <v>10890</v>
      </c>
    </row>
    <row r="312" spans="1:5" ht="15" customHeight="1" x14ac:dyDescent="0.2"/>
    <row r="313" spans="1:5" ht="15" customHeight="1" x14ac:dyDescent="0.25">
      <c r="A313" s="36" t="s">
        <v>93</v>
      </c>
    </row>
    <row r="314" spans="1:5" ht="15" customHeight="1" x14ac:dyDescent="0.2">
      <c r="A314" s="207" t="s">
        <v>34</v>
      </c>
      <c r="B314" s="207"/>
      <c r="C314" s="207"/>
      <c r="D314" s="207"/>
      <c r="E314" s="207"/>
    </row>
    <row r="315" spans="1:5" ht="15" customHeight="1" x14ac:dyDescent="0.2">
      <c r="A315" s="208" t="s">
        <v>347</v>
      </c>
      <c r="B315" s="208"/>
      <c r="C315" s="208"/>
      <c r="D315" s="208"/>
      <c r="E315" s="208"/>
    </row>
    <row r="316" spans="1:5" ht="15" customHeight="1" x14ac:dyDescent="0.2">
      <c r="A316" s="208"/>
      <c r="B316" s="208"/>
      <c r="C316" s="208"/>
      <c r="D316" s="208"/>
      <c r="E316" s="208"/>
    </row>
    <row r="317" spans="1:5" ht="15" customHeight="1" x14ac:dyDescent="0.2">
      <c r="A317" s="208"/>
      <c r="B317" s="208"/>
      <c r="C317" s="208"/>
      <c r="D317" s="208"/>
      <c r="E317" s="208"/>
    </row>
    <row r="318" spans="1:5" ht="15" customHeight="1" x14ac:dyDescent="0.2">
      <c r="A318" s="208"/>
      <c r="B318" s="208"/>
      <c r="C318" s="208"/>
      <c r="D318" s="208"/>
      <c r="E318" s="208"/>
    </row>
    <row r="319" spans="1:5" ht="15" customHeight="1" x14ac:dyDescent="0.2">
      <c r="A319" s="208"/>
      <c r="B319" s="208"/>
      <c r="C319" s="208"/>
      <c r="D319" s="208"/>
      <c r="E319" s="208"/>
    </row>
    <row r="320" spans="1:5" ht="15" customHeight="1" x14ac:dyDescent="0.2">
      <c r="A320" s="208"/>
      <c r="B320" s="208"/>
      <c r="C320" s="208"/>
      <c r="D320" s="208"/>
      <c r="E320" s="208"/>
    </row>
    <row r="321" spans="1:5" ht="15" customHeight="1" x14ac:dyDescent="0.2">
      <c r="A321" s="208"/>
      <c r="B321" s="208"/>
      <c r="C321" s="208"/>
      <c r="D321" s="208"/>
      <c r="E321" s="208"/>
    </row>
    <row r="322" spans="1:5" ht="15" customHeight="1" x14ac:dyDescent="0.2">
      <c r="A322" s="208"/>
      <c r="B322" s="208"/>
      <c r="C322" s="208"/>
      <c r="D322" s="208"/>
      <c r="E322" s="208"/>
    </row>
    <row r="323" spans="1:5" ht="15" customHeight="1" x14ac:dyDescent="0.2">
      <c r="A323" s="118"/>
      <c r="B323" s="118"/>
      <c r="C323" s="118"/>
      <c r="D323" s="118"/>
      <c r="E323" s="118"/>
    </row>
    <row r="324" spans="1:5" ht="15" customHeight="1" x14ac:dyDescent="0.25">
      <c r="A324" s="56" t="s">
        <v>1</v>
      </c>
      <c r="B324" s="57"/>
      <c r="C324" s="57"/>
      <c r="D324" s="57"/>
      <c r="E324" s="57"/>
    </row>
    <row r="325" spans="1:5" ht="15" customHeight="1" x14ac:dyDescent="0.2">
      <c r="A325" s="72" t="s">
        <v>52</v>
      </c>
      <c r="E325" t="s">
        <v>53</v>
      </c>
    </row>
    <row r="326" spans="1:5" ht="15" customHeight="1" x14ac:dyDescent="0.25">
      <c r="B326" s="56"/>
      <c r="C326" s="57"/>
      <c r="D326" s="57"/>
      <c r="E326" s="79"/>
    </row>
    <row r="327" spans="1:5" ht="15" customHeight="1" x14ac:dyDescent="0.2">
      <c r="A327" s="90"/>
      <c r="B327" s="90"/>
      <c r="C327" s="80" t="s">
        <v>40</v>
      </c>
      <c r="D327" s="81" t="s">
        <v>41</v>
      </c>
      <c r="E327" s="44" t="s">
        <v>42</v>
      </c>
    </row>
    <row r="328" spans="1:5" ht="15" customHeight="1" x14ac:dyDescent="0.2">
      <c r="A328" s="98"/>
      <c r="B328" s="113"/>
      <c r="C328" s="108"/>
      <c r="D328" s="85" t="s">
        <v>91</v>
      </c>
      <c r="E328" s="49">
        <v>219888.25</v>
      </c>
    </row>
    <row r="329" spans="1:5" ht="15" customHeight="1" x14ac:dyDescent="0.2">
      <c r="A329" s="98"/>
      <c r="B329" s="113"/>
      <c r="C329" s="51" t="s">
        <v>44</v>
      </c>
      <c r="D329" s="52"/>
      <c r="E329" s="53">
        <f>SUM(E328:E328)</f>
        <v>219888.25</v>
      </c>
    </row>
    <row r="330" spans="1:5" ht="15" customHeight="1" x14ac:dyDescent="0.2">
      <c r="A330" s="42"/>
      <c r="B330" s="42"/>
      <c r="C330" s="42"/>
      <c r="D330" s="42"/>
      <c r="E330" s="42"/>
    </row>
    <row r="331" spans="1:5" ht="15" customHeight="1" x14ac:dyDescent="0.25">
      <c r="A331" s="38" t="s">
        <v>17</v>
      </c>
      <c r="B331" s="39"/>
      <c r="C331" s="39"/>
      <c r="D331" s="58"/>
      <c r="E331" s="58"/>
    </row>
    <row r="332" spans="1:5" ht="15" customHeight="1" x14ac:dyDescent="0.2">
      <c r="A332" s="72" t="s">
        <v>79</v>
      </c>
      <c r="B332" s="106"/>
      <c r="C332" s="106"/>
      <c r="D332" s="106"/>
      <c r="E332" s="58" t="s">
        <v>80</v>
      </c>
    </row>
    <row r="333" spans="1:5" ht="15" customHeight="1" x14ac:dyDescent="0.2">
      <c r="A333" s="42"/>
      <c r="B333" s="119"/>
      <c r="C333" s="39"/>
      <c r="D333" s="42"/>
      <c r="E333" s="120"/>
    </row>
    <row r="334" spans="1:5" ht="15" customHeight="1" x14ac:dyDescent="0.2">
      <c r="B334" s="80" t="s">
        <v>39</v>
      </c>
      <c r="C334" s="80" t="s">
        <v>40</v>
      </c>
      <c r="D334" s="81" t="s">
        <v>41</v>
      </c>
      <c r="E334" s="82" t="s">
        <v>42</v>
      </c>
    </row>
    <row r="335" spans="1:5" ht="15" customHeight="1" x14ac:dyDescent="0.2">
      <c r="B335" s="121">
        <v>895</v>
      </c>
      <c r="C335" s="99"/>
      <c r="D335" s="75" t="s">
        <v>92</v>
      </c>
      <c r="E335" s="49">
        <v>219888.25</v>
      </c>
    </row>
    <row r="336" spans="1:5" ht="15" customHeight="1" x14ac:dyDescent="0.2">
      <c r="B336" s="121"/>
      <c r="C336" s="87" t="s">
        <v>44</v>
      </c>
      <c r="D336" s="88"/>
      <c r="E336" s="89">
        <f>SUM(E335:E335)</f>
        <v>219888.25</v>
      </c>
    </row>
    <row r="337" spans="1:5" ht="15" customHeight="1" x14ac:dyDescent="0.2"/>
    <row r="338" spans="1:5" ht="15" customHeight="1" x14ac:dyDescent="0.2"/>
    <row r="339" spans="1:5" ht="15" customHeight="1" x14ac:dyDescent="0.25">
      <c r="A339" s="36" t="s">
        <v>94</v>
      </c>
    </row>
    <row r="340" spans="1:5" ht="15" customHeight="1" x14ac:dyDescent="0.2">
      <c r="A340" s="207" t="s">
        <v>34</v>
      </c>
      <c r="B340" s="207"/>
      <c r="C340" s="207"/>
      <c r="D340" s="207"/>
      <c r="E340" s="207"/>
    </row>
    <row r="341" spans="1:5" ht="15" customHeight="1" x14ac:dyDescent="0.2">
      <c r="A341" s="208" t="s">
        <v>348</v>
      </c>
      <c r="B341" s="208"/>
      <c r="C341" s="208"/>
      <c r="D341" s="208"/>
      <c r="E341" s="208"/>
    </row>
    <row r="342" spans="1:5" ht="15" customHeight="1" x14ac:dyDescent="0.2">
      <c r="A342" s="208"/>
      <c r="B342" s="208"/>
      <c r="C342" s="208"/>
      <c r="D342" s="208"/>
      <c r="E342" s="208"/>
    </row>
    <row r="343" spans="1:5" ht="15" customHeight="1" x14ac:dyDescent="0.2">
      <c r="A343" s="208"/>
      <c r="B343" s="208"/>
      <c r="C343" s="208"/>
      <c r="D343" s="208"/>
      <c r="E343" s="208"/>
    </row>
    <row r="344" spans="1:5" ht="15" customHeight="1" x14ac:dyDescent="0.2">
      <c r="A344" s="208"/>
      <c r="B344" s="208"/>
      <c r="C344" s="208"/>
      <c r="D344" s="208"/>
      <c r="E344" s="208"/>
    </row>
    <row r="345" spans="1:5" ht="15" customHeight="1" x14ac:dyDescent="0.2">
      <c r="A345" s="208"/>
      <c r="B345" s="208"/>
      <c r="C345" s="208"/>
      <c r="D345" s="208"/>
      <c r="E345" s="208"/>
    </row>
    <row r="346" spans="1:5" ht="15" customHeight="1" x14ac:dyDescent="0.2">
      <c r="A346" s="208"/>
      <c r="B346" s="208"/>
      <c r="C346" s="208"/>
      <c r="D346" s="208"/>
      <c r="E346" s="208"/>
    </row>
    <row r="347" spans="1:5" ht="15" customHeight="1" x14ac:dyDescent="0.2">
      <c r="A347" s="208"/>
      <c r="B347" s="208"/>
      <c r="C347" s="208"/>
      <c r="D347" s="208"/>
      <c r="E347" s="208"/>
    </row>
    <row r="348" spans="1:5" ht="15" customHeight="1" x14ac:dyDescent="0.2">
      <c r="A348" s="208"/>
      <c r="B348" s="208"/>
      <c r="C348" s="208"/>
      <c r="D348" s="208"/>
      <c r="E348" s="208"/>
    </row>
    <row r="349" spans="1:5" ht="15" customHeight="1" x14ac:dyDescent="0.2">
      <c r="A349" s="112"/>
      <c r="B349" s="112"/>
      <c r="C349" s="112"/>
      <c r="D349" s="112"/>
      <c r="E349" s="112"/>
    </row>
    <row r="350" spans="1:5" ht="15" customHeight="1" x14ac:dyDescent="0.25">
      <c r="A350" s="56" t="s">
        <v>1</v>
      </c>
      <c r="B350" s="57"/>
      <c r="C350" s="57"/>
      <c r="D350" s="57"/>
      <c r="E350" s="57"/>
    </row>
    <row r="351" spans="1:5" ht="15" customHeight="1" x14ac:dyDescent="0.2">
      <c r="A351" s="72" t="s">
        <v>52</v>
      </c>
      <c r="E351" t="s">
        <v>53</v>
      </c>
    </row>
    <row r="352" spans="1:5" ht="15" customHeight="1" x14ac:dyDescent="0.25">
      <c r="B352" s="56"/>
      <c r="C352" s="57"/>
      <c r="D352" s="57"/>
      <c r="E352" s="79"/>
    </row>
    <row r="353" spans="1:5" ht="15" customHeight="1" x14ac:dyDescent="0.2">
      <c r="A353" s="90"/>
      <c r="B353" s="90"/>
      <c r="C353" s="80" t="s">
        <v>40</v>
      </c>
      <c r="D353" s="81" t="s">
        <v>41</v>
      </c>
      <c r="E353" s="44" t="s">
        <v>42</v>
      </c>
    </row>
    <row r="354" spans="1:5" ht="15" customHeight="1" x14ac:dyDescent="0.2">
      <c r="A354" s="98"/>
      <c r="B354" s="113"/>
      <c r="C354" s="108"/>
      <c r="D354" s="85" t="s">
        <v>91</v>
      </c>
      <c r="E354" s="49">
        <v>17944203</v>
      </c>
    </row>
    <row r="355" spans="1:5" ht="15" customHeight="1" x14ac:dyDescent="0.2">
      <c r="A355" s="98"/>
      <c r="B355" s="113"/>
      <c r="C355" s="51" t="s">
        <v>44</v>
      </c>
      <c r="D355" s="52"/>
      <c r="E355" s="53">
        <f>SUM(E354:E354)</f>
        <v>17944203</v>
      </c>
    </row>
    <row r="356" spans="1:5" ht="15" customHeight="1" x14ac:dyDescent="0.2">
      <c r="A356" s="42"/>
      <c r="B356" s="42"/>
      <c r="C356" s="42"/>
      <c r="D356" s="42"/>
      <c r="E356" s="42"/>
    </row>
    <row r="357" spans="1:5" ht="15" customHeight="1" x14ac:dyDescent="0.2">
      <c r="A357" s="42"/>
      <c r="B357" s="42"/>
      <c r="C357" s="42"/>
      <c r="D357" s="42"/>
      <c r="E357" s="42"/>
    </row>
    <row r="358" spans="1:5" ht="15" customHeight="1" x14ac:dyDescent="0.25">
      <c r="A358" s="38" t="s">
        <v>17</v>
      </c>
      <c r="B358" s="39"/>
      <c r="C358" s="39"/>
      <c r="D358" s="58"/>
      <c r="E358" s="58"/>
    </row>
    <row r="359" spans="1:5" ht="15" customHeight="1" x14ac:dyDescent="0.2">
      <c r="A359" s="122" t="s">
        <v>95</v>
      </c>
      <c r="B359" s="39"/>
      <c r="C359" s="39"/>
      <c r="D359" s="39"/>
      <c r="E359" s="41" t="s">
        <v>96</v>
      </c>
    </row>
    <row r="360" spans="1:5" ht="15" customHeight="1" x14ac:dyDescent="0.2">
      <c r="A360" s="42"/>
      <c r="B360" s="119"/>
      <c r="C360" s="39"/>
      <c r="D360" s="42"/>
      <c r="E360" s="120"/>
    </row>
    <row r="361" spans="1:5" ht="15" customHeight="1" x14ac:dyDescent="0.2">
      <c r="B361" s="80" t="s">
        <v>39</v>
      </c>
      <c r="C361" s="80" t="s">
        <v>40</v>
      </c>
      <c r="D361" s="81" t="s">
        <v>41</v>
      </c>
      <c r="E361" s="82" t="s">
        <v>42</v>
      </c>
    </row>
    <row r="362" spans="1:5" ht="15" customHeight="1" x14ac:dyDescent="0.2">
      <c r="B362" s="121">
        <v>895</v>
      </c>
      <c r="C362" s="99"/>
      <c r="D362" s="75" t="s">
        <v>92</v>
      </c>
      <c r="E362" s="49">
        <v>17944203</v>
      </c>
    </row>
    <row r="363" spans="1:5" ht="15" customHeight="1" x14ac:dyDescent="0.2">
      <c r="B363" s="121"/>
      <c r="C363" s="87" t="s">
        <v>44</v>
      </c>
      <c r="D363" s="88"/>
      <c r="E363" s="89">
        <f>SUM(E362:E362)</f>
        <v>17944203</v>
      </c>
    </row>
    <row r="364" spans="1:5" ht="15" customHeight="1" x14ac:dyDescent="0.2"/>
    <row r="365" spans="1:5" ht="15" customHeight="1" x14ac:dyDescent="0.2"/>
    <row r="366" spans="1:5" ht="15" customHeight="1" x14ac:dyDescent="0.25">
      <c r="A366" s="36" t="s">
        <v>97</v>
      </c>
    </row>
    <row r="367" spans="1:5" ht="15" customHeight="1" x14ac:dyDescent="0.2">
      <c r="A367" s="207" t="s">
        <v>34</v>
      </c>
      <c r="B367" s="207"/>
      <c r="C367" s="207"/>
      <c r="D367" s="207"/>
      <c r="E367" s="207"/>
    </row>
    <row r="368" spans="1:5" ht="15" customHeight="1" x14ac:dyDescent="0.2">
      <c r="A368" s="208" t="s">
        <v>349</v>
      </c>
      <c r="B368" s="208"/>
      <c r="C368" s="208"/>
      <c r="D368" s="208"/>
      <c r="E368" s="208"/>
    </row>
    <row r="369" spans="1:5" ht="15" customHeight="1" x14ac:dyDescent="0.2">
      <c r="A369" s="208"/>
      <c r="B369" s="208"/>
      <c r="C369" s="208"/>
      <c r="D369" s="208"/>
      <c r="E369" s="208"/>
    </row>
    <row r="370" spans="1:5" ht="15" customHeight="1" x14ac:dyDescent="0.2">
      <c r="A370" s="208"/>
      <c r="B370" s="208"/>
      <c r="C370" s="208"/>
      <c r="D370" s="208"/>
      <c r="E370" s="208"/>
    </row>
    <row r="371" spans="1:5" ht="15" customHeight="1" x14ac:dyDescent="0.2">
      <c r="A371" s="208"/>
      <c r="B371" s="208"/>
      <c r="C371" s="208"/>
      <c r="D371" s="208"/>
      <c r="E371" s="208"/>
    </row>
    <row r="372" spans="1:5" ht="15" customHeight="1" x14ac:dyDescent="0.2">
      <c r="A372" s="208"/>
      <c r="B372" s="208"/>
      <c r="C372" s="208"/>
      <c r="D372" s="208"/>
      <c r="E372" s="208"/>
    </row>
    <row r="373" spans="1:5" ht="15" customHeight="1" x14ac:dyDescent="0.2">
      <c r="A373" s="208"/>
      <c r="B373" s="208"/>
      <c r="C373" s="208"/>
      <c r="D373" s="208"/>
      <c r="E373" s="208"/>
    </row>
    <row r="374" spans="1:5" ht="15" customHeight="1" x14ac:dyDescent="0.2">
      <c r="A374" s="208"/>
      <c r="B374" s="208"/>
      <c r="C374" s="208"/>
      <c r="D374" s="208"/>
      <c r="E374" s="208"/>
    </row>
    <row r="375" spans="1:5" ht="15" customHeight="1" x14ac:dyDescent="0.2">
      <c r="A375" s="208"/>
      <c r="B375" s="208"/>
      <c r="C375" s="208"/>
      <c r="D375" s="208"/>
      <c r="E375" s="208"/>
    </row>
    <row r="376" spans="1:5" ht="15" customHeight="1" x14ac:dyDescent="0.2">
      <c r="A376" s="118"/>
      <c r="B376" s="118"/>
      <c r="C376" s="118"/>
      <c r="D376" s="118"/>
      <c r="E376" s="118"/>
    </row>
    <row r="377" spans="1:5" ht="15" customHeight="1" x14ac:dyDescent="0.25">
      <c r="A377" s="56" t="s">
        <v>1</v>
      </c>
      <c r="B377" s="57"/>
      <c r="C377" s="57"/>
      <c r="D377" s="57"/>
      <c r="E377" s="57"/>
    </row>
    <row r="378" spans="1:5" ht="15" customHeight="1" x14ac:dyDescent="0.2">
      <c r="A378" s="72" t="s">
        <v>52</v>
      </c>
      <c r="E378" t="s">
        <v>53</v>
      </c>
    </row>
    <row r="379" spans="1:5" ht="15" customHeight="1" x14ac:dyDescent="0.25">
      <c r="B379" s="56"/>
      <c r="C379" s="57"/>
      <c r="D379" s="57"/>
      <c r="E379" s="79"/>
    </row>
    <row r="380" spans="1:5" ht="15" customHeight="1" x14ac:dyDescent="0.2">
      <c r="A380" s="90"/>
      <c r="B380" s="90"/>
      <c r="C380" s="80" t="s">
        <v>40</v>
      </c>
      <c r="D380" s="81" t="s">
        <v>41</v>
      </c>
      <c r="E380" s="44" t="s">
        <v>42</v>
      </c>
    </row>
    <row r="381" spans="1:5" ht="15" customHeight="1" x14ac:dyDescent="0.2">
      <c r="A381" s="98"/>
      <c r="B381" s="113"/>
      <c r="C381" s="108"/>
      <c r="D381" s="85" t="s">
        <v>91</v>
      </c>
      <c r="E381" s="49">
        <f>1645600+96800</f>
        <v>1742400</v>
      </c>
    </row>
    <row r="382" spans="1:5" ht="15" customHeight="1" x14ac:dyDescent="0.2">
      <c r="A382" s="98"/>
      <c r="B382" s="113"/>
      <c r="C382" s="51" t="s">
        <v>44</v>
      </c>
      <c r="D382" s="52"/>
      <c r="E382" s="53">
        <f>SUM(E381:E381)</f>
        <v>1742400</v>
      </c>
    </row>
    <row r="383" spans="1:5" ht="15" customHeight="1" x14ac:dyDescent="0.2"/>
    <row r="384" spans="1:5" ht="15" customHeight="1" x14ac:dyDescent="0.25">
      <c r="A384" s="38" t="s">
        <v>17</v>
      </c>
      <c r="B384" s="39"/>
      <c r="C384" s="39"/>
      <c r="D384" s="58"/>
      <c r="E384" s="58"/>
    </row>
    <row r="385" spans="1:5" ht="15" customHeight="1" x14ac:dyDescent="0.2">
      <c r="A385" s="40" t="s">
        <v>98</v>
      </c>
      <c r="B385" s="39"/>
      <c r="C385" s="39"/>
      <c r="D385" s="39"/>
      <c r="E385" s="41" t="s">
        <v>99</v>
      </c>
    </row>
    <row r="386" spans="1:5" ht="15" customHeight="1" x14ac:dyDescent="0.2">
      <c r="A386" s="42"/>
      <c r="B386" s="119"/>
      <c r="C386" s="39"/>
      <c r="D386" s="42"/>
      <c r="E386" s="120"/>
    </row>
    <row r="387" spans="1:5" ht="15" customHeight="1" x14ac:dyDescent="0.2">
      <c r="B387" s="90"/>
      <c r="C387" s="44" t="s">
        <v>40</v>
      </c>
      <c r="D387" s="103" t="s">
        <v>56</v>
      </c>
      <c r="E387" s="44" t="s">
        <v>42</v>
      </c>
    </row>
    <row r="388" spans="1:5" ht="15" customHeight="1" x14ac:dyDescent="0.2">
      <c r="B388" s="123"/>
      <c r="C388" s="108">
        <v>6172</v>
      </c>
      <c r="D388" s="75" t="s">
        <v>100</v>
      </c>
      <c r="E388" s="49">
        <f>1645600+96800</f>
        <v>1742400</v>
      </c>
    </row>
    <row r="389" spans="1:5" ht="15" customHeight="1" x14ac:dyDescent="0.2">
      <c r="B389" s="124"/>
      <c r="C389" s="51" t="s">
        <v>44</v>
      </c>
      <c r="D389" s="125"/>
      <c r="E389" s="126">
        <f>SUM(E388:E388)</f>
        <v>1742400</v>
      </c>
    </row>
    <row r="390" spans="1:5" ht="15" customHeight="1" x14ac:dyDescent="0.2"/>
    <row r="391" spans="1:5" ht="15" customHeight="1" x14ac:dyDescent="0.2"/>
    <row r="392" spans="1:5" ht="15" customHeight="1" x14ac:dyDescent="0.25">
      <c r="A392" s="36" t="s">
        <v>101</v>
      </c>
    </row>
    <row r="393" spans="1:5" ht="15" customHeight="1" x14ac:dyDescent="0.2">
      <c r="A393" s="207" t="s">
        <v>34</v>
      </c>
      <c r="B393" s="207"/>
      <c r="C393" s="207"/>
      <c r="D393" s="207"/>
      <c r="E393" s="207"/>
    </row>
    <row r="394" spans="1:5" ht="15" customHeight="1" x14ac:dyDescent="0.2">
      <c r="A394" s="208" t="s">
        <v>350</v>
      </c>
      <c r="B394" s="208"/>
      <c r="C394" s="208"/>
      <c r="D394" s="208"/>
      <c r="E394" s="208"/>
    </row>
    <row r="395" spans="1:5" ht="15" customHeight="1" x14ac:dyDescent="0.2">
      <c r="A395" s="208"/>
      <c r="B395" s="208"/>
      <c r="C395" s="208"/>
      <c r="D395" s="208"/>
      <c r="E395" s="208"/>
    </row>
    <row r="396" spans="1:5" ht="15" customHeight="1" x14ac:dyDescent="0.2">
      <c r="A396" s="208"/>
      <c r="B396" s="208"/>
      <c r="C396" s="208"/>
      <c r="D396" s="208"/>
      <c r="E396" s="208"/>
    </row>
    <row r="397" spans="1:5" ht="15" customHeight="1" x14ac:dyDescent="0.2">
      <c r="A397" s="208"/>
      <c r="B397" s="208"/>
      <c r="C397" s="208"/>
      <c r="D397" s="208"/>
      <c r="E397" s="208"/>
    </row>
    <row r="398" spans="1:5" ht="15" customHeight="1" x14ac:dyDescent="0.2">
      <c r="A398" s="208"/>
      <c r="B398" s="208"/>
      <c r="C398" s="208"/>
      <c r="D398" s="208"/>
      <c r="E398" s="208"/>
    </row>
    <row r="399" spans="1:5" ht="15" customHeight="1" x14ac:dyDescent="0.2">
      <c r="A399" s="208"/>
      <c r="B399" s="208"/>
      <c r="C399" s="208"/>
      <c r="D399" s="208"/>
      <c r="E399" s="208"/>
    </row>
    <row r="400" spans="1:5" ht="15" customHeight="1" x14ac:dyDescent="0.2">
      <c r="A400" s="208"/>
      <c r="B400" s="208"/>
      <c r="C400" s="208"/>
      <c r="D400" s="208"/>
      <c r="E400" s="208"/>
    </row>
    <row r="401" spans="1:5" ht="15" customHeight="1" x14ac:dyDescent="0.2">
      <c r="A401" s="118"/>
      <c r="B401" s="118"/>
      <c r="C401" s="118"/>
      <c r="D401" s="118"/>
      <c r="E401" s="118"/>
    </row>
    <row r="402" spans="1:5" ht="15" customHeight="1" x14ac:dyDescent="0.25">
      <c r="A402" s="56" t="s">
        <v>1</v>
      </c>
      <c r="B402" s="57"/>
      <c r="C402" s="57"/>
      <c r="D402" s="57"/>
      <c r="E402" s="57"/>
    </row>
    <row r="403" spans="1:5" ht="15" customHeight="1" x14ac:dyDescent="0.2">
      <c r="A403" s="72" t="s">
        <v>52</v>
      </c>
      <c r="E403" t="s">
        <v>53</v>
      </c>
    </row>
    <row r="404" spans="1:5" ht="15" customHeight="1" x14ac:dyDescent="0.25">
      <c r="B404" s="56"/>
      <c r="C404" s="57"/>
      <c r="D404" s="57"/>
      <c r="E404" s="79"/>
    </row>
    <row r="405" spans="1:5" ht="15" customHeight="1" x14ac:dyDescent="0.2">
      <c r="A405" s="90"/>
      <c r="B405" s="90"/>
      <c r="C405" s="80" t="s">
        <v>40</v>
      </c>
      <c r="D405" s="81" t="s">
        <v>41</v>
      </c>
      <c r="E405" s="44" t="s">
        <v>42</v>
      </c>
    </row>
    <row r="406" spans="1:5" ht="15" customHeight="1" x14ac:dyDescent="0.2">
      <c r="A406" s="98"/>
      <c r="B406" s="113"/>
      <c r="C406" s="108"/>
      <c r="D406" s="85" t="s">
        <v>91</v>
      </c>
      <c r="E406" s="49">
        <v>34848</v>
      </c>
    </row>
    <row r="407" spans="1:5" ht="15" customHeight="1" x14ac:dyDescent="0.2">
      <c r="A407" s="98"/>
      <c r="B407" s="113"/>
      <c r="C407" s="51" t="s">
        <v>44</v>
      </c>
      <c r="D407" s="52"/>
      <c r="E407" s="53">
        <f>SUM(E406:E406)</f>
        <v>34848</v>
      </c>
    </row>
    <row r="408" spans="1:5" ht="15" customHeight="1" x14ac:dyDescent="0.2"/>
    <row r="409" spans="1:5" ht="15" customHeight="1" x14ac:dyDescent="0.25">
      <c r="A409" s="38" t="s">
        <v>17</v>
      </c>
      <c r="B409" s="39"/>
      <c r="C409" s="39"/>
      <c r="D409" s="58"/>
      <c r="E409" s="58"/>
    </row>
    <row r="410" spans="1:5" ht="15" customHeight="1" x14ac:dyDescent="0.2">
      <c r="A410" s="40" t="s">
        <v>62</v>
      </c>
      <c r="B410" s="57"/>
      <c r="C410" s="57"/>
      <c r="D410" s="57"/>
      <c r="E410" s="59" t="s">
        <v>102</v>
      </c>
    </row>
    <row r="411" spans="1:5" ht="15" customHeight="1" x14ac:dyDescent="0.2">
      <c r="A411" s="42"/>
      <c r="B411" s="119"/>
      <c r="C411" s="39"/>
      <c r="D411" s="42"/>
      <c r="E411" s="120"/>
    </row>
    <row r="412" spans="1:5" ht="15" customHeight="1" x14ac:dyDescent="0.2">
      <c r="B412" s="90"/>
      <c r="C412" s="44" t="s">
        <v>40</v>
      </c>
      <c r="D412" s="103" t="s">
        <v>56</v>
      </c>
      <c r="E412" s="44" t="s">
        <v>42</v>
      </c>
    </row>
    <row r="413" spans="1:5" ht="15" customHeight="1" x14ac:dyDescent="0.2">
      <c r="B413" s="123"/>
      <c r="C413" s="108">
        <v>2212</v>
      </c>
      <c r="D413" s="75" t="s">
        <v>100</v>
      </c>
      <c r="E413" s="49">
        <v>34848</v>
      </c>
    </row>
    <row r="414" spans="1:5" ht="15" customHeight="1" x14ac:dyDescent="0.2">
      <c r="B414" s="124"/>
      <c r="C414" s="51" t="s">
        <v>44</v>
      </c>
      <c r="D414" s="125"/>
      <c r="E414" s="126">
        <f>SUM(E413:E413)</f>
        <v>34848</v>
      </c>
    </row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36" t="s">
        <v>103</v>
      </c>
    </row>
    <row r="419" spans="1:5" ht="15" customHeight="1" x14ac:dyDescent="0.2">
      <c r="A419" s="207" t="s">
        <v>34</v>
      </c>
      <c r="B419" s="207"/>
      <c r="C419" s="207"/>
      <c r="D419" s="207"/>
      <c r="E419" s="207"/>
    </row>
    <row r="420" spans="1:5" ht="15" customHeight="1" x14ac:dyDescent="0.2">
      <c r="A420" s="208" t="s">
        <v>351</v>
      </c>
      <c r="B420" s="208"/>
      <c r="C420" s="208"/>
      <c r="D420" s="208"/>
      <c r="E420" s="208"/>
    </row>
    <row r="421" spans="1:5" ht="15" customHeight="1" x14ac:dyDescent="0.2">
      <c r="A421" s="208"/>
      <c r="B421" s="208"/>
      <c r="C421" s="208"/>
      <c r="D421" s="208"/>
      <c r="E421" s="208"/>
    </row>
    <row r="422" spans="1:5" ht="15" customHeight="1" x14ac:dyDescent="0.2">
      <c r="A422" s="208"/>
      <c r="B422" s="208"/>
      <c r="C422" s="208"/>
      <c r="D422" s="208"/>
      <c r="E422" s="208"/>
    </row>
    <row r="423" spans="1:5" ht="15" customHeight="1" x14ac:dyDescent="0.2">
      <c r="A423" s="208"/>
      <c r="B423" s="208"/>
      <c r="C423" s="208"/>
      <c r="D423" s="208"/>
      <c r="E423" s="208"/>
    </row>
    <row r="424" spans="1:5" ht="15" customHeight="1" x14ac:dyDescent="0.2">
      <c r="A424" s="208"/>
      <c r="B424" s="208"/>
      <c r="C424" s="208"/>
      <c r="D424" s="208"/>
      <c r="E424" s="208"/>
    </row>
    <row r="425" spans="1:5" ht="15" customHeight="1" x14ac:dyDescent="0.2">
      <c r="A425" s="208"/>
      <c r="B425" s="208"/>
      <c r="C425" s="208"/>
      <c r="D425" s="208"/>
      <c r="E425" s="208"/>
    </row>
    <row r="426" spans="1:5" ht="15" customHeight="1" x14ac:dyDescent="0.2">
      <c r="A426" s="208"/>
      <c r="B426" s="208"/>
      <c r="C426" s="208"/>
      <c r="D426" s="208"/>
      <c r="E426" s="208"/>
    </row>
    <row r="427" spans="1:5" ht="15" customHeight="1" x14ac:dyDescent="0.2">
      <c r="A427" s="208"/>
      <c r="B427" s="208"/>
      <c r="C427" s="208"/>
      <c r="D427" s="208"/>
      <c r="E427" s="208"/>
    </row>
    <row r="428" spans="1:5" ht="15" customHeight="1" x14ac:dyDescent="0.2">
      <c r="A428" s="118"/>
      <c r="B428" s="118"/>
      <c r="C428" s="118"/>
      <c r="D428" s="118"/>
      <c r="E428" s="118"/>
    </row>
    <row r="429" spans="1:5" ht="15" customHeight="1" x14ac:dyDescent="0.25">
      <c r="A429" s="56" t="s">
        <v>1</v>
      </c>
      <c r="B429" s="57"/>
      <c r="C429" s="57"/>
      <c r="D429" s="57"/>
      <c r="E429" s="57"/>
    </row>
    <row r="430" spans="1:5" ht="15" customHeight="1" x14ac:dyDescent="0.2">
      <c r="A430" s="72" t="s">
        <v>52</v>
      </c>
      <c r="E430" t="s">
        <v>53</v>
      </c>
    </row>
    <row r="431" spans="1:5" ht="15" customHeight="1" x14ac:dyDescent="0.25">
      <c r="B431" s="56"/>
      <c r="C431" s="57"/>
      <c r="D431" s="57"/>
      <c r="E431" s="79"/>
    </row>
    <row r="432" spans="1:5" ht="15" customHeight="1" x14ac:dyDescent="0.2">
      <c r="A432" s="90"/>
      <c r="B432" s="90"/>
      <c r="C432" s="80" t="s">
        <v>40</v>
      </c>
      <c r="D432" s="81" t="s">
        <v>41</v>
      </c>
      <c r="E432" s="44" t="s">
        <v>42</v>
      </c>
    </row>
    <row r="433" spans="1:7" ht="15" customHeight="1" x14ac:dyDescent="0.2">
      <c r="A433" s="98"/>
      <c r="B433" s="113"/>
      <c r="C433" s="108"/>
      <c r="D433" s="85" t="s">
        <v>91</v>
      </c>
      <c r="E433" s="49">
        <v>28341390.789999999</v>
      </c>
    </row>
    <row r="434" spans="1:7" ht="15" customHeight="1" x14ac:dyDescent="0.2">
      <c r="A434" s="98"/>
      <c r="B434" s="113"/>
      <c r="C434" s="51" t="s">
        <v>44</v>
      </c>
      <c r="D434" s="52"/>
      <c r="E434" s="53">
        <f>SUM(E433:E433)</f>
        <v>28341390.789999999</v>
      </c>
    </row>
    <row r="435" spans="1:7" ht="15" customHeight="1" x14ac:dyDescent="0.2"/>
    <row r="436" spans="1:7" ht="15" customHeight="1" x14ac:dyDescent="0.25">
      <c r="A436" s="38" t="s">
        <v>17</v>
      </c>
      <c r="B436" s="39"/>
      <c r="C436" s="39"/>
      <c r="D436" s="39"/>
      <c r="E436" s="39"/>
    </row>
    <row r="437" spans="1:7" ht="15" customHeight="1" x14ac:dyDescent="0.2">
      <c r="A437" s="40" t="s">
        <v>52</v>
      </c>
      <c r="B437" s="39"/>
      <c r="C437" s="39"/>
      <c r="D437" s="39"/>
      <c r="E437" s="41" t="s">
        <v>53</v>
      </c>
    </row>
    <row r="438" spans="1:7" ht="15" customHeight="1" x14ac:dyDescent="0.25">
      <c r="A438" s="42"/>
      <c r="B438" s="38"/>
      <c r="C438" s="39"/>
      <c r="D438" s="39"/>
      <c r="E438" s="43"/>
    </row>
    <row r="439" spans="1:7" ht="15" customHeight="1" x14ac:dyDescent="0.2">
      <c r="A439" s="97"/>
      <c r="B439" s="90"/>
      <c r="C439" s="44" t="s">
        <v>40</v>
      </c>
      <c r="D439" s="103" t="s">
        <v>56</v>
      </c>
      <c r="E439" s="44" t="s">
        <v>42</v>
      </c>
    </row>
    <row r="440" spans="1:7" ht="15" customHeight="1" x14ac:dyDescent="0.2">
      <c r="A440" s="98"/>
      <c r="B440" s="113"/>
      <c r="C440" s="108">
        <v>6409</v>
      </c>
      <c r="D440" s="75" t="s">
        <v>65</v>
      </c>
      <c r="E440" s="49">
        <f>-3734225.26-9583.2</f>
        <v>-3743808.46</v>
      </c>
    </row>
    <row r="441" spans="1:7" ht="15" customHeight="1" x14ac:dyDescent="0.2">
      <c r="A441" s="117"/>
      <c r="B441" s="127"/>
      <c r="C441" s="51" t="s">
        <v>44</v>
      </c>
      <c r="D441" s="125"/>
      <c r="E441" s="126">
        <f>SUM(E440:E440)</f>
        <v>-3743808.46</v>
      </c>
      <c r="G441" s="128">
        <f>+E434-E441</f>
        <v>32085199.25</v>
      </c>
    </row>
    <row r="442" spans="1:7" ht="15" customHeight="1" x14ac:dyDescent="0.2"/>
    <row r="443" spans="1:7" ht="15" customHeight="1" x14ac:dyDescent="0.25">
      <c r="A443" s="38" t="s">
        <v>17</v>
      </c>
      <c r="B443" s="39"/>
      <c r="C443" s="39"/>
      <c r="D443" s="58"/>
      <c r="E443" s="58"/>
    </row>
    <row r="444" spans="1:7" ht="15" customHeight="1" x14ac:dyDescent="0.2">
      <c r="A444" s="40" t="s">
        <v>62</v>
      </c>
      <c r="B444" s="57"/>
      <c r="C444" s="57"/>
      <c r="D444" s="57"/>
      <c r="E444" s="59" t="s">
        <v>102</v>
      </c>
    </row>
    <row r="445" spans="1:7" ht="15" customHeight="1" x14ac:dyDescent="0.2">
      <c r="A445" s="42"/>
      <c r="B445" s="119"/>
      <c r="C445" s="39"/>
      <c r="D445" s="42"/>
      <c r="E445" s="120"/>
    </row>
    <row r="446" spans="1:7" ht="15" customHeight="1" x14ac:dyDescent="0.2">
      <c r="B446" s="90"/>
      <c r="C446" s="44" t="s">
        <v>40</v>
      </c>
      <c r="D446" s="103" t="s">
        <v>56</v>
      </c>
      <c r="E446" s="44" t="s">
        <v>42</v>
      </c>
    </row>
    <row r="447" spans="1:7" ht="15" customHeight="1" x14ac:dyDescent="0.2">
      <c r="B447" s="123"/>
      <c r="C447" s="108">
        <v>2212</v>
      </c>
      <c r="D447" s="75" t="s">
        <v>100</v>
      </c>
      <c r="E447" s="49">
        <v>32085199.25</v>
      </c>
    </row>
    <row r="448" spans="1:7" ht="15" customHeight="1" x14ac:dyDescent="0.2">
      <c r="B448" s="124"/>
      <c r="C448" s="51" t="s">
        <v>44</v>
      </c>
      <c r="D448" s="125"/>
      <c r="E448" s="126">
        <f>SUM(E447:E447)</f>
        <v>32085199.25</v>
      </c>
    </row>
    <row r="449" spans="1:5" ht="15" customHeight="1" x14ac:dyDescent="0.2"/>
    <row r="450" spans="1:5" ht="15" customHeight="1" x14ac:dyDescent="0.2"/>
    <row r="451" spans="1:5" ht="15" customHeight="1" x14ac:dyDescent="0.25">
      <c r="A451" s="36" t="s">
        <v>104</v>
      </c>
    </row>
    <row r="452" spans="1:5" ht="15" customHeight="1" x14ac:dyDescent="0.2">
      <c r="A452" s="207" t="s">
        <v>34</v>
      </c>
      <c r="B452" s="207"/>
      <c r="C452" s="207"/>
      <c r="D452" s="207"/>
      <c r="E452" s="207"/>
    </row>
    <row r="453" spans="1:5" ht="15" customHeight="1" x14ac:dyDescent="0.2">
      <c r="A453" s="208" t="s">
        <v>352</v>
      </c>
      <c r="B453" s="208"/>
      <c r="C453" s="208"/>
      <c r="D453" s="208"/>
      <c r="E453" s="208"/>
    </row>
    <row r="454" spans="1:5" ht="15" customHeight="1" x14ac:dyDescent="0.2">
      <c r="A454" s="208"/>
      <c r="B454" s="208"/>
      <c r="C454" s="208"/>
      <c r="D454" s="208"/>
      <c r="E454" s="208"/>
    </row>
    <row r="455" spans="1:5" ht="15" customHeight="1" x14ac:dyDescent="0.2">
      <c r="A455" s="208"/>
      <c r="B455" s="208"/>
      <c r="C455" s="208"/>
      <c r="D455" s="208"/>
      <c r="E455" s="208"/>
    </row>
    <row r="456" spans="1:5" ht="15" customHeight="1" x14ac:dyDescent="0.2">
      <c r="A456" s="208"/>
      <c r="B456" s="208"/>
      <c r="C456" s="208"/>
      <c r="D456" s="208"/>
      <c r="E456" s="208"/>
    </row>
    <row r="457" spans="1:5" ht="15" customHeight="1" x14ac:dyDescent="0.2">
      <c r="A457" s="208"/>
      <c r="B457" s="208"/>
      <c r="C457" s="208"/>
      <c r="D457" s="208"/>
      <c r="E457" s="208"/>
    </row>
    <row r="458" spans="1:5" ht="15" customHeight="1" x14ac:dyDescent="0.2">
      <c r="A458" s="208"/>
      <c r="B458" s="208"/>
      <c r="C458" s="208"/>
      <c r="D458" s="208"/>
      <c r="E458" s="208"/>
    </row>
    <row r="459" spans="1:5" ht="15" customHeight="1" x14ac:dyDescent="0.2">
      <c r="A459" s="208"/>
      <c r="B459" s="208"/>
      <c r="C459" s="208"/>
      <c r="D459" s="208"/>
      <c r="E459" s="208"/>
    </row>
    <row r="460" spans="1:5" ht="15" customHeight="1" x14ac:dyDescent="0.2">
      <c r="A460" s="118"/>
      <c r="B460" s="118"/>
      <c r="C460" s="118"/>
      <c r="D460" s="118"/>
      <c r="E460" s="118"/>
    </row>
    <row r="461" spans="1:5" ht="15" customHeight="1" x14ac:dyDescent="0.25">
      <c r="A461" s="56" t="s">
        <v>1</v>
      </c>
      <c r="B461" s="57"/>
      <c r="C461" s="57"/>
      <c r="D461" s="57"/>
      <c r="E461" s="57"/>
    </row>
    <row r="462" spans="1:5" ht="15" customHeight="1" x14ac:dyDescent="0.2">
      <c r="A462" s="72" t="s">
        <v>52</v>
      </c>
      <c r="E462" t="s">
        <v>53</v>
      </c>
    </row>
    <row r="463" spans="1:5" ht="15" customHeight="1" x14ac:dyDescent="0.25">
      <c r="B463" s="56"/>
      <c r="C463" s="57"/>
      <c r="D463" s="57"/>
      <c r="E463" s="79"/>
    </row>
    <row r="464" spans="1:5" ht="15" customHeight="1" x14ac:dyDescent="0.2">
      <c r="A464" s="90"/>
      <c r="B464" s="90"/>
      <c r="C464" s="80" t="s">
        <v>40</v>
      </c>
      <c r="D464" s="81" t="s">
        <v>41</v>
      </c>
      <c r="E464" s="44" t="s">
        <v>42</v>
      </c>
    </row>
    <row r="465" spans="1:5" ht="15" customHeight="1" x14ac:dyDescent="0.2">
      <c r="A465" s="98"/>
      <c r="B465" s="113"/>
      <c r="C465" s="108"/>
      <c r="D465" s="85" t="s">
        <v>91</v>
      </c>
      <c r="E465" s="49">
        <f>4737.6+548435.7</f>
        <v>553173.29999999993</v>
      </c>
    </row>
    <row r="466" spans="1:5" ht="15" customHeight="1" x14ac:dyDescent="0.2">
      <c r="A466" s="98"/>
      <c r="B466" s="113"/>
      <c r="C466" s="51" t="s">
        <v>44</v>
      </c>
      <c r="D466" s="52"/>
      <c r="E466" s="53">
        <f>SUM(E465:E465)</f>
        <v>553173.29999999993</v>
      </c>
    </row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8" t="s">
        <v>17</v>
      </c>
      <c r="B470" s="39"/>
      <c r="C470" s="39"/>
      <c r="D470" s="58"/>
      <c r="E470" s="58"/>
    </row>
    <row r="471" spans="1:5" ht="15" customHeight="1" x14ac:dyDescent="0.2">
      <c r="A471" s="40" t="s">
        <v>62</v>
      </c>
      <c r="B471" s="57"/>
      <c r="C471" s="57"/>
      <c r="D471" s="57"/>
      <c r="E471" s="59" t="s">
        <v>63</v>
      </c>
    </row>
    <row r="472" spans="1:5" ht="15" customHeight="1" x14ac:dyDescent="0.2">
      <c r="A472" s="42"/>
      <c r="B472" s="119"/>
      <c r="C472" s="39"/>
      <c r="D472" s="42"/>
      <c r="E472" s="120"/>
    </row>
    <row r="473" spans="1:5" ht="15" customHeight="1" x14ac:dyDescent="0.2">
      <c r="B473" s="90"/>
      <c r="C473" s="44" t="s">
        <v>40</v>
      </c>
      <c r="D473" s="103" t="s">
        <v>56</v>
      </c>
      <c r="E473" s="44" t="s">
        <v>42</v>
      </c>
    </row>
    <row r="474" spans="1:5" ht="15" customHeight="1" x14ac:dyDescent="0.2">
      <c r="B474" s="123"/>
      <c r="C474" s="108">
        <v>3315</v>
      </c>
      <c r="D474" s="75" t="s">
        <v>100</v>
      </c>
      <c r="E474" s="49">
        <f>4474.4+263.2+517967.05+30468.65</f>
        <v>553173.29999999993</v>
      </c>
    </row>
    <row r="475" spans="1:5" ht="15" customHeight="1" x14ac:dyDescent="0.2">
      <c r="B475" s="124"/>
      <c r="C475" s="51" t="s">
        <v>44</v>
      </c>
      <c r="D475" s="125"/>
      <c r="E475" s="126">
        <f>SUM(E474:E474)</f>
        <v>553173.29999999993</v>
      </c>
    </row>
    <row r="476" spans="1:5" ht="15" customHeight="1" x14ac:dyDescent="0.2"/>
    <row r="477" spans="1:5" ht="15" customHeight="1" x14ac:dyDescent="0.2"/>
    <row r="478" spans="1:5" ht="15" customHeight="1" x14ac:dyDescent="0.25">
      <c r="A478" s="36" t="s">
        <v>105</v>
      </c>
    </row>
    <row r="479" spans="1:5" ht="15" customHeight="1" x14ac:dyDescent="0.2">
      <c r="A479" s="207" t="s">
        <v>34</v>
      </c>
      <c r="B479" s="207"/>
      <c r="C479" s="207"/>
      <c r="D479" s="207"/>
      <c r="E479" s="207"/>
    </row>
    <row r="480" spans="1:5" ht="15" customHeight="1" x14ac:dyDescent="0.2">
      <c r="A480" s="208" t="s">
        <v>353</v>
      </c>
      <c r="B480" s="208"/>
      <c r="C480" s="208"/>
      <c r="D480" s="208"/>
      <c r="E480" s="208"/>
    </row>
    <row r="481" spans="1:5" ht="15" customHeight="1" x14ac:dyDescent="0.2">
      <c r="A481" s="208"/>
      <c r="B481" s="208"/>
      <c r="C481" s="208"/>
      <c r="D481" s="208"/>
      <c r="E481" s="208"/>
    </row>
    <row r="482" spans="1:5" ht="15" customHeight="1" x14ac:dyDescent="0.2">
      <c r="A482" s="208"/>
      <c r="B482" s="208"/>
      <c r="C482" s="208"/>
      <c r="D482" s="208"/>
      <c r="E482" s="208"/>
    </row>
    <row r="483" spans="1:5" ht="15" customHeight="1" x14ac:dyDescent="0.2">
      <c r="A483" s="208"/>
      <c r="B483" s="208"/>
      <c r="C483" s="208"/>
      <c r="D483" s="208"/>
      <c r="E483" s="208"/>
    </row>
    <row r="484" spans="1:5" ht="15" customHeight="1" x14ac:dyDescent="0.2">
      <c r="A484" s="208"/>
      <c r="B484" s="208"/>
      <c r="C484" s="208"/>
      <c r="D484" s="208"/>
      <c r="E484" s="208"/>
    </row>
    <row r="485" spans="1:5" ht="15" customHeight="1" x14ac:dyDescent="0.2">
      <c r="A485" s="208"/>
      <c r="B485" s="208"/>
      <c r="C485" s="208"/>
      <c r="D485" s="208"/>
      <c r="E485" s="208"/>
    </row>
    <row r="486" spans="1:5" ht="15" customHeight="1" x14ac:dyDescent="0.2">
      <c r="A486" s="208"/>
      <c r="B486" s="208"/>
      <c r="C486" s="208"/>
      <c r="D486" s="208"/>
      <c r="E486" s="208"/>
    </row>
    <row r="487" spans="1:5" ht="15" customHeight="1" x14ac:dyDescent="0.2">
      <c r="A487" s="208"/>
      <c r="B487" s="208"/>
      <c r="C487" s="208"/>
      <c r="D487" s="208"/>
      <c r="E487" s="208"/>
    </row>
    <row r="488" spans="1:5" ht="15" customHeight="1" x14ac:dyDescent="0.2">
      <c r="A488" s="208"/>
      <c r="B488" s="208"/>
      <c r="C488" s="208"/>
      <c r="D488" s="208"/>
      <c r="E488" s="208"/>
    </row>
    <row r="489" spans="1:5" ht="15" customHeight="1" x14ac:dyDescent="0.2">
      <c r="A489" s="118"/>
      <c r="B489" s="118"/>
      <c r="C489" s="118"/>
      <c r="D489" s="118"/>
      <c r="E489" s="118"/>
    </row>
    <row r="490" spans="1:5" ht="15" customHeight="1" x14ac:dyDescent="0.25">
      <c r="A490" s="56" t="s">
        <v>1</v>
      </c>
      <c r="B490" s="57"/>
      <c r="C490" s="57"/>
      <c r="D490" s="57"/>
      <c r="E490" s="57"/>
    </row>
    <row r="491" spans="1:5" ht="15" customHeight="1" x14ac:dyDescent="0.2">
      <c r="A491" s="72" t="s">
        <v>52</v>
      </c>
      <c r="E491" t="s">
        <v>53</v>
      </c>
    </row>
    <row r="492" spans="1:5" ht="15" customHeight="1" x14ac:dyDescent="0.25">
      <c r="B492" s="56"/>
      <c r="C492" s="57"/>
      <c r="D492" s="57"/>
      <c r="E492" s="79"/>
    </row>
    <row r="493" spans="1:5" ht="15" customHeight="1" x14ac:dyDescent="0.2">
      <c r="A493" s="90"/>
      <c r="B493" s="90"/>
      <c r="C493" s="80" t="s">
        <v>40</v>
      </c>
      <c r="D493" s="81" t="s">
        <v>41</v>
      </c>
      <c r="E493" s="44" t="s">
        <v>42</v>
      </c>
    </row>
    <row r="494" spans="1:5" ht="15" customHeight="1" x14ac:dyDescent="0.2">
      <c r="A494" s="98"/>
      <c r="B494" s="113"/>
      <c r="C494" s="108"/>
      <c r="D494" s="85" t="s">
        <v>91</v>
      </c>
      <c r="E494" s="49">
        <v>1876268.56</v>
      </c>
    </row>
    <row r="495" spans="1:5" ht="15" customHeight="1" x14ac:dyDescent="0.2">
      <c r="A495" s="98"/>
      <c r="B495" s="113"/>
      <c r="C495" s="51" t="s">
        <v>44</v>
      </c>
      <c r="D495" s="52"/>
      <c r="E495" s="53">
        <f>SUM(E494:E494)</f>
        <v>1876268.56</v>
      </c>
    </row>
    <row r="496" spans="1:5" ht="15" customHeight="1" x14ac:dyDescent="0.2"/>
    <row r="497" spans="1:7" ht="15" customHeight="1" x14ac:dyDescent="0.25">
      <c r="A497" s="38" t="s">
        <v>17</v>
      </c>
      <c r="B497" s="39"/>
      <c r="C497" s="39"/>
      <c r="D497" s="39"/>
      <c r="E497" s="39"/>
    </row>
    <row r="498" spans="1:7" ht="15" customHeight="1" x14ac:dyDescent="0.2">
      <c r="A498" s="40" t="s">
        <v>52</v>
      </c>
      <c r="B498" s="39"/>
      <c r="C498" s="39"/>
      <c r="D498" s="39"/>
      <c r="E498" s="41" t="s">
        <v>53</v>
      </c>
    </row>
    <row r="499" spans="1:7" ht="15" customHeight="1" x14ac:dyDescent="0.25">
      <c r="A499" s="42"/>
      <c r="B499" s="38"/>
      <c r="C499" s="39"/>
      <c r="D499" s="39"/>
      <c r="E499" s="43"/>
    </row>
    <row r="500" spans="1:7" ht="15" customHeight="1" x14ac:dyDescent="0.2">
      <c r="A500" s="97"/>
      <c r="B500" s="90"/>
      <c r="C500" s="44" t="s">
        <v>40</v>
      </c>
      <c r="D500" s="103" t="s">
        <v>56</v>
      </c>
      <c r="E500" s="44" t="s">
        <v>42</v>
      </c>
    </row>
    <row r="501" spans="1:7" ht="15" customHeight="1" x14ac:dyDescent="0.2">
      <c r="A501" s="98"/>
      <c r="B501" s="113"/>
      <c r="C501" s="108">
        <v>6409</v>
      </c>
      <c r="D501" s="75" t="s">
        <v>65</v>
      </c>
      <c r="E501" s="49">
        <v>-53669.82</v>
      </c>
    </row>
    <row r="502" spans="1:7" ht="15" customHeight="1" x14ac:dyDescent="0.2">
      <c r="A502" s="117"/>
      <c r="B502" s="127"/>
      <c r="C502" s="51" t="s">
        <v>44</v>
      </c>
      <c r="D502" s="125"/>
      <c r="E502" s="126">
        <f>SUM(E501:E501)</f>
        <v>-53669.82</v>
      </c>
      <c r="G502" s="128">
        <f>+E495-E502</f>
        <v>1929938.3800000001</v>
      </c>
    </row>
    <row r="503" spans="1:7" ht="15" customHeight="1" x14ac:dyDescent="0.2"/>
    <row r="504" spans="1:7" ht="15" customHeight="1" x14ac:dyDescent="0.25">
      <c r="A504" s="38" t="s">
        <v>17</v>
      </c>
      <c r="B504" s="39"/>
      <c r="C504" s="39"/>
      <c r="D504" s="58"/>
      <c r="E504" s="58"/>
    </row>
    <row r="505" spans="1:7" ht="15" customHeight="1" x14ac:dyDescent="0.2">
      <c r="A505" s="40" t="s">
        <v>62</v>
      </c>
      <c r="B505" s="57"/>
      <c r="C505" s="57"/>
      <c r="D505" s="57"/>
      <c r="E505" s="59" t="s">
        <v>63</v>
      </c>
    </row>
    <row r="506" spans="1:7" ht="15" customHeight="1" x14ac:dyDescent="0.2">
      <c r="A506" s="42"/>
      <c r="B506" s="119"/>
      <c r="C506" s="39"/>
      <c r="D506" s="42"/>
      <c r="E506" s="120"/>
    </row>
    <row r="507" spans="1:7" ht="15" customHeight="1" x14ac:dyDescent="0.2">
      <c r="B507" s="90"/>
      <c r="C507" s="44" t="s">
        <v>40</v>
      </c>
      <c r="D507" s="103" t="s">
        <v>56</v>
      </c>
      <c r="E507" s="44" t="s">
        <v>42</v>
      </c>
    </row>
    <row r="508" spans="1:7" ht="15" customHeight="1" x14ac:dyDescent="0.2">
      <c r="B508" s="123"/>
      <c r="C508" s="108">
        <v>3315</v>
      </c>
      <c r="D508" s="75" t="s">
        <v>100</v>
      </c>
      <c r="E508" s="49">
        <v>1929938.38</v>
      </c>
    </row>
    <row r="509" spans="1:7" ht="15" customHeight="1" x14ac:dyDescent="0.2">
      <c r="B509" s="124"/>
      <c r="C509" s="51" t="s">
        <v>44</v>
      </c>
      <c r="D509" s="125"/>
      <c r="E509" s="126">
        <f>SUM(E508:E508)</f>
        <v>1929938.38</v>
      </c>
    </row>
    <row r="510" spans="1:7" ht="15" customHeight="1" x14ac:dyDescent="0.2"/>
    <row r="511" spans="1:7" ht="15" customHeight="1" x14ac:dyDescent="0.2"/>
    <row r="512" spans="1:7" ht="15" customHeight="1" x14ac:dyDescent="0.2"/>
    <row r="513" spans="1:5" ht="15" customHeight="1" x14ac:dyDescent="0.2"/>
    <row r="514" spans="1:5" ht="15" customHeight="1" x14ac:dyDescent="0.2"/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5">
      <c r="A521" s="36" t="s">
        <v>106</v>
      </c>
    </row>
    <row r="522" spans="1:5" ht="15" customHeight="1" x14ac:dyDescent="0.2">
      <c r="A522" s="207" t="s">
        <v>34</v>
      </c>
      <c r="B522" s="207"/>
      <c r="C522" s="207"/>
      <c r="D522" s="207"/>
      <c r="E522" s="207"/>
    </row>
    <row r="523" spans="1:5" ht="15" customHeight="1" x14ac:dyDescent="0.2">
      <c r="A523" s="208" t="s">
        <v>354</v>
      </c>
      <c r="B523" s="208"/>
      <c r="C523" s="208"/>
      <c r="D523" s="208"/>
      <c r="E523" s="208"/>
    </row>
    <row r="524" spans="1:5" ht="15" customHeight="1" x14ac:dyDescent="0.2">
      <c r="A524" s="208"/>
      <c r="B524" s="208"/>
      <c r="C524" s="208"/>
      <c r="D524" s="208"/>
      <c r="E524" s="208"/>
    </row>
    <row r="525" spans="1:5" ht="15" customHeight="1" x14ac:dyDescent="0.2">
      <c r="A525" s="208"/>
      <c r="B525" s="208"/>
      <c r="C525" s="208"/>
      <c r="D525" s="208"/>
      <c r="E525" s="208"/>
    </row>
    <row r="526" spans="1:5" ht="15" customHeight="1" x14ac:dyDescent="0.2">
      <c r="A526" s="208"/>
      <c r="B526" s="208"/>
      <c r="C526" s="208"/>
      <c r="D526" s="208"/>
      <c r="E526" s="208"/>
    </row>
    <row r="527" spans="1:5" ht="15" customHeight="1" x14ac:dyDescent="0.2">
      <c r="A527" s="208"/>
      <c r="B527" s="208"/>
      <c r="C527" s="208"/>
      <c r="D527" s="208"/>
      <c r="E527" s="208"/>
    </row>
    <row r="528" spans="1:5" ht="15" customHeight="1" x14ac:dyDescent="0.2">
      <c r="A528" s="208"/>
      <c r="B528" s="208"/>
      <c r="C528" s="208"/>
      <c r="D528" s="208"/>
      <c r="E528" s="208"/>
    </row>
    <row r="529" spans="1:5" ht="15" customHeight="1" x14ac:dyDescent="0.2">
      <c r="A529" s="208"/>
      <c r="B529" s="208"/>
      <c r="C529" s="208"/>
      <c r="D529" s="208"/>
      <c r="E529" s="208"/>
    </row>
    <row r="530" spans="1:5" ht="15" customHeight="1" x14ac:dyDescent="0.2">
      <c r="A530" s="208"/>
      <c r="B530" s="208"/>
      <c r="C530" s="208"/>
      <c r="D530" s="208"/>
      <c r="E530" s="208"/>
    </row>
    <row r="531" spans="1:5" ht="15" customHeight="1" x14ac:dyDescent="0.2">
      <c r="A531" s="208"/>
      <c r="B531" s="208"/>
      <c r="C531" s="208"/>
      <c r="D531" s="208"/>
      <c r="E531" s="208"/>
    </row>
    <row r="532" spans="1:5" ht="15" customHeight="1" x14ac:dyDescent="0.2">
      <c r="A532" s="118"/>
      <c r="B532" s="118"/>
      <c r="C532" s="118"/>
      <c r="D532" s="118"/>
      <c r="E532" s="118"/>
    </row>
    <row r="533" spans="1:5" ht="15" customHeight="1" x14ac:dyDescent="0.25">
      <c r="A533" s="56" t="s">
        <v>1</v>
      </c>
      <c r="B533" s="57"/>
      <c r="C533" s="57"/>
      <c r="D533" s="57"/>
      <c r="E533" s="57"/>
    </row>
    <row r="534" spans="1:5" ht="15" customHeight="1" x14ac:dyDescent="0.2">
      <c r="A534" s="72" t="s">
        <v>52</v>
      </c>
      <c r="E534" t="s">
        <v>53</v>
      </c>
    </row>
    <row r="535" spans="1:5" ht="15" customHeight="1" x14ac:dyDescent="0.25">
      <c r="B535" s="56"/>
      <c r="C535" s="57"/>
      <c r="D535" s="57"/>
      <c r="E535" s="79"/>
    </row>
    <row r="536" spans="1:5" ht="15" customHeight="1" x14ac:dyDescent="0.2">
      <c r="A536" s="90"/>
      <c r="B536" s="90"/>
      <c r="C536" s="80" t="s">
        <v>40</v>
      </c>
      <c r="D536" s="81" t="s">
        <v>41</v>
      </c>
      <c r="E536" s="44" t="s">
        <v>42</v>
      </c>
    </row>
    <row r="537" spans="1:5" ht="15" customHeight="1" x14ac:dyDescent="0.2">
      <c r="A537" s="98"/>
      <c r="B537" s="113"/>
      <c r="C537" s="108"/>
      <c r="D537" s="85" t="s">
        <v>91</v>
      </c>
      <c r="E537" s="49">
        <v>4310313.91</v>
      </c>
    </row>
    <row r="538" spans="1:5" ht="15" customHeight="1" x14ac:dyDescent="0.2">
      <c r="A538" s="98"/>
      <c r="B538" s="113"/>
      <c r="C538" s="51" t="s">
        <v>44</v>
      </c>
      <c r="D538" s="52"/>
      <c r="E538" s="53">
        <f>SUM(E537:E537)</f>
        <v>4310313.91</v>
      </c>
    </row>
    <row r="539" spans="1:5" ht="15" customHeight="1" x14ac:dyDescent="0.2"/>
    <row r="540" spans="1:5" ht="15" customHeight="1" x14ac:dyDescent="0.25">
      <c r="A540" s="38" t="s">
        <v>17</v>
      </c>
      <c r="B540" s="39"/>
      <c r="C540" s="39"/>
      <c r="D540" s="39"/>
      <c r="E540" s="39"/>
    </row>
    <row r="541" spans="1:5" ht="15" customHeight="1" x14ac:dyDescent="0.2">
      <c r="A541" s="40" t="s">
        <v>52</v>
      </c>
      <c r="B541" s="39"/>
      <c r="C541" s="39"/>
      <c r="D541" s="39"/>
      <c r="E541" s="41" t="s">
        <v>53</v>
      </c>
    </row>
    <row r="542" spans="1:5" ht="15" customHeight="1" x14ac:dyDescent="0.25">
      <c r="A542" s="42"/>
      <c r="B542" s="38"/>
      <c r="C542" s="39"/>
      <c r="D542" s="39"/>
      <c r="E542" s="43"/>
    </row>
    <row r="543" spans="1:5" ht="15" customHeight="1" x14ac:dyDescent="0.2">
      <c r="A543" s="97"/>
      <c r="B543" s="90"/>
      <c r="C543" s="44" t="s">
        <v>40</v>
      </c>
      <c r="D543" s="103" t="s">
        <v>56</v>
      </c>
      <c r="E543" s="44" t="s">
        <v>42</v>
      </c>
    </row>
    <row r="544" spans="1:5" ht="15" customHeight="1" x14ac:dyDescent="0.2">
      <c r="A544" s="98"/>
      <c r="B544" s="113"/>
      <c r="C544" s="108">
        <v>6409</v>
      </c>
      <c r="D544" s="75" t="s">
        <v>65</v>
      </c>
      <c r="E544" s="49">
        <v>-155311.38</v>
      </c>
    </row>
    <row r="545" spans="1:7" ht="15" customHeight="1" x14ac:dyDescent="0.2">
      <c r="A545" s="117"/>
      <c r="B545" s="127"/>
      <c r="C545" s="51" t="s">
        <v>44</v>
      </c>
      <c r="D545" s="125"/>
      <c r="E545" s="126">
        <f>SUM(E544:E544)</f>
        <v>-155311.38</v>
      </c>
    </row>
    <row r="546" spans="1:7" ht="15" customHeight="1" x14ac:dyDescent="0.2"/>
    <row r="547" spans="1:7" ht="15" customHeight="1" x14ac:dyDescent="0.25">
      <c r="A547" s="38" t="s">
        <v>17</v>
      </c>
      <c r="B547" s="39"/>
      <c r="C547" s="39"/>
      <c r="D547" s="58"/>
      <c r="E547" s="58"/>
    </row>
    <row r="548" spans="1:7" ht="15" customHeight="1" x14ac:dyDescent="0.2">
      <c r="A548" s="40" t="s">
        <v>62</v>
      </c>
      <c r="B548" s="57"/>
      <c r="C548" s="57"/>
      <c r="D548" s="57"/>
      <c r="E548" s="59" t="s">
        <v>63</v>
      </c>
    </row>
    <row r="549" spans="1:7" ht="15" customHeight="1" x14ac:dyDescent="0.2">
      <c r="A549" s="42"/>
      <c r="B549" s="119"/>
      <c r="C549" s="39"/>
      <c r="D549" s="42"/>
      <c r="E549" s="120"/>
    </row>
    <row r="550" spans="1:7" ht="15" customHeight="1" x14ac:dyDescent="0.2">
      <c r="B550" s="90"/>
      <c r="C550" s="44" t="s">
        <v>40</v>
      </c>
      <c r="D550" s="103" t="s">
        <v>56</v>
      </c>
      <c r="E550" s="44" t="s">
        <v>42</v>
      </c>
    </row>
    <row r="551" spans="1:7" ht="15" customHeight="1" x14ac:dyDescent="0.2">
      <c r="B551" s="123"/>
      <c r="C551" s="108">
        <v>3314</v>
      </c>
      <c r="D551" s="75" t="s">
        <v>100</v>
      </c>
      <c r="E551" s="49">
        <v>4465625.29</v>
      </c>
    </row>
    <row r="552" spans="1:7" ht="15" customHeight="1" x14ac:dyDescent="0.2">
      <c r="B552" s="124"/>
      <c r="C552" s="51" t="s">
        <v>44</v>
      </c>
      <c r="D552" s="125"/>
      <c r="E552" s="126">
        <f>SUM(E551:E551)</f>
        <v>4465625.29</v>
      </c>
      <c r="G552" s="128">
        <f>+E538-E545</f>
        <v>4465625.29</v>
      </c>
    </row>
    <row r="553" spans="1:7" ht="15" customHeight="1" x14ac:dyDescent="0.2"/>
    <row r="554" spans="1:7" ht="15" customHeight="1" x14ac:dyDescent="0.2"/>
    <row r="555" spans="1:7" ht="15" customHeight="1" x14ac:dyDescent="0.25">
      <c r="A555" s="36" t="s">
        <v>107</v>
      </c>
    </row>
    <row r="556" spans="1:7" ht="15" customHeight="1" x14ac:dyDescent="0.2">
      <c r="A556" s="207" t="s">
        <v>34</v>
      </c>
      <c r="B556" s="207"/>
      <c r="C556" s="207"/>
      <c r="D556" s="207"/>
      <c r="E556" s="207"/>
    </row>
    <row r="557" spans="1:7" ht="15" customHeight="1" x14ac:dyDescent="0.2">
      <c r="A557" s="208" t="s">
        <v>355</v>
      </c>
      <c r="B557" s="208"/>
      <c r="C557" s="208"/>
      <c r="D557" s="208"/>
      <c r="E557" s="208"/>
    </row>
    <row r="558" spans="1:7" ht="15" customHeight="1" x14ac:dyDescent="0.2">
      <c r="A558" s="208"/>
      <c r="B558" s="208"/>
      <c r="C558" s="208"/>
      <c r="D558" s="208"/>
      <c r="E558" s="208"/>
    </row>
    <row r="559" spans="1:7" ht="15" customHeight="1" x14ac:dyDescent="0.2">
      <c r="A559" s="208"/>
      <c r="B559" s="208"/>
      <c r="C559" s="208"/>
      <c r="D559" s="208"/>
      <c r="E559" s="208"/>
    </row>
    <row r="560" spans="1:7" ht="15" customHeight="1" x14ac:dyDescent="0.2">
      <c r="A560" s="208"/>
      <c r="B560" s="208"/>
      <c r="C560" s="208"/>
      <c r="D560" s="208"/>
      <c r="E560" s="208"/>
    </row>
    <row r="561" spans="1:5" ht="15" customHeight="1" x14ac:dyDescent="0.2">
      <c r="A561" s="208"/>
      <c r="B561" s="208"/>
      <c r="C561" s="208"/>
      <c r="D561" s="208"/>
      <c r="E561" s="208"/>
    </row>
    <row r="562" spans="1:5" ht="15" customHeight="1" x14ac:dyDescent="0.2">
      <c r="A562" s="208"/>
      <c r="B562" s="208"/>
      <c r="C562" s="208"/>
      <c r="D562" s="208"/>
      <c r="E562" s="208"/>
    </row>
    <row r="563" spans="1:5" ht="15" customHeight="1" x14ac:dyDescent="0.2">
      <c r="A563" s="208"/>
      <c r="B563" s="208"/>
      <c r="C563" s="208"/>
      <c r="D563" s="208"/>
      <c r="E563" s="208"/>
    </row>
    <row r="564" spans="1:5" ht="15" customHeight="1" x14ac:dyDescent="0.2">
      <c r="A564" s="208"/>
      <c r="B564" s="208"/>
      <c r="C564" s="208"/>
      <c r="D564" s="208"/>
      <c r="E564" s="208"/>
    </row>
    <row r="565" spans="1:5" ht="15" customHeight="1" x14ac:dyDescent="0.2">
      <c r="A565" s="118"/>
      <c r="B565" s="118"/>
      <c r="C565" s="118"/>
      <c r="D565" s="118"/>
      <c r="E565" s="118"/>
    </row>
    <row r="566" spans="1:5" ht="15" customHeight="1" x14ac:dyDescent="0.25">
      <c r="A566" s="56" t="s">
        <v>1</v>
      </c>
      <c r="B566" s="57"/>
      <c r="C566" s="57"/>
      <c r="D566" s="57"/>
      <c r="E566" s="57"/>
    </row>
    <row r="567" spans="1:5" ht="15" customHeight="1" x14ac:dyDescent="0.2">
      <c r="A567" s="72" t="s">
        <v>52</v>
      </c>
      <c r="E567" t="s">
        <v>53</v>
      </c>
    </row>
    <row r="568" spans="1:5" ht="15" customHeight="1" x14ac:dyDescent="0.25">
      <c r="B568" s="56"/>
      <c r="C568" s="57"/>
      <c r="D568" s="57"/>
      <c r="E568" s="79"/>
    </row>
    <row r="569" spans="1:5" ht="15" customHeight="1" x14ac:dyDescent="0.2">
      <c r="A569" s="90"/>
      <c r="B569" s="90"/>
      <c r="C569" s="80" t="s">
        <v>40</v>
      </c>
      <c r="D569" s="81" t="s">
        <v>41</v>
      </c>
      <c r="E569" s="44" t="s">
        <v>42</v>
      </c>
    </row>
    <row r="570" spans="1:5" ht="15" customHeight="1" x14ac:dyDescent="0.2">
      <c r="A570" s="98"/>
      <c r="B570" s="113"/>
      <c r="C570" s="108"/>
      <c r="D570" s="85" t="s">
        <v>91</v>
      </c>
      <c r="E570" s="49">
        <v>7799.2</v>
      </c>
    </row>
    <row r="571" spans="1:5" ht="15" customHeight="1" x14ac:dyDescent="0.2">
      <c r="A571" s="98"/>
      <c r="B571" s="113"/>
      <c r="C571" s="51" t="s">
        <v>44</v>
      </c>
      <c r="D571" s="52"/>
      <c r="E571" s="53">
        <f>SUM(E570:E570)</f>
        <v>7799.2</v>
      </c>
    </row>
    <row r="572" spans="1:5" ht="15" customHeight="1" x14ac:dyDescent="0.2"/>
    <row r="573" spans="1:5" ht="15" customHeight="1" x14ac:dyDescent="0.25">
      <c r="A573" s="38" t="s">
        <v>17</v>
      </c>
      <c r="B573" s="39"/>
      <c r="C573" s="39"/>
      <c r="D573" s="58"/>
      <c r="E573" s="58"/>
    </row>
    <row r="574" spans="1:5" ht="15" customHeight="1" x14ac:dyDescent="0.2">
      <c r="A574" s="40" t="s">
        <v>62</v>
      </c>
      <c r="B574" s="57"/>
      <c r="C574" s="57"/>
      <c r="D574" s="57"/>
      <c r="E574" s="59" t="s">
        <v>63</v>
      </c>
    </row>
    <row r="575" spans="1:5" ht="15" customHeight="1" x14ac:dyDescent="0.2">
      <c r="A575" s="42"/>
      <c r="B575" s="119"/>
      <c r="C575" s="39"/>
      <c r="D575" s="42"/>
      <c r="E575" s="120"/>
    </row>
    <row r="576" spans="1:5" ht="15" customHeight="1" x14ac:dyDescent="0.2">
      <c r="B576" s="90"/>
      <c r="C576" s="44" t="s">
        <v>40</v>
      </c>
      <c r="D576" s="103" t="s">
        <v>56</v>
      </c>
      <c r="E576" s="44" t="s">
        <v>42</v>
      </c>
    </row>
    <row r="577" spans="1:5" ht="15" customHeight="1" x14ac:dyDescent="0.2">
      <c r="B577" s="123"/>
      <c r="C577" s="108">
        <v>3122</v>
      </c>
      <c r="D577" s="75" t="s">
        <v>100</v>
      </c>
      <c r="E577" s="49">
        <v>7799.2</v>
      </c>
    </row>
    <row r="578" spans="1:5" ht="15" customHeight="1" x14ac:dyDescent="0.2">
      <c r="B578" s="124"/>
      <c r="C578" s="51" t="s">
        <v>44</v>
      </c>
      <c r="D578" s="125"/>
      <c r="E578" s="126">
        <f>SUM(E577:E577)</f>
        <v>7799.2</v>
      </c>
    </row>
    <row r="579" spans="1:5" ht="15" customHeight="1" x14ac:dyDescent="0.2"/>
    <row r="580" spans="1:5" ht="15" customHeight="1" x14ac:dyDescent="0.2"/>
    <row r="581" spans="1:5" ht="15" customHeight="1" x14ac:dyDescent="0.25">
      <c r="A581" s="36" t="s">
        <v>108</v>
      </c>
    </row>
    <row r="582" spans="1:5" ht="15" customHeight="1" x14ac:dyDescent="0.2">
      <c r="A582" s="207" t="s">
        <v>34</v>
      </c>
      <c r="B582" s="207"/>
      <c r="C582" s="207"/>
      <c r="D582" s="207"/>
      <c r="E582" s="207"/>
    </row>
    <row r="583" spans="1:5" ht="15" customHeight="1" x14ac:dyDescent="0.2">
      <c r="A583" s="208" t="s">
        <v>356</v>
      </c>
      <c r="B583" s="208"/>
      <c r="C583" s="208"/>
      <c r="D583" s="208"/>
      <c r="E583" s="208"/>
    </row>
    <row r="584" spans="1:5" ht="15" customHeight="1" x14ac:dyDescent="0.2">
      <c r="A584" s="208"/>
      <c r="B584" s="208"/>
      <c r="C584" s="208"/>
      <c r="D584" s="208"/>
      <c r="E584" s="208"/>
    </row>
    <row r="585" spans="1:5" ht="15" customHeight="1" x14ac:dyDescent="0.2">
      <c r="A585" s="208"/>
      <c r="B585" s="208"/>
      <c r="C585" s="208"/>
      <c r="D585" s="208"/>
      <c r="E585" s="208"/>
    </row>
    <row r="586" spans="1:5" ht="15" customHeight="1" x14ac:dyDescent="0.2">
      <c r="A586" s="208"/>
      <c r="B586" s="208"/>
      <c r="C586" s="208"/>
      <c r="D586" s="208"/>
      <c r="E586" s="208"/>
    </row>
    <row r="587" spans="1:5" ht="15" customHeight="1" x14ac:dyDescent="0.2">
      <c r="A587" s="208"/>
      <c r="B587" s="208"/>
      <c r="C587" s="208"/>
      <c r="D587" s="208"/>
      <c r="E587" s="208"/>
    </row>
    <row r="588" spans="1:5" ht="15" customHeight="1" x14ac:dyDescent="0.2">
      <c r="A588" s="208"/>
      <c r="B588" s="208"/>
      <c r="C588" s="208"/>
      <c r="D588" s="208"/>
      <c r="E588" s="208"/>
    </row>
    <row r="589" spans="1:5" ht="15" customHeight="1" x14ac:dyDescent="0.2">
      <c r="A589" s="208"/>
      <c r="B589" s="208"/>
      <c r="C589" s="208"/>
      <c r="D589" s="208"/>
      <c r="E589" s="208"/>
    </row>
    <row r="590" spans="1:5" ht="15" customHeight="1" x14ac:dyDescent="0.2">
      <c r="A590" s="208"/>
      <c r="B590" s="208"/>
      <c r="C590" s="208"/>
      <c r="D590" s="208"/>
      <c r="E590" s="208"/>
    </row>
    <row r="591" spans="1:5" ht="15" customHeight="1" x14ac:dyDescent="0.2">
      <c r="A591" s="118"/>
      <c r="B591" s="118"/>
      <c r="C591" s="118"/>
      <c r="D591" s="118"/>
      <c r="E591" s="118"/>
    </row>
    <row r="592" spans="1:5" ht="15" customHeight="1" x14ac:dyDescent="0.25">
      <c r="A592" s="56" t="s">
        <v>1</v>
      </c>
      <c r="B592" s="57"/>
      <c r="C592" s="57"/>
      <c r="D592" s="57"/>
      <c r="E592" s="57"/>
    </row>
    <row r="593" spans="1:5" ht="15" customHeight="1" x14ac:dyDescent="0.2">
      <c r="A593" s="72" t="s">
        <v>52</v>
      </c>
      <c r="E593" t="s">
        <v>53</v>
      </c>
    </row>
    <row r="594" spans="1:5" ht="15" customHeight="1" x14ac:dyDescent="0.25">
      <c r="B594" s="56"/>
      <c r="C594" s="57"/>
      <c r="D594" s="57"/>
      <c r="E594" s="79"/>
    </row>
    <row r="595" spans="1:5" ht="15" customHeight="1" x14ac:dyDescent="0.2">
      <c r="A595" s="90"/>
      <c r="B595" s="90"/>
      <c r="C595" s="80" t="s">
        <v>40</v>
      </c>
      <c r="D595" s="81" t="s">
        <v>41</v>
      </c>
      <c r="E595" s="44" t="s">
        <v>42</v>
      </c>
    </row>
    <row r="596" spans="1:5" ht="15" customHeight="1" x14ac:dyDescent="0.2">
      <c r="A596" s="98"/>
      <c r="B596" s="113"/>
      <c r="C596" s="108"/>
      <c r="D596" s="85" t="s">
        <v>91</v>
      </c>
      <c r="E596" s="49">
        <v>9662</v>
      </c>
    </row>
    <row r="597" spans="1:5" ht="15" customHeight="1" x14ac:dyDescent="0.2">
      <c r="A597" s="98"/>
      <c r="B597" s="113"/>
      <c r="C597" s="51" t="s">
        <v>44</v>
      </c>
      <c r="D597" s="52"/>
      <c r="E597" s="53">
        <f>SUM(E596:E596)</f>
        <v>9662</v>
      </c>
    </row>
    <row r="598" spans="1:5" ht="15" customHeight="1" x14ac:dyDescent="0.2"/>
    <row r="599" spans="1:5" ht="15" customHeight="1" x14ac:dyDescent="0.2"/>
    <row r="600" spans="1:5" ht="15" customHeight="1" x14ac:dyDescent="0.25">
      <c r="A600" s="38" t="s">
        <v>17</v>
      </c>
      <c r="B600" s="39"/>
      <c r="C600" s="39"/>
      <c r="D600" s="58"/>
      <c r="E600" s="58"/>
    </row>
    <row r="601" spans="1:5" ht="15" customHeight="1" x14ac:dyDescent="0.2">
      <c r="A601" s="40" t="s">
        <v>62</v>
      </c>
      <c r="B601" s="57"/>
      <c r="C601" s="57"/>
      <c r="D601" s="57"/>
      <c r="E601" s="59" t="s">
        <v>63</v>
      </c>
    </row>
    <row r="602" spans="1:5" ht="15" customHeight="1" x14ac:dyDescent="0.2">
      <c r="A602" s="42"/>
      <c r="B602" s="119"/>
      <c r="C602" s="39"/>
      <c r="D602" s="42"/>
      <c r="E602" s="120"/>
    </row>
    <row r="603" spans="1:5" ht="15" customHeight="1" x14ac:dyDescent="0.2">
      <c r="B603" s="90"/>
      <c r="C603" s="44" t="s">
        <v>40</v>
      </c>
      <c r="D603" s="103" t="s">
        <v>56</v>
      </c>
      <c r="E603" s="44" t="s">
        <v>42</v>
      </c>
    </row>
    <row r="604" spans="1:5" ht="15" customHeight="1" x14ac:dyDescent="0.2">
      <c r="B604" s="123"/>
      <c r="C604" s="108">
        <v>3122</v>
      </c>
      <c r="D604" s="75" t="s">
        <v>100</v>
      </c>
      <c r="E604" s="49">
        <v>9662</v>
      </c>
    </row>
    <row r="605" spans="1:5" ht="15" customHeight="1" x14ac:dyDescent="0.2">
      <c r="B605" s="124"/>
      <c r="C605" s="51" t="s">
        <v>44</v>
      </c>
      <c r="D605" s="125"/>
      <c r="E605" s="126">
        <f>SUM(E604:E604)</f>
        <v>9662</v>
      </c>
    </row>
    <row r="606" spans="1:5" ht="15" customHeight="1" x14ac:dyDescent="0.2"/>
    <row r="607" spans="1:5" ht="15" customHeight="1" x14ac:dyDescent="0.2"/>
    <row r="608" spans="1:5" ht="15" customHeight="1" x14ac:dyDescent="0.25">
      <c r="A608" s="36" t="s">
        <v>109</v>
      </c>
    </row>
    <row r="609" spans="1:5" ht="15" customHeight="1" x14ac:dyDescent="0.2">
      <c r="A609" s="207" t="s">
        <v>34</v>
      </c>
      <c r="B609" s="207"/>
      <c r="C609" s="207"/>
      <c r="D609" s="207"/>
      <c r="E609" s="207"/>
    </row>
    <row r="610" spans="1:5" ht="15" customHeight="1" x14ac:dyDescent="0.2">
      <c r="A610" s="208" t="s">
        <v>357</v>
      </c>
      <c r="B610" s="208"/>
      <c r="C610" s="208"/>
      <c r="D610" s="208"/>
      <c r="E610" s="208"/>
    </row>
    <row r="611" spans="1:5" ht="15" customHeight="1" x14ac:dyDescent="0.2">
      <c r="A611" s="208"/>
      <c r="B611" s="208"/>
      <c r="C611" s="208"/>
      <c r="D611" s="208"/>
      <c r="E611" s="208"/>
    </row>
    <row r="612" spans="1:5" ht="15" customHeight="1" x14ac:dyDescent="0.2">
      <c r="A612" s="208"/>
      <c r="B612" s="208"/>
      <c r="C612" s="208"/>
      <c r="D612" s="208"/>
      <c r="E612" s="208"/>
    </row>
    <row r="613" spans="1:5" ht="15" customHeight="1" x14ac:dyDescent="0.2">
      <c r="A613" s="208"/>
      <c r="B613" s="208"/>
      <c r="C613" s="208"/>
      <c r="D613" s="208"/>
      <c r="E613" s="208"/>
    </row>
    <row r="614" spans="1:5" ht="15" customHeight="1" x14ac:dyDescent="0.2">
      <c r="A614" s="208"/>
      <c r="B614" s="208"/>
      <c r="C614" s="208"/>
      <c r="D614" s="208"/>
      <c r="E614" s="208"/>
    </row>
    <row r="615" spans="1:5" ht="15" customHeight="1" x14ac:dyDescent="0.2">
      <c r="A615" s="208"/>
      <c r="B615" s="208"/>
      <c r="C615" s="208"/>
      <c r="D615" s="208"/>
      <c r="E615" s="208"/>
    </row>
    <row r="616" spans="1:5" ht="15" customHeight="1" x14ac:dyDescent="0.2">
      <c r="A616" s="208"/>
      <c r="B616" s="208"/>
      <c r="C616" s="208"/>
      <c r="D616" s="208"/>
      <c r="E616" s="208"/>
    </row>
    <row r="617" spans="1:5" ht="15" customHeight="1" x14ac:dyDescent="0.2">
      <c r="A617" s="118"/>
      <c r="B617" s="118"/>
      <c r="C617" s="118"/>
      <c r="D617" s="118"/>
      <c r="E617" s="118"/>
    </row>
    <row r="618" spans="1:5" ht="15" customHeight="1" x14ac:dyDescent="0.25">
      <c r="A618" s="56" t="s">
        <v>1</v>
      </c>
      <c r="B618" s="57"/>
      <c r="C618" s="57"/>
      <c r="D618" s="57"/>
      <c r="E618" s="57"/>
    </row>
    <row r="619" spans="1:5" ht="15" customHeight="1" x14ac:dyDescent="0.2">
      <c r="A619" s="72" t="s">
        <v>52</v>
      </c>
      <c r="E619" t="s">
        <v>53</v>
      </c>
    </row>
    <row r="620" spans="1:5" ht="15" customHeight="1" x14ac:dyDescent="0.25">
      <c r="B620" s="56"/>
      <c r="C620" s="57"/>
      <c r="D620" s="57"/>
      <c r="E620" s="79"/>
    </row>
    <row r="621" spans="1:5" ht="15" customHeight="1" x14ac:dyDescent="0.2">
      <c r="A621" s="90"/>
      <c r="B621" s="90"/>
      <c r="C621" s="80" t="s">
        <v>40</v>
      </c>
      <c r="D621" s="81" t="s">
        <v>41</v>
      </c>
      <c r="E621" s="44" t="s">
        <v>42</v>
      </c>
    </row>
    <row r="622" spans="1:5" ht="15" customHeight="1" x14ac:dyDescent="0.2">
      <c r="A622" s="98"/>
      <c r="B622" s="113"/>
      <c r="C622" s="108"/>
      <c r="D622" s="85" t="s">
        <v>91</v>
      </c>
      <c r="E622" s="49">
        <v>47514.27</v>
      </c>
    </row>
    <row r="623" spans="1:5" ht="15" customHeight="1" x14ac:dyDescent="0.2">
      <c r="A623" s="98"/>
      <c r="B623" s="113"/>
      <c r="C623" s="51" t="s">
        <v>44</v>
      </c>
      <c r="D623" s="52"/>
      <c r="E623" s="53">
        <f>SUM(E622:E622)</f>
        <v>47514.27</v>
      </c>
    </row>
    <row r="624" spans="1:5" ht="15" customHeight="1" x14ac:dyDescent="0.2"/>
    <row r="625" spans="1:5" ht="15" customHeight="1" x14ac:dyDescent="0.2"/>
    <row r="626" spans="1:5" ht="15" customHeight="1" x14ac:dyDescent="0.25">
      <c r="A626" s="38" t="s">
        <v>17</v>
      </c>
      <c r="B626" s="39"/>
      <c r="C626" s="39"/>
      <c r="D626" s="58"/>
      <c r="E626" s="58"/>
    </row>
    <row r="627" spans="1:5" ht="15" customHeight="1" x14ac:dyDescent="0.2">
      <c r="A627" s="40" t="s">
        <v>62</v>
      </c>
      <c r="B627" s="57"/>
      <c r="C627" s="57"/>
      <c r="D627" s="57"/>
      <c r="E627" s="59" t="s">
        <v>63</v>
      </c>
    </row>
    <row r="628" spans="1:5" ht="15" customHeight="1" x14ac:dyDescent="0.2">
      <c r="A628" s="42"/>
      <c r="B628" s="119"/>
      <c r="C628" s="39"/>
      <c r="D628" s="42"/>
      <c r="E628" s="120"/>
    </row>
    <row r="629" spans="1:5" ht="15" customHeight="1" x14ac:dyDescent="0.2">
      <c r="B629" s="90"/>
      <c r="C629" s="44" t="s">
        <v>40</v>
      </c>
      <c r="D629" s="103" t="s">
        <v>56</v>
      </c>
      <c r="E629" s="44" t="s">
        <v>42</v>
      </c>
    </row>
    <row r="630" spans="1:5" ht="15" customHeight="1" x14ac:dyDescent="0.2">
      <c r="B630" s="123"/>
      <c r="C630" s="108">
        <v>4357</v>
      </c>
      <c r="D630" s="75" t="s">
        <v>100</v>
      </c>
      <c r="E630" s="49">
        <v>47514.27</v>
      </c>
    </row>
    <row r="631" spans="1:5" ht="15" customHeight="1" x14ac:dyDescent="0.2">
      <c r="B631" s="124"/>
      <c r="C631" s="51" t="s">
        <v>44</v>
      </c>
      <c r="D631" s="125"/>
      <c r="E631" s="126">
        <f>SUM(E630:E630)</f>
        <v>47514.27</v>
      </c>
    </row>
    <row r="632" spans="1:5" ht="15" customHeight="1" x14ac:dyDescent="0.2"/>
    <row r="633" spans="1:5" ht="15" customHeight="1" x14ac:dyDescent="0.2"/>
    <row r="634" spans="1:5" ht="15" customHeight="1" x14ac:dyDescent="0.25">
      <c r="A634" s="36" t="s">
        <v>110</v>
      </c>
    </row>
    <row r="635" spans="1:5" ht="15" customHeight="1" x14ac:dyDescent="0.2">
      <c r="A635" s="207" t="s">
        <v>34</v>
      </c>
      <c r="B635" s="207"/>
      <c r="C635" s="207"/>
      <c r="D635" s="207"/>
      <c r="E635" s="207"/>
    </row>
    <row r="636" spans="1:5" ht="15" customHeight="1" x14ac:dyDescent="0.2">
      <c r="A636" s="208" t="s">
        <v>358</v>
      </c>
      <c r="B636" s="208"/>
      <c r="C636" s="208"/>
      <c r="D636" s="208"/>
      <c r="E636" s="208"/>
    </row>
    <row r="637" spans="1:5" ht="15" customHeight="1" x14ac:dyDescent="0.2">
      <c r="A637" s="208"/>
      <c r="B637" s="208"/>
      <c r="C637" s="208"/>
      <c r="D637" s="208"/>
      <c r="E637" s="208"/>
    </row>
    <row r="638" spans="1:5" ht="15" customHeight="1" x14ac:dyDescent="0.2">
      <c r="A638" s="208"/>
      <c r="B638" s="208"/>
      <c r="C638" s="208"/>
      <c r="D638" s="208"/>
      <c r="E638" s="208"/>
    </row>
    <row r="639" spans="1:5" ht="15" customHeight="1" x14ac:dyDescent="0.2">
      <c r="A639" s="208"/>
      <c r="B639" s="208"/>
      <c r="C639" s="208"/>
      <c r="D639" s="208"/>
      <c r="E639" s="208"/>
    </row>
    <row r="640" spans="1:5" ht="15" customHeight="1" x14ac:dyDescent="0.2">
      <c r="A640" s="208"/>
      <c r="B640" s="208"/>
      <c r="C640" s="208"/>
      <c r="D640" s="208"/>
      <c r="E640" s="208"/>
    </row>
    <row r="641" spans="1:5" ht="15" customHeight="1" x14ac:dyDescent="0.2">
      <c r="A641" s="208"/>
      <c r="B641" s="208"/>
      <c r="C641" s="208"/>
      <c r="D641" s="208"/>
      <c r="E641" s="208"/>
    </row>
    <row r="642" spans="1:5" ht="15" customHeight="1" x14ac:dyDescent="0.2">
      <c r="A642" s="208"/>
      <c r="B642" s="208"/>
      <c r="C642" s="208"/>
      <c r="D642" s="208"/>
      <c r="E642" s="208"/>
    </row>
    <row r="643" spans="1:5" ht="15" customHeight="1" x14ac:dyDescent="0.2">
      <c r="A643" s="208"/>
      <c r="B643" s="208"/>
      <c r="C643" s="208"/>
      <c r="D643" s="208"/>
      <c r="E643" s="208"/>
    </row>
    <row r="644" spans="1:5" ht="15" customHeight="1" x14ac:dyDescent="0.2">
      <c r="A644" s="118"/>
      <c r="B644" s="118"/>
      <c r="C644" s="118"/>
      <c r="D644" s="118"/>
      <c r="E644" s="118"/>
    </row>
    <row r="645" spans="1:5" ht="15" customHeight="1" x14ac:dyDescent="0.25">
      <c r="A645" s="56" t="s">
        <v>1</v>
      </c>
      <c r="B645" s="57"/>
      <c r="C645" s="57"/>
      <c r="D645" s="57"/>
      <c r="E645" s="57"/>
    </row>
    <row r="646" spans="1:5" ht="15" customHeight="1" x14ac:dyDescent="0.2">
      <c r="A646" s="72" t="s">
        <v>52</v>
      </c>
      <c r="E646" t="s">
        <v>53</v>
      </c>
    </row>
    <row r="647" spans="1:5" ht="15" customHeight="1" x14ac:dyDescent="0.25">
      <c r="B647" s="56"/>
      <c r="C647" s="57"/>
      <c r="D647" s="57"/>
      <c r="E647" s="79"/>
    </row>
    <row r="648" spans="1:5" ht="15" customHeight="1" x14ac:dyDescent="0.2">
      <c r="A648" s="90"/>
      <c r="B648" s="90"/>
      <c r="C648" s="80" t="s">
        <v>40</v>
      </c>
      <c r="D648" s="81" t="s">
        <v>41</v>
      </c>
      <c r="E648" s="44" t="s">
        <v>42</v>
      </c>
    </row>
    <row r="649" spans="1:5" ht="15" customHeight="1" x14ac:dyDescent="0.2">
      <c r="A649" s="98"/>
      <c r="B649" s="113"/>
      <c r="C649" s="108"/>
      <c r="D649" s="85" t="s">
        <v>91</v>
      </c>
      <c r="E649" s="49">
        <v>567591.9</v>
      </c>
    </row>
    <row r="650" spans="1:5" ht="15" customHeight="1" x14ac:dyDescent="0.2">
      <c r="A650" s="98"/>
      <c r="B650" s="113"/>
      <c r="C650" s="51" t="s">
        <v>44</v>
      </c>
      <c r="D650" s="52"/>
      <c r="E650" s="53">
        <f>SUM(E649:E649)</f>
        <v>567591.9</v>
      </c>
    </row>
    <row r="651" spans="1:5" ht="15" customHeight="1" x14ac:dyDescent="0.2"/>
    <row r="652" spans="1:5" ht="15" customHeight="1" x14ac:dyDescent="0.2"/>
    <row r="653" spans="1:5" ht="15" customHeight="1" x14ac:dyDescent="0.25">
      <c r="A653" s="38" t="s">
        <v>17</v>
      </c>
      <c r="B653" s="39"/>
      <c r="C653" s="39"/>
      <c r="D653" s="58"/>
      <c r="E653" s="58"/>
    </row>
    <row r="654" spans="1:5" ht="15" customHeight="1" x14ac:dyDescent="0.2">
      <c r="A654" s="40" t="s">
        <v>62</v>
      </c>
      <c r="B654" s="57"/>
      <c r="C654" s="57"/>
      <c r="D654" s="57"/>
      <c r="E654" s="59" t="s">
        <v>63</v>
      </c>
    </row>
    <row r="655" spans="1:5" ht="15" customHeight="1" x14ac:dyDescent="0.2">
      <c r="A655" s="42"/>
      <c r="B655" s="119"/>
      <c r="C655" s="39"/>
      <c r="D655" s="42"/>
      <c r="E655" s="120"/>
    </row>
    <row r="656" spans="1:5" ht="15" customHeight="1" x14ac:dyDescent="0.2">
      <c r="B656" s="90"/>
      <c r="C656" s="44" t="s">
        <v>40</v>
      </c>
      <c r="D656" s="103" t="s">
        <v>56</v>
      </c>
      <c r="E656" s="44" t="s">
        <v>42</v>
      </c>
    </row>
    <row r="657" spans="1:5" ht="15" customHeight="1" x14ac:dyDescent="0.2">
      <c r="B657" s="123"/>
      <c r="C657" s="108">
        <v>3122</v>
      </c>
      <c r="D657" s="75" t="s">
        <v>100</v>
      </c>
      <c r="E657" s="49">
        <v>567591.9</v>
      </c>
    </row>
    <row r="658" spans="1:5" ht="15" customHeight="1" x14ac:dyDescent="0.2">
      <c r="B658" s="124"/>
      <c r="C658" s="51" t="s">
        <v>44</v>
      </c>
      <c r="D658" s="125"/>
      <c r="E658" s="126">
        <f>SUM(E657:E657)</f>
        <v>567591.9</v>
      </c>
    </row>
    <row r="659" spans="1:5" ht="15" customHeight="1" x14ac:dyDescent="0.2"/>
    <row r="660" spans="1:5" ht="15" customHeight="1" x14ac:dyDescent="0.2"/>
    <row r="661" spans="1:5" ht="15" customHeight="1" x14ac:dyDescent="0.25">
      <c r="A661" s="36" t="s">
        <v>111</v>
      </c>
    </row>
    <row r="662" spans="1:5" ht="15" customHeight="1" x14ac:dyDescent="0.2">
      <c r="A662" s="207" t="s">
        <v>34</v>
      </c>
      <c r="B662" s="207"/>
      <c r="C662" s="207"/>
      <c r="D662" s="207"/>
      <c r="E662" s="207"/>
    </row>
    <row r="663" spans="1:5" ht="15" customHeight="1" x14ac:dyDescent="0.2">
      <c r="A663" s="208" t="s">
        <v>359</v>
      </c>
      <c r="B663" s="208"/>
      <c r="C663" s="208"/>
      <c r="D663" s="208"/>
      <c r="E663" s="208"/>
    </row>
    <row r="664" spans="1:5" ht="15" customHeight="1" x14ac:dyDescent="0.2">
      <c r="A664" s="208"/>
      <c r="B664" s="208"/>
      <c r="C664" s="208"/>
      <c r="D664" s="208"/>
      <c r="E664" s="208"/>
    </row>
    <row r="665" spans="1:5" ht="15" customHeight="1" x14ac:dyDescent="0.2">
      <c r="A665" s="208"/>
      <c r="B665" s="208"/>
      <c r="C665" s="208"/>
      <c r="D665" s="208"/>
      <c r="E665" s="208"/>
    </row>
    <row r="666" spans="1:5" ht="15" customHeight="1" x14ac:dyDescent="0.2">
      <c r="A666" s="208"/>
      <c r="B666" s="208"/>
      <c r="C666" s="208"/>
      <c r="D666" s="208"/>
      <c r="E666" s="208"/>
    </row>
    <row r="667" spans="1:5" ht="15" customHeight="1" x14ac:dyDescent="0.2">
      <c r="A667" s="208"/>
      <c r="B667" s="208"/>
      <c r="C667" s="208"/>
      <c r="D667" s="208"/>
      <c r="E667" s="208"/>
    </row>
    <row r="668" spans="1:5" ht="15" customHeight="1" x14ac:dyDescent="0.2">
      <c r="A668" s="208"/>
      <c r="B668" s="208"/>
      <c r="C668" s="208"/>
      <c r="D668" s="208"/>
      <c r="E668" s="208"/>
    </row>
    <row r="669" spans="1:5" ht="15" customHeight="1" x14ac:dyDescent="0.2">
      <c r="A669" s="208"/>
      <c r="B669" s="208"/>
      <c r="C669" s="208"/>
      <c r="D669" s="208"/>
      <c r="E669" s="208"/>
    </row>
    <row r="670" spans="1:5" ht="15" customHeight="1" x14ac:dyDescent="0.2">
      <c r="A670" s="208"/>
      <c r="B670" s="208"/>
      <c r="C670" s="208"/>
      <c r="D670" s="208"/>
      <c r="E670" s="208"/>
    </row>
    <row r="671" spans="1:5" ht="15" customHeight="1" x14ac:dyDescent="0.2">
      <c r="A671" s="118"/>
      <c r="B671" s="118"/>
      <c r="C671" s="118"/>
      <c r="D671" s="118"/>
      <c r="E671" s="118"/>
    </row>
    <row r="672" spans="1:5" ht="15" customHeight="1" x14ac:dyDescent="0.2">
      <c r="A672" s="118"/>
      <c r="B672" s="118"/>
      <c r="C672" s="118"/>
      <c r="D672" s="118"/>
      <c r="E672" s="118"/>
    </row>
    <row r="673" spans="1:5" ht="15" customHeight="1" x14ac:dyDescent="0.2">
      <c r="A673" s="118"/>
      <c r="B673" s="118"/>
      <c r="C673" s="118"/>
      <c r="D673" s="118"/>
      <c r="E673" s="118"/>
    </row>
    <row r="674" spans="1:5" ht="15" customHeight="1" x14ac:dyDescent="0.2">
      <c r="A674" s="118"/>
      <c r="B674" s="118"/>
      <c r="C674" s="118"/>
      <c r="D674" s="118"/>
      <c r="E674" s="118"/>
    </row>
    <row r="675" spans="1:5" ht="15" customHeight="1" x14ac:dyDescent="0.2">
      <c r="A675" s="118"/>
      <c r="B675" s="118"/>
      <c r="C675" s="118"/>
      <c r="D675" s="118"/>
      <c r="E675" s="118"/>
    </row>
    <row r="676" spans="1:5" ht="15" customHeight="1" x14ac:dyDescent="0.2">
      <c r="A676" s="118"/>
      <c r="B676" s="118"/>
      <c r="C676" s="118"/>
      <c r="D676" s="118"/>
      <c r="E676" s="118"/>
    </row>
    <row r="677" spans="1:5" ht="15" customHeight="1" x14ac:dyDescent="0.2">
      <c r="A677" s="118"/>
      <c r="B677" s="118"/>
      <c r="C677" s="118"/>
      <c r="D677" s="118"/>
      <c r="E677" s="118"/>
    </row>
    <row r="678" spans="1:5" ht="15" customHeight="1" x14ac:dyDescent="0.25">
      <c r="A678" s="56" t="s">
        <v>1</v>
      </c>
      <c r="B678" s="57"/>
      <c r="C678" s="57"/>
      <c r="D678" s="57"/>
      <c r="E678" s="57"/>
    </row>
    <row r="679" spans="1:5" ht="15" customHeight="1" x14ac:dyDescent="0.2">
      <c r="A679" s="72" t="s">
        <v>52</v>
      </c>
      <c r="E679" t="s">
        <v>53</v>
      </c>
    </row>
    <row r="680" spans="1:5" ht="15" customHeight="1" x14ac:dyDescent="0.25">
      <c r="B680" s="56"/>
      <c r="C680" s="57"/>
      <c r="D680" s="57"/>
      <c r="E680" s="79"/>
    </row>
    <row r="681" spans="1:5" ht="15" customHeight="1" x14ac:dyDescent="0.2">
      <c r="A681" s="90"/>
      <c r="B681" s="90"/>
      <c r="C681" s="80" t="s">
        <v>40</v>
      </c>
      <c r="D681" s="81" t="s">
        <v>41</v>
      </c>
      <c r="E681" s="44" t="s">
        <v>42</v>
      </c>
    </row>
    <row r="682" spans="1:5" ht="15" customHeight="1" x14ac:dyDescent="0.2">
      <c r="A682" s="98"/>
      <c r="B682" s="113"/>
      <c r="C682" s="108"/>
      <c r="D682" s="85" t="s">
        <v>91</v>
      </c>
      <c r="E682" s="49">
        <v>15332.34</v>
      </c>
    </row>
    <row r="683" spans="1:5" ht="15" customHeight="1" x14ac:dyDescent="0.2">
      <c r="A683" s="98"/>
      <c r="B683" s="113"/>
      <c r="C683" s="51" t="s">
        <v>44</v>
      </c>
      <c r="D683" s="52"/>
      <c r="E683" s="53">
        <f>SUM(E682:E682)</f>
        <v>15332.34</v>
      </c>
    </row>
    <row r="684" spans="1:5" ht="15" customHeight="1" x14ac:dyDescent="0.2"/>
    <row r="685" spans="1:5" ht="15" customHeight="1" x14ac:dyDescent="0.25">
      <c r="A685" s="38" t="s">
        <v>17</v>
      </c>
      <c r="B685" s="39"/>
      <c r="C685" s="39"/>
      <c r="D685" s="58"/>
      <c r="E685" s="58"/>
    </row>
    <row r="686" spans="1:5" ht="15" customHeight="1" x14ac:dyDescent="0.2">
      <c r="A686" s="40" t="s">
        <v>62</v>
      </c>
      <c r="B686" s="57"/>
      <c r="C686" s="57"/>
      <c r="D686" s="57"/>
      <c r="E686" s="59" t="s">
        <v>63</v>
      </c>
    </row>
    <row r="687" spans="1:5" ht="15" customHeight="1" x14ac:dyDescent="0.2">
      <c r="A687" s="42"/>
      <c r="B687" s="119"/>
      <c r="C687" s="39"/>
      <c r="D687" s="42"/>
      <c r="E687" s="120"/>
    </row>
    <row r="688" spans="1:5" ht="15" customHeight="1" x14ac:dyDescent="0.2">
      <c r="B688" s="90"/>
      <c r="C688" s="44" t="s">
        <v>40</v>
      </c>
      <c r="D688" s="103" t="s">
        <v>56</v>
      </c>
      <c r="E688" s="44" t="s">
        <v>42</v>
      </c>
    </row>
    <row r="689" spans="1:5" ht="15" customHeight="1" x14ac:dyDescent="0.2">
      <c r="B689" s="123"/>
      <c r="C689" s="108">
        <v>3122</v>
      </c>
      <c r="D689" s="75" t="s">
        <v>100</v>
      </c>
      <c r="E689" s="49">
        <v>15332.34</v>
      </c>
    </row>
    <row r="690" spans="1:5" ht="15" customHeight="1" x14ac:dyDescent="0.2">
      <c r="B690" s="124"/>
      <c r="C690" s="51" t="s">
        <v>44</v>
      </c>
      <c r="D690" s="125"/>
      <c r="E690" s="126">
        <f>SUM(E689:E689)</f>
        <v>15332.34</v>
      </c>
    </row>
    <row r="691" spans="1:5" ht="15" customHeight="1" x14ac:dyDescent="0.2"/>
    <row r="692" spans="1:5" ht="15" customHeight="1" x14ac:dyDescent="0.2"/>
    <row r="693" spans="1:5" ht="15" customHeight="1" x14ac:dyDescent="0.25">
      <c r="A693" s="36" t="s">
        <v>112</v>
      </c>
    </row>
    <row r="694" spans="1:5" ht="15" customHeight="1" x14ac:dyDescent="0.2">
      <c r="A694" s="207" t="s">
        <v>34</v>
      </c>
      <c r="B694" s="207"/>
      <c r="C694" s="207"/>
      <c r="D694" s="207"/>
      <c r="E694" s="207"/>
    </row>
    <row r="695" spans="1:5" ht="15" customHeight="1" x14ac:dyDescent="0.2">
      <c r="A695" s="208" t="s">
        <v>360</v>
      </c>
      <c r="B695" s="208"/>
      <c r="C695" s="208"/>
      <c r="D695" s="208"/>
      <c r="E695" s="208"/>
    </row>
    <row r="696" spans="1:5" ht="15" customHeight="1" x14ac:dyDescent="0.2">
      <c r="A696" s="208"/>
      <c r="B696" s="208"/>
      <c r="C696" s="208"/>
      <c r="D696" s="208"/>
      <c r="E696" s="208"/>
    </row>
    <row r="697" spans="1:5" ht="15" customHeight="1" x14ac:dyDescent="0.2">
      <c r="A697" s="208"/>
      <c r="B697" s="208"/>
      <c r="C697" s="208"/>
      <c r="D697" s="208"/>
      <c r="E697" s="208"/>
    </row>
    <row r="698" spans="1:5" ht="15" customHeight="1" x14ac:dyDescent="0.2">
      <c r="A698" s="208"/>
      <c r="B698" s="208"/>
      <c r="C698" s="208"/>
      <c r="D698" s="208"/>
      <c r="E698" s="208"/>
    </row>
    <row r="699" spans="1:5" ht="15" customHeight="1" x14ac:dyDescent="0.2">
      <c r="A699" s="208"/>
      <c r="B699" s="208"/>
      <c r="C699" s="208"/>
      <c r="D699" s="208"/>
      <c r="E699" s="208"/>
    </row>
    <row r="700" spans="1:5" ht="15" customHeight="1" x14ac:dyDescent="0.2">
      <c r="A700" s="208"/>
      <c r="B700" s="208"/>
      <c r="C700" s="208"/>
      <c r="D700" s="208"/>
      <c r="E700" s="208"/>
    </row>
    <row r="701" spans="1:5" ht="15" customHeight="1" x14ac:dyDescent="0.2">
      <c r="A701" s="208"/>
      <c r="B701" s="208"/>
      <c r="C701" s="208"/>
      <c r="D701" s="208"/>
      <c r="E701" s="208"/>
    </row>
    <row r="702" spans="1:5" ht="15" customHeight="1" x14ac:dyDescent="0.2">
      <c r="A702" s="208"/>
      <c r="B702" s="208"/>
      <c r="C702" s="208"/>
      <c r="D702" s="208"/>
      <c r="E702" s="208"/>
    </row>
    <row r="703" spans="1:5" ht="15" customHeight="1" x14ac:dyDescent="0.2">
      <c r="A703" s="118"/>
      <c r="B703" s="118"/>
      <c r="C703" s="118"/>
      <c r="D703" s="118"/>
      <c r="E703" s="118"/>
    </row>
    <row r="704" spans="1:5" ht="15" customHeight="1" x14ac:dyDescent="0.25">
      <c r="A704" s="56" t="s">
        <v>1</v>
      </c>
      <c r="B704" s="57"/>
      <c r="C704" s="57"/>
      <c r="D704" s="57"/>
      <c r="E704" s="57"/>
    </row>
    <row r="705" spans="1:5" ht="15" customHeight="1" x14ac:dyDescent="0.2">
      <c r="A705" s="72" t="s">
        <v>52</v>
      </c>
      <c r="E705" t="s">
        <v>53</v>
      </c>
    </row>
    <row r="706" spans="1:5" ht="15" customHeight="1" x14ac:dyDescent="0.25">
      <c r="B706" s="56"/>
      <c r="C706" s="57"/>
      <c r="D706" s="57"/>
      <c r="E706" s="79"/>
    </row>
    <row r="707" spans="1:5" ht="15" customHeight="1" x14ac:dyDescent="0.2">
      <c r="A707" s="90"/>
      <c r="B707" s="90"/>
      <c r="C707" s="80" t="s">
        <v>40</v>
      </c>
      <c r="D707" s="81" t="s">
        <v>41</v>
      </c>
      <c r="E707" s="44" t="s">
        <v>42</v>
      </c>
    </row>
    <row r="708" spans="1:5" ht="15" customHeight="1" x14ac:dyDescent="0.2">
      <c r="A708" s="98"/>
      <c r="B708" s="113"/>
      <c r="C708" s="108"/>
      <c r="D708" s="85" t="s">
        <v>91</v>
      </c>
      <c r="E708" s="49">
        <v>6679.4</v>
      </c>
    </row>
    <row r="709" spans="1:5" ht="15" customHeight="1" x14ac:dyDescent="0.2">
      <c r="A709" s="98"/>
      <c r="B709" s="113"/>
      <c r="C709" s="51" t="s">
        <v>44</v>
      </c>
      <c r="D709" s="52"/>
      <c r="E709" s="53">
        <f>SUM(E708:E708)</f>
        <v>6679.4</v>
      </c>
    </row>
    <row r="710" spans="1:5" ht="15" customHeight="1" x14ac:dyDescent="0.2"/>
    <row r="711" spans="1:5" ht="15" customHeight="1" x14ac:dyDescent="0.25">
      <c r="A711" s="38" t="s">
        <v>17</v>
      </c>
      <c r="B711" s="39"/>
      <c r="C711" s="39"/>
      <c r="D711" s="58"/>
      <c r="E711" s="58"/>
    </row>
    <row r="712" spans="1:5" ht="15" customHeight="1" x14ac:dyDescent="0.2">
      <c r="A712" s="40" t="s">
        <v>62</v>
      </c>
      <c r="B712" s="57"/>
      <c r="C712" s="57"/>
      <c r="D712" s="57"/>
      <c r="E712" s="59" t="s">
        <v>63</v>
      </c>
    </row>
    <row r="713" spans="1:5" ht="15" customHeight="1" x14ac:dyDescent="0.2">
      <c r="A713" s="42"/>
      <c r="B713" s="119"/>
      <c r="C713" s="39"/>
      <c r="D713" s="42"/>
      <c r="E713" s="120"/>
    </row>
    <row r="714" spans="1:5" ht="15" customHeight="1" x14ac:dyDescent="0.2">
      <c r="B714" s="90"/>
      <c r="C714" s="44" t="s">
        <v>40</v>
      </c>
      <c r="D714" s="103" t="s">
        <v>56</v>
      </c>
      <c r="E714" s="44" t="s">
        <v>42</v>
      </c>
    </row>
    <row r="715" spans="1:5" ht="15" customHeight="1" x14ac:dyDescent="0.2">
      <c r="B715" s="123"/>
      <c r="C715" s="108">
        <v>3122</v>
      </c>
      <c r="D715" s="75" t="s">
        <v>100</v>
      </c>
      <c r="E715" s="49">
        <v>6679.4</v>
      </c>
    </row>
    <row r="716" spans="1:5" ht="15" customHeight="1" x14ac:dyDescent="0.2">
      <c r="B716" s="124"/>
      <c r="C716" s="51" t="s">
        <v>44</v>
      </c>
      <c r="D716" s="125"/>
      <c r="E716" s="126">
        <f>SUM(E715:E715)</f>
        <v>6679.4</v>
      </c>
    </row>
    <row r="717" spans="1:5" ht="15" customHeight="1" x14ac:dyDescent="0.2"/>
    <row r="718" spans="1:5" ht="15" customHeight="1" x14ac:dyDescent="0.2"/>
    <row r="719" spans="1:5" ht="15" customHeight="1" x14ac:dyDescent="0.25">
      <c r="A719" s="36" t="s">
        <v>113</v>
      </c>
    </row>
    <row r="720" spans="1:5" ht="15" customHeight="1" x14ac:dyDescent="0.2">
      <c r="A720" s="207" t="s">
        <v>34</v>
      </c>
      <c r="B720" s="207"/>
      <c r="C720" s="207"/>
      <c r="D720" s="207"/>
      <c r="E720" s="207"/>
    </row>
    <row r="721" spans="1:5" ht="15" customHeight="1" x14ac:dyDescent="0.2">
      <c r="A721" s="208" t="s">
        <v>361</v>
      </c>
      <c r="B721" s="208"/>
      <c r="C721" s="208"/>
      <c r="D721" s="208"/>
      <c r="E721" s="208"/>
    </row>
    <row r="722" spans="1:5" ht="15" customHeight="1" x14ac:dyDescent="0.2">
      <c r="A722" s="208"/>
      <c r="B722" s="208"/>
      <c r="C722" s="208"/>
      <c r="D722" s="208"/>
      <c r="E722" s="208"/>
    </row>
    <row r="723" spans="1:5" ht="15" customHeight="1" x14ac:dyDescent="0.2">
      <c r="A723" s="208"/>
      <c r="B723" s="208"/>
      <c r="C723" s="208"/>
      <c r="D723" s="208"/>
      <c r="E723" s="208"/>
    </row>
    <row r="724" spans="1:5" ht="15" customHeight="1" x14ac:dyDescent="0.2">
      <c r="A724" s="208"/>
      <c r="B724" s="208"/>
      <c r="C724" s="208"/>
      <c r="D724" s="208"/>
      <c r="E724" s="208"/>
    </row>
    <row r="725" spans="1:5" ht="15" customHeight="1" x14ac:dyDescent="0.2">
      <c r="A725" s="208"/>
      <c r="B725" s="208"/>
      <c r="C725" s="208"/>
      <c r="D725" s="208"/>
      <c r="E725" s="208"/>
    </row>
    <row r="726" spans="1:5" ht="15" customHeight="1" x14ac:dyDescent="0.2">
      <c r="A726" s="208"/>
      <c r="B726" s="208"/>
      <c r="C726" s="208"/>
      <c r="D726" s="208"/>
      <c r="E726" s="208"/>
    </row>
    <row r="727" spans="1:5" ht="15" customHeight="1" x14ac:dyDescent="0.2">
      <c r="A727" s="208"/>
      <c r="B727" s="208"/>
      <c r="C727" s="208"/>
      <c r="D727" s="208"/>
      <c r="E727" s="208"/>
    </row>
    <row r="728" spans="1:5" ht="15" customHeight="1" x14ac:dyDescent="0.2">
      <c r="A728" s="208"/>
      <c r="B728" s="208"/>
      <c r="C728" s="208"/>
      <c r="D728" s="208"/>
      <c r="E728" s="208"/>
    </row>
    <row r="729" spans="1:5" ht="15" customHeight="1" x14ac:dyDescent="0.2">
      <c r="A729" s="118"/>
      <c r="B729" s="118"/>
      <c r="C729" s="118"/>
      <c r="D729" s="118"/>
      <c r="E729" s="118"/>
    </row>
    <row r="730" spans="1:5" ht="15" customHeight="1" x14ac:dyDescent="0.25">
      <c r="A730" s="56" t="s">
        <v>1</v>
      </c>
      <c r="B730" s="57"/>
      <c r="C730" s="57"/>
      <c r="D730" s="57"/>
      <c r="E730" s="57"/>
    </row>
    <row r="731" spans="1:5" ht="15" customHeight="1" x14ac:dyDescent="0.2">
      <c r="A731" s="72" t="s">
        <v>52</v>
      </c>
      <c r="E731" t="s">
        <v>53</v>
      </c>
    </row>
    <row r="732" spans="1:5" ht="15" customHeight="1" x14ac:dyDescent="0.25">
      <c r="B732" s="56"/>
      <c r="C732" s="57"/>
      <c r="D732" s="57"/>
      <c r="E732" s="79"/>
    </row>
    <row r="733" spans="1:5" ht="15" customHeight="1" x14ac:dyDescent="0.2">
      <c r="A733" s="90"/>
      <c r="B733" s="90"/>
      <c r="C733" s="80" t="s">
        <v>40</v>
      </c>
      <c r="D733" s="81" t="s">
        <v>41</v>
      </c>
      <c r="E733" s="44" t="s">
        <v>42</v>
      </c>
    </row>
    <row r="734" spans="1:5" ht="15" customHeight="1" x14ac:dyDescent="0.2">
      <c r="A734" s="98"/>
      <c r="B734" s="113"/>
      <c r="C734" s="108"/>
      <c r="D734" s="85" t="s">
        <v>91</v>
      </c>
      <c r="E734" s="49">
        <v>6801.2</v>
      </c>
    </row>
    <row r="735" spans="1:5" ht="15" customHeight="1" x14ac:dyDescent="0.2">
      <c r="A735" s="98"/>
      <c r="B735" s="113"/>
      <c r="C735" s="51" t="s">
        <v>44</v>
      </c>
      <c r="D735" s="52"/>
      <c r="E735" s="53">
        <f>SUM(E734:E734)</f>
        <v>6801.2</v>
      </c>
    </row>
    <row r="736" spans="1:5" ht="15" customHeight="1" x14ac:dyDescent="0.2"/>
    <row r="737" spans="1:5" ht="15" customHeight="1" x14ac:dyDescent="0.25">
      <c r="A737" s="38" t="s">
        <v>17</v>
      </c>
      <c r="B737" s="39"/>
      <c r="C737" s="39"/>
      <c r="D737" s="58"/>
      <c r="E737" s="58"/>
    </row>
    <row r="738" spans="1:5" ht="15" customHeight="1" x14ac:dyDescent="0.2">
      <c r="A738" s="40" t="s">
        <v>62</v>
      </c>
      <c r="B738" s="57"/>
      <c r="C738" s="57"/>
      <c r="D738" s="57"/>
      <c r="E738" s="59" t="s">
        <v>63</v>
      </c>
    </row>
    <row r="739" spans="1:5" ht="15" customHeight="1" x14ac:dyDescent="0.2">
      <c r="A739" s="42"/>
      <c r="B739" s="119"/>
      <c r="C739" s="39"/>
      <c r="D739" s="42"/>
      <c r="E739" s="120"/>
    </row>
    <row r="740" spans="1:5" ht="15" customHeight="1" x14ac:dyDescent="0.2">
      <c r="B740" s="90"/>
      <c r="C740" s="44" t="s">
        <v>40</v>
      </c>
      <c r="D740" s="103" t="s">
        <v>56</v>
      </c>
      <c r="E740" s="44" t="s">
        <v>42</v>
      </c>
    </row>
    <row r="741" spans="1:5" ht="15" customHeight="1" x14ac:dyDescent="0.2">
      <c r="B741" s="123"/>
      <c r="C741" s="108">
        <v>3122</v>
      </c>
      <c r="D741" s="75" t="s">
        <v>100</v>
      </c>
      <c r="E741" s="49">
        <v>6801.2</v>
      </c>
    </row>
    <row r="742" spans="1:5" ht="15" customHeight="1" x14ac:dyDescent="0.2">
      <c r="B742" s="124"/>
      <c r="C742" s="51" t="s">
        <v>44</v>
      </c>
      <c r="D742" s="125"/>
      <c r="E742" s="126">
        <f>SUM(E741:E741)</f>
        <v>6801.2</v>
      </c>
    </row>
    <row r="743" spans="1:5" ht="15" customHeight="1" x14ac:dyDescent="0.2"/>
    <row r="744" spans="1:5" ht="15" customHeight="1" x14ac:dyDescent="0.2"/>
    <row r="745" spans="1:5" ht="15" customHeight="1" x14ac:dyDescent="0.25">
      <c r="A745" s="36" t="s">
        <v>114</v>
      </c>
    </row>
    <row r="746" spans="1:5" ht="15" customHeight="1" x14ac:dyDescent="0.2">
      <c r="A746" s="207" t="s">
        <v>34</v>
      </c>
      <c r="B746" s="207"/>
      <c r="C746" s="207"/>
      <c r="D746" s="207"/>
      <c r="E746" s="207"/>
    </row>
    <row r="747" spans="1:5" ht="15" customHeight="1" x14ac:dyDescent="0.2">
      <c r="A747" s="207" t="s">
        <v>115</v>
      </c>
      <c r="B747" s="207"/>
      <c r="C747" s="207"/>
      <c r="D747" s="207"/>
      <c r="E747" s="207"/>
    </row>
    <row r="748" spans="1:5" ht="15" customHeight="1" x14ac:dyDescent="0.2">
      <c r="A748" s="208" t="s">
        <v>116</v>
      </c>
      <c r="B748" s="208"/>
      <c r="C748" s="208"/>
      <c r="D748" s="208"/>
      <c r="E748" s="208"/>
    </row>
    <row r="749" spans="1:5" ht="15" customHeight="1" x14ac:dyDescent="0.2">
      <c r="A749" s="208"/>
      <c r="B749" s="208"/>
      <c r="C749" s="208"/>
      <c r="D749" s="208"/>
      <c r="E749" s="208"/>
    </row>
    <row r="750" spans="1:5" ht="15" customHeight="1" x14ac:dyDescent="0.2">
      <c r="A750" s="208"/>
      <c r="B750" s="208"/>
      <c r="C750" s="208"/>
      <c r="D750" s="208"/>
      <c r="E750" s="208"/>
    </row>
    <row r="751" spans="1:5" ht="15" customHeight="1" x14ac:dyDescent="0.2">
      <c r="A751" s="208"/>
      <c r="B751" s="208"/>
      <c r="C751" s="208"/>
      <c r="D751" s="208"/>
      <c r="E751" s="208"/>
    </row>
    <row r="752" spans="1:5" ht="15" customHeight="1" x14ac:dyDescent="0.2">
      <c r="A752" s="208"/>
      <c r="B752" s="208"/>
      <c r="C752" s="208"/>
      <c r="D752" s="208"/>
      <c r="E752" s="208"/>
    </row>
    <row r="753" spans="1:5" ht="15" customHeight="1" x14ac:dyDescent="0.2">
      <c r="A753" s="208"/>
      <c r="B753" s="208"/>
      <c r="C753" s="208"/>
      <c r="D753" s="208"/>
      <c r="E753" s="208"/>
    </row>
    <row r="754" spans="1:5" ht="15" customHeight="1" x14ac:dyDescent="0.2">
      <c r="A754" s="208"/>
      <c r="B754" s="208"/>
      <c r="C754" s="208"/>
      <c r="D754" s="208"/>
      <c r="E754" s="208"/>
    </row>
    <row r="755" spans="1:5" ht="15" customHeight="1" x14ac:dyDescent="0.2">
      <c r="A755" s="208"/>
      <c r="B755" s="208"/>
      <c r="C755" s="208"/>
      <c r="D755" s="208"/>
      <c r="E755" s="208"/>
    </row>
    <row r="756" spans="1:5" ht="15" customHeight="1" x14ac:dyDescent="0.2">
      <c r="A756" s="112"/>
      <c r="B756" s="112"/>
      <c r="C756" s="112"/>
      <c r="D756" s="112"/>
      <c r="E756" s="112"/>
    </row>
    <row r="757" spans="1:5" ht="15" customHeight="1" x14ac:dyDescent="0.25">
      <c r="A757" s="56" t="s">
        <v>1</v>
      </c>
      <c r="B757" s="57"/>
      <c r="C757" s="57"/>
      <c r="D757" s="57"/>
      <c r="E757" s="57"/>
    </row>
    <row r="758" spans="1:5" ht="15" customHeight="1" x14ac:dyDescent="0.2">
      <c r="A758" s="72" t="s">
        <v>52</v>
      </c>
      <c r="B758" s="57"/>
      <c r="C758" s="57"/>
      <c r="D758" s="57"/>
      <c r="E758" s="59" t="s">
        <v>53</v>
      </c>
    </row>
    <row r="759" spans="1:5" ht="15" customHeight="1" x14ac:dyDescent="0.25">
      <c r="A759" s="58"/>
      <c r="B759" s="56"/>
      <c r="C759" s="57"/>
      <c r="D759" s="57"/>
      <c r="E759" s="79"/>
    </row>
    <row r="760" spans="1:5" ht="15" customHeight="1" x14ac:dyDescent="0.2">
      <c r="B760" s="80" t="s">
        <v>39</v>
      </c>
      <c r="C760" s="80" t="s">
        <v>40</v>
      </c>
      <c r="D760" s="81" t="s">
        <v>41</v>
      </c>
      <c r="E760" s="82" t="s">
        <v>42</v>
      </c>
    </row>
    <row r="761" spans="1:5" ht="15" customHeight="1" x14ac:dyDescent="0.2">
      <c r="B761" s="129">
        <v>13307</v>
      </c>
      <c r="C761" s="84"/>
      <c r="D761" s="130" t="s">
        <v>43</v>
      </c>
      <c r="E761" s="49">
        <v>3000000</v>
      </c>
    </row>
    <row r="762" spans="1:5" ht="15" customHeight="1" x14ac:dyDescent="0.2">
      <c r="B762" s="86"/>
      <c r="C762" s="87" t="s">
        <v>44</v>
      </c>
      <c r="D762" s="88"/>
      <c r="E762" s="89">
        <f>SUM(E761:E761)</f>
        <v>3000000</v>
      </c>
    </row>
    <row r="763" spans="1:5" ht="15" customHeight="1" x14ac:dyDescent="0.2"/>
    <row r="764" spans="1:5" ht="15" customHeight="1" x14ac:dyDescent="0.25">
      <c r="A764" s="38" t="s">
        <v>17</v>
      </c>
      <c r="B764" s="39"/>
      <c r="C764" s="39"/>
      <c r="D764" s="39"/>
      <c r="E764" s="39"/>
    </row>
    <row r="765" spans="1:5" ht="15" customHeight="1" x14ac:dyDescent="0.2">
      <c r="A765" s="40" t="s">
        <v>52</v>
      </c>
      <c r="B765" s="39"/>
      <c r="C765" s="39"/>
      <c r="D765" s="39"/>
      <c r="E765" s="41" t="s">
        <v>53</v>
      </c>
    </row>
    <row r="766" spans="1:5" ht="15" customHeight="1" x14ac:dyDescent="0.25">
      <c r="A766" s="38"/>
      <c r="B766" s="62"/>
      <c r="C766" s="39"/>
      <c r="D766" s="39"/>
      <c r="E766" s="43"/>
    </row>
    <row r="767" spans="1:5" ht="15" customHeight="1" x14ac:dyDescent="0.2">
      <c r="B767" s="44" t="s">
        <v>39</v>
      </c>
      <c r="C767" s="44" t="s">
        <v>40</v>
      </c>
      <c r="D767" s="73" t="s">
        <v>56</v>
      </c>
      <c r="E767" s="82" t="s">
        <v>42</v>
      </c>
    </row>
    <row r="768" spans="1:5" ht="15" customHeight="1" x14ac:dyDescent="0.2">
      <c r="B768" s="131">
        <v>13307</v>
      </c>
      <c r="C768" s="132">
        <v>4324</v>
      </c>
      <c r="D768" s="133" t="s">
        <v>65</v>
      </c>
      <c r="E768" s="134">
        <v>2908800</v>
      </c>
    </row>
    <row r="769" spans="1:7" ht="15" customHeight="1" x14ac:dyDescent="0.2">
      <c r="B769" s="109"/>
      <c r="C769" s="51" t="s">
        <v>44</v>
      </c>
      <c r="D769" s="52"/>
      <c r="E769" s="53">
        <f>SUM(E768:E768)</f>
        <v>2908800</v>
      </c>
    </row>
    <row r="770" spans="1:7" ht="15" customHeight="1" x14ac:dyDescent="0.2"/>
    <row r="771" spans="1:7" ht="15" customHeight="1" x14ac:dyDescent="0.25">
      <c r="A771" s="56" t="s">
        <v>17</v>
      </c>
      <c r="B771" s="57"/>
      <c r="C771" s="57"/>
      <c r="D771" s="57"/>
      <c r="E771" s="57"/>
    </row>
    <row r="772" spans="1:7" ht="15" customHeight="1" x14ac:dyDescent="0.2">
      <c r="A772" s="72" t="s">
        <v>86</v>
      </c>
      <c r="B772" s="106"/>
      <c r="C772" s="106"/>
      <c r="D772" s="106"/>
      <c r="E772" s="106" t="s">
        <v>87</v>
      </c>
    </row>
    <row r="773" spans="1:7" ht="15" customHeight="1" x14ac:dyDescent="0.2">
      <c r="A773" s="106"/>
      <c r="B773" s="114"/>
      <c r="C773" s="57"/>
      <c r="D773" s="106"/>
      <c r="E773" s="115"/>
    </row>
    <row r="774" spans="1:7" ht="15" customHeight="1" x14ac:dyDescent="0.2">
      <c r="B774" s="44" t="s">
        <v>39</v>
      </c>
      <c r="C774" s="80" t="s">
        <v>40</v>
      </c>
      <c r="D774" s="107" t="s">
        <v>41</v>
      </c>
      <c r="E774" s="82" t="s">
        <v>42</v>
      </c>
    </row>
    <row r="775" spans="1:7" ht="15" customHeight="1" x14ac:dyDescent="0.2">
      <c r="B775" s="131">
        <v>13307</v>
      </c>
      <c r="C775" s="135"/>
      <c r="D775" s="66" t="s">
        <v>117</v>
      </c>
      <c r="E775" s="136">
        <v>22800</v>
      </c>
    </row>
    <row r="776" spans="1:7" ht="15" customHeight="1" x14ac:dyDescent="0.2">
      <c r="B776" s="109"/>
      <c r="C776" s="87" t="s">
        <v>44</v>
      </c>
      <c r="D776" s="110"/>
      <c r="E776" s="111">
        <f>SUM(E775:E775)</f>
        <v>22800</v>
      </c>
      <c r="G776" s="128">
        <f>+E776+E787</f>
        <v>91200</v>
      </c>
    </row>
    <row r="777" spans="1:7" ht="15" customHeight="1" x14ac:dyDescent="0.2">
      <c r="A777" s="106"/>
      <c r="B777" s="106"/>
      <c r="C777" s="106"/>
      <c r="D777" s="106"/>
      <c r="E777" s="106"/>
    </row>
    <row r="778" spans="1:7" ht="15" customHeight="1" x14ac:dyDescent="0.2">
      <c r="A778" s="106"/>
      <c r="B778" s="106"/>
      <c r="C778" s="106"/>
      <c r="D778" s="106"/>
      <c r="E778" s="106"/>
    </row>
    <row r="779" spans="1:7" ht="15" customHeight="1" x14ac:dyDescent="0.2">
      <c r="A779" s="106"/>
      <c r="B779" s="106"/>
      <c r="C779" s="106"/>
      <c r="D779" s="106"/>
      <c r="E779" s="106"/>
    </row>
    <row r="780" spans="1:7" ht="15" customHeight="1" x14ac:dyDescent="0.2">
      <c r="A780" s="106"/>
      <c r="B780" s="106"/>
      <c r="C780" s="106"/>
      <c r="D780" s="106"/>
      <c r="E780" s="106"/>
    </row>
    <row r="781" spans="1:7" ht="15" customHeight="1" x14ac:dyDescent="0.2">
      <c r="A781" s="106"/>
      <c r="B781" s="106"/>
      <c r="C781" s="106"/>
      <c r="D781" s="106"/>
      <c r="E781" s="106"/>
    </row>
    <row r="782" spans="1:7" ht="15" customHeight="1" x14ac:dyDescent="0.25">
      <c r="A782" s="56" t="s">
        <v>17</v>
      </c>
      <c r="B782" s="57"/>
      <c r="C782" s="57"/>
      <c r="D782" s="57"/>
      <c r="E782" s="57"/>
    </row>
    <row r="783" spans="1:7" ht="15" customHeight="1" x14ac:dyDescent="0.2">
      <c r="A783" s="72" t="s">
        <v>118</v>
      </c>
      <c r="B783" s="106"/>
      <c r="C783" s="106"/>
      <c r="D783" s="106"/>
      <c r="E783" s="106" t="s">
        <v>119</v>
      </c>
    </row>
    <row r="784" spans="1:7" ht="15" customHeight="1" x14ac:dyDescent="0.2">
      <c r="A784" s="106"/>
      <c r="B784" s="114"/>
      <c r="C784" s="57"/>
      <c r="D784" s="106"/>
      <c r="E784" s="115"/>
    </row>
    <row r="785" spans="1:9" ht="15" customHeight="1" x14ac:dyDescent="0.2">
      <c r="A785" s="97"/>
      <c r="B785" s="44" t="s">
        <v>39</v>
      </c>
      <c r="C785" s="80" t="s">
        <v>40</v>
      </c>
      <c r="D785" s="107" t="s">
        <v>41</v>
      </c>
      <c r="E785" s="82" t="s">
        <v>42</v>
      </c>
    </row>
    <row r="786" spans="1:9" ht="15" customHeight="1" x14ac:dyDescent="0.2">
      <c r="A786" s="137"/>
      <c r="B786" s="131">
        <v>13307</v>
      </c>
      <c r="C786" s="135"/>
      <c r="D786" s="66" t="s">
        <v>117</v>
      </c>
      <c r="E786" s="138">
        <v>68400</v>
      </c>
    </row>
    <row r="787" spans="1:9" ht="15" customHeight="1" x14ac:dyDescent="0.2">
      <c r="A787" s="139"/>
      <c r="B787" s="109"/>
      <c r="C787" s="87" t="s">
        <v>44</v>
      </c>
      <c r="D787" s="110"/>
      <c r="E787" s="111">
        <f>SUM(E786)</f>
        <v>68400</v>
      </c>
      <c r="G787" s="128">
        <f>+E776+E787-E762</f>
        <v>-2908800</v>
      </c>
      <c r="I787" s="128"/>
    </row>
    <row r="788" spans="1:9" ht="15" customHeight="1" x14ac:dyDescent="0.25">
      <c r="A788" s="36"/>
    </row>
    <row r="789" spans="1:9" ht="15" customHeight="1" x14ac:dyDescent="0.25">
      <c r="A789" s="36"/>
    </row>
    <row r="790" spans="1:9" ht="15" customHeight="1" x14ac:dyDescent="0.25">
      <c r="A790" s="36" t="s">
        <v>120</v>
      </c>
    </row>
    <row r="791" spans="1:9" ht="15" customHeight="1" x14ac:dyDescent="0.2">
      <c r="A791" s="210" t="s">
        <v>121</v>
      </c>
      <c r="B791" s="210"/>
      <c r="C791" s="210"/>
      <c r="D791" s="210"/>
      <c r="E791" s="210"/>
    </row>
    <row r="792" spans="1:9" ht="15" customHeight="1" x14ac:dyDescent="0.2">
      <c r="A792" s="210"/>
      <c r="B792" s="210"/>
      <c r="C792" s="210"/>
      <c r="D792" s="210"/>
      <c r="E792" s="210"/>
    </row>
    <row r="793" spans="1:9" ht="15" customHeight="1" x14ac:dyDescent="0.2">
      <c r="A793" s="208" t="s">
        <v>122</v>
      </c>
      <c r="B793" s="208"/>
      <c r="C793" s="208"/>
      <c r="D793" s="208"/>
      <c r="E793" s="208"/>
    </row>
    <row r="794" spans="1:9" ht="15" customHeight="1" x14ac:dyDescent="0.2">
      <c r="A794" s="208"/>
      <c r="B794" s="208"/>
      <c r="C794" s="208"/>
      <c r="D794" s="208"/>
      <c r="E794" s="208"/>
    </row>
    <row r="795" spans="1:9" ht="15" customHeight="1" x14ac:dyDescent="0.2">
      <c r="A795" s="208"/>
      <c r="B795" s="208"/>
      <c r="C795" s="208"/>
      <c r="D795" s="208"/>
      <c r="E795" s="208"/>
    </row>
    <row r="796" spans="1:9" ht="15" customHeight="1" x14ac:dyDescent="0.2">
      <c r="A796" s="208"/>
      <c r="B796" s="208"/>
      <c r="C796" s="208"/>
      <c r="D796" s="208"/>
      <c r="E796" s="208"/>
    </row>
    <row r="797" spans="1:9" ht="15" customHeight="1" x14ac:dyDescent="0.2">
      <c r="A797" s="208"/>
      <c r="B797" s="208"/>
      <c r="C797" s="208"/>
      <c r="D797" s="208"/>
      <c r="E797" s="208"/>
    </row>
    <row r="798" spans="1:9" ht="15" customHeight="1" x14ac:dyDescent="0.2">
      <c r="A798" s="208"/>
      <c r="B798" s="208"/>
      <c r="C798" s="208"/>
      <c r="D798" s="208"/>
      <c r="E798" s="208"/>
    </row>
    <row r="799" spans="1:9" ht="15" customHeight="1" x14ac:dyDescent="0.2">
      <c r="A799" s="208"/>
      <c r="B799" s="208"/>
      <c r="C799" s="208"/>
      <c r="D799" s="208"/>
      <c r="E799" s="208"/>
    </row>
    <row r="800" spans="1:9" ht="15" customHeight="1" x14ac:dyDescent="0.2">
      <c r="B800" s="140"/>
    </row>
    <row r="801" spans="1:5" ht="15" customHeight="1" x14ac:dyDescent="0.25">
      <c r="A801" s="56" t="s">
        <v>1</v>
      </c>
      <c r="B801" s="141"/>
      <c r="C801" s="112"/>
      <c r="D801" s="112"/>
      <c r="E801" s="112"/>
    </row>
    <row r="802" spans="1:5" ht="15" customHeight="1" x14ac:dyDescent="0.2">
      <c r="A802" s="72" t="s">
        <v>79</v>
      </c>
      <c r="B802" s="106"/>
      <c r="C802" s="106"/>
      <c r="D802" s="106"/>
      <c r="E802" s="58" t="s">
        <v>80</v>
      </c>
    </row>
    <row r="803" spans="1:5" ht="15" customHeight="1" x14ac:dyDescent="0.2">
      <c r="A803" s="106"/>
      <c r="B803" s="142"/>
      <c r="C803" s="106"/>
      <c r="D803" s="106"/>
      <c r="E803" s="79"/>
    </row>
    <row r="804" spans="1:5" ht="15" customHeight="1" x14ac:dyDescent="0.2">
      <c r="B804" s="80" t="s">
        <v>39</v>
      </c>
      <c r="C804" s="135" t="s">
        <v>40</v>
      </c>
      <c r="D804" s="81" t="s">
        <v>41</v>
      </c>
      <c r="E804" s="44" t="s">
        <v>42</v>
      </c>
    </row>
    <row r="805" spans="1:5" ht="15" customHeight="1" x14ac:dyDescent="0.2">
      <c r="B805" s="143">
        <v>302</v>
      </c>
      <c r="C805" s="144">
        <v>6172</v>
      </c>
      <c r="D805" s="85" t="s">
        <v>123</v>
      </c>
      <c r="E805" s="145">
        <v>-2168000</v>
      </c>
    </row>
    <row r="806" spans="1:5" ht="15" customHeight="1" x14ac:dyDescent="0.2">
      <c r="B806" s="143">
        <v>302</v>
      </c>
      <c r="C806" s="144">
        <v>6172</v>
      </c>
      <c r="D806" s="85" t="s">
        <v>124</v>
      </c>
      <c r="E806" s="145">
        <v>2168000</v>
      </c>
    </row>
    <row r="807" spans="1:5" ht="15" customHeight="1" x14ac:dyDescent="0.2">
      <c r="B807" s="65"/>
      <c r="C807" s="51" t="s">
        <v>44</v>
      </c>
      <c r="D807" s="125"/>
      <c r="E807" s="126">
        <f>SUM(E805:E806)</f>
        <v>0</v>
      </c>
    </row>
    <row r="808" spans="1:5" ht="15" customHeight="1" x14ac:dyDescent="0.25">
      <c r="A808" s="36"/>
    </row>
    <row r="809" spans="1:5" ht="15" customHeight="1" x14ac:dyDescent="0.25">
      <c r="A809" s="36"/>
    </row>
    <row r="810" spans="1:5" ht="15" customHeight="1" x14ac:dyDescent="0.25">
      <c r="A810" s="36" t="s">
        <v>125</v>
      </c>
    </row>
    <row r="811" spans="1:5" ht="15" customHeight="1" x14ac:dyDescent="0.2">
      <c r="A811" s="210" t="s">
        <v>126</v>
      </c>
      <c r="B811" s="210"/>
      <c r="C811" s="210"/>
      <c r="D811" s="210"/>
      <c r="E811" s="210"/>
    </row>
    <row r="812" spans="1:5" ht="15" customHeight="1" x14ac:dyDescent="0.2">
      <c r="A812" s="210"/>
      <c r="B812" s="210"/>
      <c r="C812" s="210"/>
      <c r="D812" s="210"/>
      <c r="E812" s="210"/>
    </row>
    <row r="813" spans="1:5" ht="15" customHeight="1" x14ac:dyDescent="0.2">
      <c r="A813" s="208" t="s">
        <v>127</v>
      </c>
      <c r="B813" s="208"/>
      <c r="C813" s="208"/>
      <c r="D813" s="208"/>
      <c r="E813" s="208"/>
    </row>
    <row r="814" spans="1:5" ht="15" customHeight="1" x14ac:dyDescent="0.2">
      <c r="A814" s="208"/>
      <c r="B814" s="208"/>
      <c r="C814" s="208"/>
      <c r="D814" s="208"/>
      <c r="E814" s="208"/>
    </row>
    <row r="815" spans="1:5" ht="15" customHeight="1" x14ac:dyDescent="0.2">
      <c r="A815" s="208"/>
      <c r="B815" s="208"/>
      <c r="C815" s="208"/>
      <c r="D815" s="208"/>
      <c r="E815" s="208"/>
    </row>
    <row r="816" spans="1:5" ht="15" customHeight="1" x14ac:dyDescent="0.2">
      <c r="A816" s="208"/>
      <c r="B816" s="208"/>
      <c r="C816" s="208"/>
      <c r="D816" s="208"/>
      <c r="E816" s="208"/>
    </row>
    <row r="817" spans="1:5" ht="15" customHeight="1" x14ac:dyDescent="0.2">
      <c r="A817" s="208"/>
      <c r="B817" s="208"/>
      <c r="C817" s="208"/>
      <c r="D817" s="208"/>
      <c r="E817" s="208"/>
    </row>
    <row r="818" spans="1:5" ht="15" customHeight="1" x14ac:dyDescent="0.2">
      <c r="A818" s="208"/>
      <c r="B818" s="208"/>
      <c r="C818" s="208"/>
      <c r="D818" s="208"/>
      <c r="E818" s="208"/>
    </row>
    <row r="819" spans="1:5" ht="15" customHeight="1" x14ac:dyDescent="0.2">
      <c r="A819" s="208"/>
      <c r="B819" s="208"/>
      <c r="C819" s="208"/>
      <c r="D819" s="208"/>
      <c r="E819" s="208"/>
    </row>
    <row r="820" spans="1:5" ht="15" customHeight="1" x14ac:dyDescent="0.2">
      <c r="A820" s="118"/>
      <c r="B820" s="118"/>
      <c r="C820" s="118"/>
      <c r="D820" s="118"/>
      <c r="E820" s="118"/>
    </row>
    <row r="821" spans="1:5" ht="15" customHeight="1" x14ac:dyDescent="0.25">
      <c r="A821" s="56" t="s">
        <v>17</v>
      </c>
      <c r="B821" s="57"/>
      <c r="C821" s="57"/>
      <c r="D821" s="57"/>
      <c r="E821" s="58"/>
    </row>
    <row r="822" spans="1:5" ht="15" customHeight="1" x14ac:dyDescent="0.2">
      <c r="A822" s="72" t="s">
        <v>86</v>
      </c>
      <c r="B822" s="106"/>
      <c r="C822" s="106"/>
      <c r="D822" s="106"/>
      <c r="E822" s="106" t="s">
        <v>87</v>
      </c>
    </row>
    <row r="823" spans="1:5" ht="15" customHeight="1" x14ac:dyDescent="0.2">
      <c r="A823" s="58"/>
      <c r="B823" s="114"/>
      <c r="C823" s="57"/>
      <c r="E823" s="115"/>
    </row>
    <row r="824" spans="1:5" ht="15" customHeight="1" x14ac:dyDescent="0.2">
      <c r="B824" s="90"/>
      <c r="C824" s="80" t="s">
        <v>40</v>
      </c>
      <c r="D824" s="116" t="s">
        <v>56</v>
      </c>
      <c r="E824" s="82" t="s">
        <v>42</v>
      </c>
    </row>
    <row r="825" spans="1:5" ht="15" customHeight="1" x14ac:dyDescent="0.2">
      <c r="B825" s="98"/>
      <c r="C825" s="99">
        <v>4349</v>
      </c>
      <c r="D825" s="85" t="s">
        <v>89</v>
      </c>
      <c r="E825" s="49">
        <v>-7833424.8300000001</v>
      </c>
    </row>
    <row r="826" spans="1:5" ht="15" customHeight="1" x14ac:dyDescent="0.2">
      <c r="B826" s="117"/>
      <c r="C826" s="51" t="s">
        <v>44</v>
      </c>
      <c r="D826" s="52"/>
      <c r="E826" s="53">
        <f>SUM(E825:E825)</f>
        <v>-7833424.8300000001</v>
      </c>
    </row>
    <row r="827" spans="1:5" ht="15" customHeight="1" x14ac:dyDescent="0.25">
      <c r="A827" s="36"/>
    </row>
    <row r="828" spans="1:5" ht="15" customHeight="1" x14ac:dyDescent="0.25">
      <c r="A828" s="36"/>
    </row>
    <row r="829" spans="1:5" ht="15" customHeight="1" x14ac:dyDescent="0.25">
      <c r="A829" s="36"/>
    </row>
    <row r="830" spans="1:5" ht="15" customHeight="1" x14ac:dyDescent="0.25">
      <c r="A830" s="36"/>
    </row>
    <row r="831" spans="1:5" ht="15" customHeight="1" x14ac:dyDescent="0.25">
      <c r="A831" s="36"/>
    </row>
    <row r="832" spans="1:5" ht="15" customHeight="1" x14ac:dyDescent="0.25">
      <c r="A832" s="36"/>
    </row>
    <row r="833" spans="1:5" ht="15" customHeight="1" x14ac:dyDescent="0.25">
      <c r="A833" s="36"/>
    </row>
    <row r="834" spans="1:5" ht="15" customHeight="1" x14ac:dyDescent="0.25">
      <c r="A834" s="56" t="s">
        <v>17</v>
      </c>
      <c r="B834" s="57"/>
      <c r="C834" s="57"/>
      <c r="D834" s="57"/>
      <c r="E834" s="57"/>
    </row>
    <row r="835" spans="1:5" ht="15" customHeight="1" x14ac:dyDescent="0.2">
      <c r="A835" s="72" t="s">
        <v>52</v>
      </c>
      <c r="B835" s="57"/>
      <c r="C835" s="57"/>
      <c r="D835" s="57"/>
      <c r="E835" s="59" t="s">
        <v>53</v>
      </c>
    </row>
    <row r="836" spans="1:5" ht="15" customHeight="1" x14ac:dyDescent="0.25">
      <c r="A836" s="56"/>
      <c r="B836" s="58"/>
      <c r="C836" s="57"/>
      <c r="D836" s="57"/>
      <c r="E836" s="79"/>
    </row>
    <row r="837" spans="1:5" ht="15" customHeight="1" x14ac:dyDescent="0.2">
      <c r="A837" s="90"/>
      <c r="B837" s="90"/>
      <c r="C837" s="80" t="s">
        <v>40</v>
      </c>
      <c r="D837" s="103" t="s">
        <v>56</v>
      </c>
      <c r="E837" s="82" t="s">
        <v>42</v>
      </c>
    </row>
    <row r="838" spans="1:5" ht="15" customHeight="1" x14ac:dyDescent="0.2">
      <c r="A838" s="91"/>
      <c r="B838" s="92"/>
      <c r="C838" s="93">
        <v>6409</v>
      </c>
      <c r="D838" s="75" t="s">
        <v>65</v>
      </c>
      <c r="E838" s="146">
        <v>7833424.8300000001</v>
      </c>
    </row>
    <row r="839" spans="1:5" ht="15" customHeight="1" x14ac:dyDescent="0.2">
      <c r="A839" s="94"/>
      <c r="B839" s="95"/>
      <c r="C839" s="87" t="s">
        <v>44</v>
      </c>
      <c r="D839" s="88"/>
      <c r="E839" s="89">
        <f>SUM(E838:E838)</f>
        <v>7833424.8300000001</v>
      </c>
    </row>
    <row r="840" spans="1:5" ht="15" customHeight="1" x14ac:dyDescent="0.25">
      <c r="A840" s="36"/>
    </row>
    <row r="841" spans="1:5" ht="15" customHeight="1" x14ac:dyDescent="0.25">
      <c r="A841" s="36"/>
    </row>
    <row r="842" spans="1:5" ht="15" customHeight="1" x14ac:dyDescent="0.25">
      <c r="A842" s="36" t="s">
        <v>128</v>
      </c>
    </row>
    <row r="843" spans="1:5" ht="15" customHeight="1" x14ac:dyDescent="0.2">
      <c r="A843" s="210" t="s">
        <v>126</v>
      </c>
      <c r="B843" s="210"/>
      <c r="C843" s="210"/>
      <c r="D843" s="210"/>
      <c r="E843" s="210"/>
    </row>
    <row r="844" spans="1:5" ht="15" customHeight="1" x14ac:dyDescent="0.2">
      <c r="A844" s="210"/>
      <c r="B844" s="210"/>
      <c r="C844" s="210"/>
      <c r="D844" s="210"/>
      <c r="E844" s="210"/>
    </row>
    <row r="845" spans="1:5" ht="15" customHeight="1" x14ac:dyDescent="0.2">
      <c r="A845" s="208" t="s">
        <v>129</v>
      </c>
      <c r="B845" s="208"/>
      <c r="C845" s="208"/>
      <c r="D845" s="208"/>
      <c r="E845" s="208"/>
    </row>
    <row r="846" spans="1:5" ht="15" customHeight="1" x14ac:dyDescent="0.2">
      <c r="A846" s="208"/>
      <c r="B846" s="208"/>
      <c r="C846" s="208"/>
      <c r="D846" s="208"/>
      <c r="E846" s="208"/>
    </row>
    <row r="847" spans="1:5" ht="15" customHeight="1" x14ac:dyDescent="0.2">
      <c r="A847" s="208"/>
      <c r="B847" s="208"/>
      <c r="C847" s="208"/>
      <c r="D847" s="208"/>
      <c r="E847" s="208"/>
    </row>
    <row r="848" spans="1:5" ht="15" customHeight="1" x14ac:dyDescent="0.2">
      <c r="A848" s="208"/>
      <c r="B848" s="208"/>
      <c r="C848" s="208"/>
      <c r="D848" s="208"/>
      <c r="E848" s="208"/>
    </row>
    <row r="849" spans="1:5" ht="15" customHeight="1" x14ac:dyDescent="0.2">
      <c r="A849" s="208"/>
      <c r="B849" s="208"/>
      <c r="C849" s="208"/>
      <c r="D849" s="208"/>
      <c r="E849" s="208"/>
    </row>
    <row r="850" spans="1:5" ht="15" customHeight="1" x14ac:dyDescent="0.2">
      <c r="A850" s="208"/>
      <c r="B850" s="208"/>
      <c r="C850" s="208"/>
      <c r="D850" s="208"/>
      <c r="E850" s="208"/>
    </row>
    <row r="851" spans="1:5" ht="15" customHeight="1" x14ac:dyDescent="0.2">
      <c r="A851" s="208"/>
      <c r="B851" s="208"/>
      <c r="C851" s="208"/>
      <c r="D851" s="208"/>
      <c r="E851" s="208"/>
    </row>
    <row r="852" spans="1:5" ht="15" customHeight="1" x14ac:dyDescent="0.2">
      <c r="A852" s="208"/>
      <c r="B852" s="208"/>
      <c r="C852" s="208"/>
      <c r="D852" s="208"/>
      <c r="E852" s="208"/>
    </row>
    <row r="853" spans="1:5" ht="15" customHeight="1" x14ac:dyDescent="0.2">
      <c r="A853" s="118"/>
      <c r="B853" s="118"/>
      <c r="C853" s="118"/>
      <c r="D853" s="118"/>
      <c r="E853" s="118"/>
    </row>
    <row r="854" spans="1:5" ht="15" customHeight="1" x14ac:dyDescent="0.25">
      <c r="A854" s="56" t="s">
        <v>17</v>
      </c>
      <c r="B854" s="57"/>
      <c r="C854" s="57"/>
      <c r="D854" s="57"/>
      <c r="E854" s="57"/>
    </row>
    <row r="855" spans="1:5" ht="15" customHeight="1" x14ac:dyDescent="0.2">
      <c r="A855" s="72" t="s">
        <v>52</v>
      </c>
      <c r="B855" s="57"/>
      <c r="C855" s="57"/>
      <c r="D855" s="57"/>
      <c r="E855" s="59" t="s">
        <v>53</v>
      </c>
    </row>
    <row r="856" spans="1:5" ht="15" customHeight="1" x14ac:dyDescent="0.25">
      <c r="A856" s="56"/>
      <c r="B856" s="58"/>
      <c r="C856" s="57"/>
      <c r="D856" s="57"/>
      <c r="E856" s="79"/>
    </row>
    <row r="857" spans="1:5" ht="15" customHeight="1" x14ac:dyDescent="0.2">
      <c r="A857" s="90"/>
      <c r="B857" s="90"/>
      <c r="C857" s="80" t="s">
        <v>40</v>
      </c>
      <c r="D857" s="103" t="s">
        <v>56</v>
      </c>
      <c r="E857" s="82" t="s">
        <v>42</v>
      </c>
    </row>
    <row r="858" spans="1:5" ht="15" customHeight="1" x14ac:dyDescent="0.2">
      <c r="A858" s="91"/>
      <c r="B858" s="92"/>
      <c r="C858" s="93">
        <v>6409</v>
      </c>
      <c r="D858" s="75" t="s">
        <v>89</v>
      </c>
      <c r="E858" s="146">
        <v>-1000000</v>
      </c>
    </row>
    <row r="859" spans="1:5" ht="15" customHeight="1" x14ac:dyDescent="0.2">
      <c r="A859" s="94"/>
      <c r="B859" s="95"/>
      <c r="C859" s="87" t="s">
        <v>44</v>
      </c>
      <c r="D859" s="88"/>
      <c r="E859" s="89">
        <f>E858</f>
        <v>-1000000</v>
      </c>
    </row>
    <row r="860" spans="1:5" ht="15" customHeight="1" x14ac:dyDescent="0.2"/>
    <row r="861" spans="1:5" ht="15" customHeight="1" x14ac:dyDescent="0.25">
      <c r="A861" s="56" t="s">
        <v>17</v>
      </c>
      <c r="B861" s="57"/>
      <c r="C861" s="57"/>
      <c r="D861" s="57"/>
      <c r="E861" s="42"/>
    </row>
    <row r="862" spans="1:5" ht="15" customHeight="1" x14ac:dyDescent="0.2">
      <c r="A862" s="72" t="s">
        <v>86</v>
      </c>
      <c r="B862" s="106"/>
      <c r="C862" s="106"/>
      <c r="D862" s="106"/>
      <c r="E862" s="106" t="s">
        <v>87</v>
      </c>
    </row>
    <row r="863" spans="1:5" ht="15" customHeight="1" x14ac:dyDescent="0.2">
      <c r="A863" s="72"/>
      <c r="B863" s="58"/>
      <c r="C863" s="57"/>
      <c r="D863" s="57"/>
      <c r="E863" s="43"/>
    </row>
    <row r="864" spans="1:5" ht="15" customHeight="1" x14ac:dyDescent="0.2">
      <c r="A864" s="90"/>
      <c r="B864" s="90"/>
      <c r="C864" s="80" t="s">
        <v>40</v>
      </c>
      <c r="D864" s="103" t="s">
        <v>56</v>
      </c>
      <c r="E864" s="44" t="s">
        <v>42</v>
      </c>
    </row>
    <row r="865" spans="1:5" ht="15" customHeight="1" x14ac:dyDescent="0.2">
      <c r="A865" s="91"/>
      <c r="B865" s="92"/>
      <c r="C865" s="99">
        <v>4399</v>
      </c>
      <c r="D865" s="85" t="s">
        <v>89</v>
      </c>
      <c r="E865" s="147">
        <v>1000000</v>
      </c>
    </row>
    <row r="866" spans="1:5" ht="15" customHeight="1" x14ac:dyDescent="0.2">
      <c r="A866" s="101"/>
      <c r="B866" s="101"/>
      <c r="C866" s="87" t="s">
        <v>44</v>
      </c>
      <c r="D866" s="148"/>
      <c r="E866" s="53">
        <f>SUM(E865:E865)</f>
        <v>1000000</v>
      </c>
    </row>
    <row r="867" spans="1:5" ht="15" customHeight="1" x14ac:dyDescent="0.25">
      <c r="A867" s="36"/>
    </row>
    <row r="868" spans="1:5" ht="15" customHeight="1" x14ac:dyDescent="0.25">
      <c r="A868" s="36"/>
    </row>
    <row r="869" spans="1:5" ht="15" customHeight="1" x14ac:dyDescent="0.25">
      <c r="A869" s="36" t="s">
        <v>130</v>
      </c>
    </row>
    <row r="870" spans="1:5" ht="15" customHeight="1" x14ac:dyDescent="0.2">
      <c r="A870" s="210" t="s">
        <v>131</v>
      </c>
      <c r="B870" s="210"/>
      <c r="C870" s="210"/>
      <c r="D870" s="210"/>
      <c r="E870" s="210"/>
    </row>
    <row r="871" spans="1:5" ht="15" customHeight="1" x14ac:dyDescent="0.2">
      <c r="A871" s="210"/>
      <c r="B871" s="210"/>
      <c r="C871" s="210"/>
      <c r="D871" s="210"/>
      <c r="E871" s="210"/>
    </row>
    <row r="872" spans="1:5" ht="15" customHeight="1" x14ac:dyDescent="0.2">
      <c r="A872" s="208" t="s">
        <v>362</v>
      </c>
      <c r="B872" s="208"/>
      <c r="C872" s="208"/>
      <c r="D872" s="208"/>
      <c r="E872" s="208"/>
    </row>
    <row r="873" spans="1:5" ht="15" customHeight="1" x14ac:dyDescent="0.2">
      <c r="A873" s="208"/>
      <c r="B873" s="208"/>
      <c r="C873" s="208"/>
      <c r="D873" s="208"/>
      <c r="E873" s="208"/>
    </row>
    <row r="874" spans="1:5" ht="15" customHeight="1" x14ac:dyDescent="0.2">
      <c r="A874" s="208"/>
      <c r="B874" s="208"/>
      <c r="C874" s="208"/>
      <c r="D874" s="208"/>
      <c r="E874" s="208"/>
    </row>
    <row r="875" spans="1:5" ht="15" customHeight="1" x14ac:dyDescent="0.2">
      <c r="A875" s="208"/>
      <c r="B875" s="208"/>
      <c r="C875" s="208"/>
      <c r="D875" s="208"/>
      <c r="E875" s="208"/>
    </row>
    <row r="876" spans="1:5" ht="15" customHeight="1" x14ac:dyDescent="0.2">
      <c r="A876" s="208"/>
      <c r="B876" s="208"/>
      <c r="C876" s="208"/>
      <c r="D876" s="208"/>
      <c r="E876" s="208"/>
    </row>
    <row r="877" spans="1:5" ht="15" customHeight="1" x14ac:dyDescent="0.2">
      <c r="A877" s="208"/>
      <c r="B877" s="208"/>
      <c r="C877" s="208"/>
      <c r="D877" s="208"/>
      <c r="E877" s="208"/>
    </row>
    <row r="878" spans="1:5" ht="15" customHeight="1" x14ac:dyDescent="0.2">
      <c r="A878" s="208"/>
      <c r="B878" s="208"/>
      <c r="C878" s="208"/>
      <c r="D878" s="208"/>
      <c r="E878" s="208"/>
    </row>
    <row r="879" spans="1:5" ht="15" customHeight="1" x14ac:dyDescent="0.2">
      <c r="A879" s="208"/>
      <c r="B879" s="208"/>
      <c r="C879" s="208"/>
      <c r="D879" s="208"/>
      <c r="E879" s="208"/>
    </row>
    <row r="880" spans="1:5" ht="15" customHeight="1" x14ac:dyDescent="0.2">
      <c r="A880" s="208"/>
      <c r="B880" s="208"/>
      <c r="C880" s="208"/>
      <c r="D880" s="208"/>
      <c r="E880" s="208"/>
    </row>
    <row r="881" spans="1:5" ht="15" customHeight="1" x14ac:dyDescent="0.2">
      <c r="A881" s="208"/>
      <c r="B881" s="208"/>
      <c r="C881" s="208"/>
      <c r="D881" s="208"/>
      <c r="E881" s="208"/>
    </row>
    <row r="882" spans="1:5" ht="15" customHeight="1" x14ac:dyDescent="0.2">
      <c r="A882" s="118"/>
      <c r="B882" s="118"/>
      <c r="C882" s="118"/>
      <c r="D882" s="118"/>
      <c r="E882" s="118"/>
    </row>
    <row r="883" spans="1:5" ht="15" customHeight="1" x14ac:dyDescent="0.2">
      <c r="A883" s="118"/>
      <c r="B883" s="118"/>
      <c r="C883" s="118"/>
      <c r="D883" s="118"/>
      <c r="E883" s="118"/>
    </row>
    <row r="884" spans="1:5" ht="15" customHeight="1" x14ac:dyDescent="0.2">
      <c r="A884" s="118"/>
      <c r="B884" s="118"/>
      <c r="C884" s="118"/>
      <c r="D884" s="118"/>
      <c r="E884" s="118"/>
    </row>
    <row r="885" spans="1:5" ht="15" customHeight="1" x14ac:dyDescent="0.25">
      <c r="A885" s="56" t="s">
        <v>17</v>
      </c>
      <c r="B885" s="57"/>
      <c r="C885" s="57"/>
      <c r="D885" s="57"/>
      <c r="E885" s="57"/>
    </row>
    <row r="886" spans="1:5" ht="15" customHeight="1" x14ac:dyDescent="0.2">
      <c r="A886" s="72" t="s">
        <v>52</v>
      </c>
      <c r="B886" s="57"/>
      <c r="C886" s="57"/>
      <c r="D886" s="57"/>
      <c r="E886" s="59" t="s">
        <v>53</v>
      </c>
    </row>
    <row r="887" spans="1:5" ht="15" customHeight="1" x14ac:dyDescent="0.25">
      <c r="A887" s="56"/>
      <c r="B887" s="58"/>
      <c r="C887" s="57"/>
      <c r="D887" s="57"/>
      <c r="E887" s="79"/>
    </row>
    <row r="888" spans="1:5" ht="15" customHeight="1" x14ac:dyDescent="0.2">
      <c r="A888" s="90"/>
      <c r="B888" s="90"/>
      <c r="C888" s="80" t="s">
        <v>40</v>
      </c>
      <c r="D888" s="103" t="s">
        <v>56</v>
      </c>
      <c r="E888" s="82" t="s">
        <v>42</v>
      </c>
    </row>
    <row r="889" spans="1:5" ht="15" customHeight="1" x14ac:dyDescent="0.2">
      <c r="A889" s="98"/>
      <c r="B889" s="92"/>
      <c r="C889" s="93">
        <v>6409</v>
      </c>
      <c r="D889" s="75" t="s">
        <v>65</v>
      </c>
      <c r="E889" s="146">
        <v>-412608</v>
      </c>
    </row>
    <row r="890" spans="1:5" ht="15" customHeight="1" x14ac:dyDescent="0.2">
      <c r="A890" s="94"/>
      <c r="B890" s="95"/>
      <c r="C890" s="87" t="s">
        <v>44</v>
      </c>
      <c r="D890" s="88"/>
      <c r="E890" s="89">
        <f>E889</f>
        <v>-412608</v>
      </c>
    </row>
    <row r="891" spans="1:5" ht="15" customHeight="1" x14ac:dyDescent="0.2"/>
    <row r="892" spans="1:5" ht="15" customHeight="1" x14ac:dyDescent="0.25">
      <c r="A892" s="56" t="s">
        <v>17</v>
      </c>
      <c r="B892" s="57"/>
      <c r="C892" s="57"/>
      <c r="D892" s="57"/>
      <c r="E892" s="58"/>
    </row>
    <row r="893" spans="1:5" ht="15" customHeight="1" x14ac:dyDescent="0.2">
      <c r="A893" s="72" t="s">
        <v>79</v>
      </c>
      <c r="B893" s="106"/>
      <c r="C893" s="106"/>
      <c r="D893" s="106"/>
      <c r="E893" s="58" t="s">
        <v>80</v>
      </c>
    </row>
    <row r="894" spans="1:5" ht="15" customHeight="1" x14ac:dyDescent="0.2">
      <c r="A894" s="72"/>
      <c r="B894" s="58"/>
      <c r="C894" s="57"/>
      <c r="D894" s="57"/>
      <c r="E894" s="79"/>
    </row>
    <row r="895" spans="1:5" ht="15" customHeight="1" x14ac:dyDescent="0.2">
      <c r="A895" s="90"/>
      <c r="B895" s="44" t="s">
        <v>39</v>
      </c>
      <c r="C895" s="80" t="s">
        <v>40</v>
      </c>
      <c r="D895" s="107" t="s">
        <v>41</v>
      </c>
      <c r="E895" s="82" t="s">
        <v>42</v>
      </c>
    </row>
    <row r="896" spans="1:5" ht="15" customHeight="1" x14ac:dyDescent="0.2">
      <c r="A896" s="90"/>
      <c r="B896" s="46">
        <v>884</v>
      </c>
      <c r="C896" s="108"/>
      <c r="D896" s="75" t="s">
        <v>92</v>
      </c>
      <c r="E896" s="100">
        <v>412608</v>
      </c>
    </row>
    <row r="897" spans="1:5" ht="15" customHeight="1" x14ac:dyDescent="0.2">
      <c r="A897" s="101"/>
      <c r="B897" s="109"/>
      <c r="C897" s="87" t="s">
        <v>44</v>
      </c>
      <c r="D897" s="110"/>
      <c r="E897" s="111">
        <f>SUM(E896:E896)</f>
        <v>412608</v>
      </c>
    </row>
    <row r="898" spans="1:5" ht="15" customHeight="1" x14ac:dyDescent="0.25">
      <c r="A898" s="36"/>
    </row>
    <row r="899" spans="1:5" ht="15" customHeight="1" x14ac:dyDescent="0.25">
      <c r="A899" s="36"/>
    </row>
    <row r="900" spans="1:5" ht="15" customHeight="1" x14ac:dyDescent="0.25">
      <c r="A900" s="36" t="s">
        <v>132</v>
      </c>
    </row>
    <row r="901" spans="1:5" ht="15" customHeight="1" x14ac:dyDescent="0.2">
      <c r="A901" s="207" t="s">
        <v>133</v>
      </c>
      <c r="B901" s="207"/>
      <c r="C901" s="207"/>
      <c r="D901" s="207"/>
      <c r="E901" s="207"/>
    </row>
    <row r="902" spans="1:5" ht="15" customHeight="1" x14ac:dyDescent="0.2">
      <c r="A902" s="207"/>
      <c r="B902" s="207"/>
      <c r="C902" s="207"/>
      <c r="D902" s="207"/>
      <c r="E902" s="207"/>
    </row>
    <row r="903" spans="1:5" ht="15" customHeight="1" x14ac:dyDescent="0.2">
      <c r="A903" s="208" t="s">
        <v>134</v>
      </c>
      <c r="B903" s="208"/>
      <c r="C903" s="208"/>
      <c r="D903" s="208"/>
      <c r="E903" s="208"/>
    </row>
    <row r="904" spans="1:5" ht="15" customHeight="1" x14ac:dyDescent="0.2">
      <c r="A904" s="208"/>
      <c r="B904" s="208"/>
      <c r="C904" s="208"/>
      <c r="D904" s="208"/>
      <c r="E904" s="208"/>
    </row>
    <row r="905" spans="1:5" ht="15" customHeight="1" x14ac:dyDescent="0.2">
      <c r="A905" s="208"/>
      <c r="B905" s="208"/>
      <c r="C905" s="208"/>
      <c r="D905" s="208"/>
      <c r="E905" s="208"/>
    </row>
    <row r="906" spans="1:5" ht="15" customHeight="1" x14ac:dyDescent="0.2">
      <c r="A906" s="208"/>
      <c r="B906" s="208"/>
      <c r="C906" s="208"/>
      <c r="D906" s="208"/>
      <c r="E906" s="208"/>
    </row>
    <row r="907" spans="1:5" ht="15" customHeight="1" x14ac:dyDescent="0.2">
      <c r="A907" s="208"/>
      <c r="B907" s="208"/>
      <c r="C907" s="208"/>
      <c r="D907" s="208"/>
      <c r="E907" s="208"/>
    </row>
    <row r="908" spans="1:5" ht="15" customHeight="1" x14ac:dyDescent="0.2">
      <c r="A908" s="208"/>
      <c r="B908" s="208"/>
      <c r="C908" s="208"/>
      <c r="D908" s="208"/>
      <c r="E908" s="208"/>
    </row>
    <row r="909" spans="1:5" ht="15" customHeight="1" x14ac:dyDescent="0.2">
      <c r="A909" s="208"/>
      <c r="B909" s="208"/>
      <c r="C909" s="208"/>
      <c r="D909" s="208"/>
      <c r="E909" s="208"/>
    </row>
    <row r="910" spans="1:5" ht="15" customHeight="1" x14ac:dyDescent="0.2">
      <c r="A910" s="118"/>
      <c r="B910" s="118"/>
      <c r="C910" s="118"/>
      <c r="D910" s="118"/>
      <c r="E910" s="118"/>
    </row>
    <row r="911" spans="1:5" ht="15" customHeight="1" x14ac:dyDescent="0.25">
      <c r="A911" s="38" t="s">
        <v>17</v>
      </c>
      <c r="B911" s="39"/>
      <c r="C911" s="39"/>
      <c r="D911" s="39"/>
      <c r="E911" s="39"/>
    </row>
    <row r="912" spans="1:5" ht="15" customHeight="1" x14ac:dyDescent="0.2">
      <c r="A912" s="40" t="s">
        <v>52</v>
      </c>
      <c r="B912" s="39"/>
      <c r="C912" s="39"/>
      <c r="D912" s="39"/>
      <c r="E912" s="41" t="s">
        <v>53</v>
      </c>
    </row>
    <row r="913" spans="1:5" ht="15" customHeight="1" x14ac:dyDescent="0.25">
      <c r="A913" s="42"/>
      <c r="B913" s="38"/>
      <c r="C913" s="39"/>
      <c r="D913" s="39"/>
      <c r="E913" s="43"/>
    </row>
    <row r="914" spans="1:5" ht="15" customHeight="1" x14ac:dyDescent="0.2">
      <c r="A914" s="97"/>
      <c r="B914" s="90"/>
      <c r="C914" s="44" t="s">
        <v>40</v>
      </c>
      <c r="D914" s="103" t="s">
        <v>56</v>
      </c>
      <c r="E914" s="44" t="s">
        <v>42</v>
      </c>
    </row>
    <row r="915" spans="1:5" ht="15" customHeight="1" x14ac:dyDescent="0.2">
      <c r="A915" s="98"/>
      <c r="B915" s="113"/>
      <c r="C915" s="108">
        <v>6409</v>
      </c>
      <c r="D915" s="75" t="s">
        <v>65</v>
      </c>
      <c r="E915" s="49">
        <v>-2500000</v>
      </c>
    </row>
    <row r="916" spans="1:5" ht="15" customHeight="1" x14ac:dyDescent="0.2">
      <c r="A916" s="117"/>
      <c r="B916" s="127"/>
      <c r="C916" s="51" t="s">
        <v>44</v>
      </c>
      <c r="D916" s="125"/>
      <c r="E916" s="126">
        <f>SUM(E915:E915)</f>
        <v>-2500000</v>
      </c>
    </row>
    <row r="917" spans="1:5" ht="15" customHeight="1" x14ac:dyDescent="0.2"/>
    <row r="918" spans="1:5" ht="15" customHeight="1" x14ac:dyDescent="0.25">
      <c r="A918" s="38" t="s">
        <v>17</v>
      </c>
      <c r="B918" s="39"/>
      <c r="C918" s="39"/>
      <c r="D918" s="58"/>
      <c r="E918" s="58"/>
    </row>
    <row r="919" spans="1:5" ht="15" customHeight="1" x14ac:dyDescent="0.2">
      <c r="A919" s="40" t="s">
        <v>62</v>
      </c>
      <c r="B919" s="39"/>
      <c r="C919" s="39"/>
      <c r="D919" s="39"/>
      <c r="E919" s="41" t="s">
        <v>63</v>
      </c>
    </row>
    <row r="920" spans="1:5" ht="15" customHeight="1" x14ac:dyDescent="0.2">
      <c r="A920" s="42"/>
      <c r="B920" s="119"/>
      <c r="C920" s="39"/>
      <c r="D920" s="42"/>
      <c r="E920" s="120"/>
    </row>
    <row r="921" spans="1:5" ht="15" customHeight="1" x14ac:dyDescent="0.2">
      <c r="C921" s="44" t="s">
        <v>40</v>
      </c>
      <c r="D921" s="103" t="s">
        <v>56</v>
      </c>
      <c r="E921" s="44" t="s">
        <v>42</v>
      </c>
    </row>
    <row r="922" spans="1:5" ht="15" customHeight="1" x14ac:dyDescent="0.2">
      <c r="C922" s="108">
        <v>3122</v>
      </c>
      <c r="D922" s="75" t="s">
        <v>100</v>
      </c>
      <c r="E922" s="49">
        <v>2500000</v>
      </c>
    </row>
    <row r="923" spans="1:5" ht="15" customHeight="1" x14ac:dyDescent="0.2">
      <c r="C923" s="51" t="s">
        <v>44</v>
      </c>
      <c r="D923" s="125"/>
      <c r="E923" s="126">
        <f>SUM(E922:E922)</f>
        <v>2500000</v>
      </c>
    </row>
    <row r="924" spans="1:5" ht="15" customHeight="1" x14ac:dyDescent="0.25">
      <c r="A924" s="36"/>
    </row>
    <row r="925" spans="1:5" ht="15" customHeight="1" x14ac:dyDescent="0.25">
      <c r="A925" s="36"/>
    </row>
    <row r="926" spans="1:5" ht="15" customHeight="1" x14ac:dyDescent="0.25">
      <c r="A926" s="36" t="s">
        <v>135</v>
      </c>
    </row>
    <row r="927" spans="1:5" ht="15" customHeight="1" x14ac:dyDescent="0.2">
      <c r="A927" s="207" t="s">
        <v>133</v>
      </c>
      <c r="B927" s="207"/>
      <c r="C927" s="207"/>
      <c r="D927" s="207"/>
      <c r="E927" s="207"/>
    </row>
    <row r="928" spans="1:5" ht="15" customHeight="1" x14ac:dyDescent="0.2">
      <c r="A928" s="207"/>
      <c r="B928" s="207"/>
      <c r="C928" s="207"/>
      <c r="D928" s="207"/>
      <c r="E928" s="207"/>
    </row>
    <row r="929" spans="1:5" ht="15" customHeight="1" x14ac:dyDescent="0.2">
      <c r="A929" s="208" t="s">
        <v>136</v>
      </c>
      <c r="B929" s="208"/>
      <c r="C929" s="208"/>
      <c r="D929" s="208"/>
      <c r="E929" s="208"/>
    </row>
    <row r="930" spans="1:5" ht="15" customHeight="1" x14ac:dyDescent="0.2">
      <c r="A930" s="208"/>
      <c r="B930" s="208"/>
      <c r="C930" s="208"/>
      <c r="D930" s="208"/>
      <c r="E930" s="208"/>
    </row>
    <row r="931" spans="1:5" ht="15" customHeight="1" x14ac:dyDescent="0.2">
      <c r="A931" s="208"/>
      <c r="B931" s="208"/>
      <c r="C931" s="208"/>
      <c r="D931" s="208"/>
      <c r="E931" s="208"/>
    </row>
    <row r="932" spans="1:5" ht="15" customHeight="1" x14ac:dyDescent="0.2">
      <c r="A932" s="208"/>
      <c r="B932" s="208"/>
      <c r="C932" s="208"/>
      <c r="D932" s="208"/>
      <c r="E932" s="208"/>
    </row>
    <row r="933" spans="1:5" ht="15" customHeight="1" x14ac:dyDescent="0.2">
      <c r="A933" s="208"/>
      <c r="B933" s="208"/>
      <c r="C933" s="208"/>
      <c r="D933" s="208"/>
      <c r="E933" s="208"/>
    </row>
    <row r="934" spans="1:5" ht="15" customHeight="1" x14ac:dyDescent="0.2">
      <c r="A934" s="208"/>
      <c r="B934" s="208"/>
      <c r="C934" s="208"/>
      <c r="D934" s="208"/>
      <c r="E934" s="208"/>
    </row>
    <row r="935" spans="1:5" ht="15" customHeight="1" x14ac:dyDescent="0.2">
      <c r="A935" s="208"/>
      <c r="B935" s="208"/>
      <c r="C935" s="208"/>
      <c r="D935" s="208"/>
      <c r="E935" s="208"/>
    </row>
    <row r="936" spans="1:5" ht="15" customHeight="1" x14ac:dyDescent="0.2">
      <c r="A936" s="208"/>
      <c r="B936" s="208"/>
      <c r="C936" s="208"/>
      <c r="D936" s="208"/>
      <c r="E936" s="208"/>
    </row>
    <row r="937" spans="1:5" ht="15" customHeight="1" x14ac:dyDescent="0.2">
      <c r="A937" s="118"/>
      <c r="B937" s="118"/>
      <c r="C937" s="118"/>
      <c r="D937" s="118"/>
      <c r="E937" s="118"/>
    </row>
    <row r="938" spans="1:5" ht="15" customHeight="1" x14ac:dyDescent="0.25">
      <c r="A938" s="38" t="s">
        <v>17</v>
      </c>
      <c r="B938" s="39"/>
      <c r="C938" s="39"/>
      <c r="D938" s="39"/>
      <c r="E938" s="39"/>
    </row>
    <row r="939" spans="1:5" ht="15" customHeight="1" x14ac:dyDescent="0.2">
      <c r="A939" s="40" t="s">
        <v>52</v>
      </c>
      <c r="B939" s="39"/>
      <c r="C939" s="39"/>
      <c r="D939" s="39"/>
      <c r="E939" s="41" t="s">
        <v>53</v>
      </c>
    </row>
    <row r="940" spans="1:5" ht="15" customHeight="1" x14ac:dyDescent="0.25">
      <c r="A940" s="42"/>
      <c r="B940" s="38"/>
      <c r="C940" s="39"/>
      <c r="D940" s="39"/>
      <c r="E940" s="43"/>
    </row>
    <row r="941" spans="1:5" ht="15" customHeight="1" x14ac:dyDescent="0.2">
      <c r="A941" s="97"/>
      <c r="B941" s="90"/>
      <c r="C941" s="44" t="s">
        <v>40</v>
      </c>
      <c r="D941" s="103" t="s">
        <v>56</v>
      </c>
      <c r="E941" s="44" t="s">
        <v>42</v>
      </c>
    </row>
    <row r="942" spans="1:5" ht="15" customHeight="1" x14ac:dyDescent="0.2">
      <c r="A942" s="98"/>
      <c r="B942" s="113"/>
      <c r="C942" s="108">
        <v>6409</v>
      </c>
      <c r="D942" s="75" t="s">
        <v>65</v>
      </c>
      <c r="E942" s="49">
        <v>-284200</v>
      </c>
    </row>
    <row r="943" spans="1:5" ht="15" customHeight="1" x14ac:dyDescent="0.2">
      <c r="A943" s="117"/>
      <c r="B943" s="127"/>
      <c r="C943" s="51" t="s">
        <v>44</v>
      </c>
      <c r="D943" s="125"/>
      <c r="E943" s="126">
        <f>SUM(E942:E942)</f>
        <v>-284200</v>
      </c>
    </row>
    <row r="944" spans="1:5" ht="15" customHeight="1" x14ac:dyDescent="0.2"/>
    <row r="945" spans="1:5" ht="15" customHeight="1" x14ac:dyDescent="0.25">
      <c r="A945" s="38" t="s">
        <v>17</v>
      </c>
      <c r="B945" s="39"/>
      <c r="C945" s="39"/>
      <c r="D945" s="58"/>
      <c r="E945" s="58"/>
    </row>
    <row r="946" spans="1:5" ht="15" customHeight="1" x14ac:dyDescent="0.2">
      <c r="A946" s="40" t="s">
        <v>62</v>
      </c>
      <c r="B946" s="39"/>
      <c r="C946" s="39"/>
      <c r="D946" s="39"/>
      <c r="E946" s="41" t="s">
        <v>63</v>
      </c>
    </row>
    <row r="947" spans="1:5" ht="15" customHeight="1" x14ac:dyDescent="0.2">
      <c r="A947" s="42"/>
      <c r="B947" s="119"/>
      <c r="C947" s="39"/>
      <c r="D947" s="42"/>
      <c r="E947" s="120"/>
    </row>
    <row r="948" spans="1:5" ht="15" customHeight="1" x14ac:dyDescent="0.2">
      <c r="C948" s="44" t="s">
        <v>40</v>
      </c>
      <c r="D948" s="103" t="s">
        <v>56</v>
      </c>
      <c r="E948" s="44" t="s">
        <v>42</v>
      </c>
    </row>
    <row r="949" spans="1:5" ht="15" customHeight="1" x14ac:dyDescent="0.2">
      <c r="C949" s="108">
        <v>3122</v>
      </c>
      <c r="D949" s="75" t="s">
        <v>100</v>
      </c>
      <c r="E949" s="49">
        <v>284200</v>
      </c>
    </row>
    <row r="950" spans="1:5" ht="15" customHeight="1" x14ac:dyDescent="0.2">
      <c r="C950" s="51" t="s">
        <v>44</v>
      </c>
      <c r="D950" s="125"/>
      <c r="E950" s="126">
        <f>SUM(E949:E949)</f>
        <v>284200</v>
      </c>
    </row>
    <row r="951" spans="1:5" ht="15" customHeight="1" x14ac:dyDescent="0.25">
      <c r="A951" s="36"/>
    </row>
    <row r="952" spans="1:5" ht="15" customHeight="1" x14ac:dyDescent="0.25">
      <c r="A952" s="36"/>
    </row>
    <row r="953" spans="1:5" ht="15" customHeight="1" x14ac:dyDescent="0.25">
      <c r="A953" s="36" t="s">
        <v>137</v>
      </c>
    </row>
    <row r="954" spans="1:5" ht="15" customHeight="1" x14ac:dyDescent="0.2">
      <c r="A954" s="207" t="s">
        <v>138</v>
      </c>
      <c r="B954" s="207"/>
      <c r="C954" s="207"/>
      <c r="D954" s="207"/>
      <c r="E954" s="207"/>
    </row>
    <row r="955" spans="1:5" ht="15" customHeight="1" x14ac:dyDescent="0.2">
      <c r="A955" s="207"/>
      <c r="B955" s="207"/>
      <c r="C955" s="207"/>
      <c r="D955" s="207"/>
      <c r="E955" s="207"/>
    </row>
    <row r="956" spans="1:5" ht="15" customHeight="1" x14ac:dyDescent="0.2">
      <c r="A956" s="208" t="s">
        <v>139</v>
      </c>
      <c r="B956" s="208"/>
      <c r="C956" s="208"/>
      <c r="D956" s="208"/>
      <c r="E956" s="208"/>
    </row>
    <row r="957" spans="1:5" ht="15" customHeight="1" x14ac:dyDescent="0.2">
      <c r="A957" s="208"/>
      <c r="B957" s="208"/>
      <c r="C957" s="208"/>
      <c r="D957" s="208"/>
      <c r="E957" s="208"/>
    </row>
    <row r="958" spans="1:5" ht="15" customHeight="1" x14ac:dyDescent="0.2">
      <c r="A958" s="208"/>
      <c r="B958" s="208"/>
      <c r="C958" s="208"/>
      <c r="D958" s="208"/>
      <c r="E958" s="208"/>
    </row>
    <row r="959" spans="1:5" ht="15" customHeight="1" x14ac:dyDescent="0.2">
      <c r="A959" s="208"/>
      <c r="B959" s="208"/>
      <c r="C959" s="208"/>
      <c r="D959" s="208"/>
      <c r="E959" s="208"/>
    </row>
    <row r="960" spans="1:5" ht="15" customHeight="1" x14ac:dyDescent="0.2">
      <c r="A960" s="208"/>
      <c r="B960" s="208"/>
      <c r="C960" s="208"/>
      <c r="D960" s="208"/>
      <c r="E960" s="208"/>
    </row>
    <row r="961" spans="1:5" ht="15" customHeight="1" x14ac:dyDescent="0.2">
      <c r="A961" s="208"/>
      <c r="B961" s="208"/>
      <c r="C961" s="208"/>
      <c r="D961" s="208"/>
      <c r="E961" s="208"/>
    </row>
    <row r="962" spans="1:5" ht="15" customHeight="1" x14ac:dyDescent="0.2">
      <c r="A962" s="208"/>
      <c r="B962" s="208"/>
      <c r="C962" s="208"/>
      <c r="D962" s="208"/>
      <c r="E962" s="208"/>
    </row>
    <row r="963" spans="1:5" ht="15" customHeight="1" x14ac:dyDescent="0.2">
      <c r="A963" s="118"/>
      <c r="B963" s="118"/>
      <c r="C963" s="118"/>
      <c r="D963" s="118"/>
      <c r="E963" s="118"/>
    </row>
    <row r="964" spans="1:5" ht="15" customHeight="1" x14ac:dyDescent="0.25">
      <c r="A964" s="38" t="s">
        <v>17</v>
      </c>
      <c r="B964" s="39"/>
      <c r="C964" s="39"/>
      <c r="D964" s="39"/>
      <c r="E964" s="39"/>
    </row>
    <row r="965" spans="1:5" ht="15" customHeight="1" x14ac:dyDescent="0.2">
      <c r="A965" s="40" t="s">
        <v>52</v>
      </c>
      <c r="B965" s="39"/>
      <c r="C965" s="39"/>
      <c r="D965" s="39"/>
      <c r="E965" s="41" t="s">
        <v>53</v>
      </c>
    </row>
    <row r="966" spans="1:5" ht="15" customHeight="1" x14ac:dyDescent="0.25">
      <c r="A966" s="42"/>
      <c r="B966" s="38"/>
      <c r="C966" s="39"/>
      <c r="D966" s="39"/>
      <c r="E966" s="43"/>
    </row>
    <row r="967" spans="1:5" ht="15" customHeight="1" x14ac:dyDescent="0.2">
      <c r="A967" s="97"/>
      <c r="B967" s="90"/>
      <c r="C967" s="44" t="s">
        <v>40</v>
      </c>
      <c r="D967" s="103" t="s">
        <v>56</v>
      </c>
      <c r="E967" s="44" t="s">
        <v>42</v>
      </c>
    </row>
    <row r="968" spans="1:5" ht="15" customHeight="1" x14ac:dyDescent="0.2">
      <c r="A968" s="98"/>
      <c r="B968" s="113"/>
      <c r="C968" s="108">
        <v>6409</v>
      </c>
      <c r="D968" s="75" t="s">
        <v>65</v>
      </c>
      <c r="E968" s="49">
        <v>-4300000</v>
      </c>
    </row>
    <row r="969" spans="1:5" ht="15" customHeight="1" x14ac:dyDescent="0.2">
      <c r="A969" s="117"/>
      <c r="B969" s="127"/>
      <c r="C969" s="51" t="s">
        <v>44</v>
      </c>
      <c r="D969" s="125"/>
      <c r="E969" s="126">
        <f>SUM(E968:E968)</f>
        <v>-4300000</v>
      </c>
    </row>
    <row r="970" spans="1:5" ht="15" customHeight="1" x14ac:dyDescent="0.2"/>
    <row r="971" spans="1:5" ht="15" customHeight="1" x14ac:dyDescent="0.25">
      <c r="A971" s="38" t="s">
        <v>17</v>
      </c>
      <c r="B971" s="39"/>
      <c r="C971" s="39"/>
      <c r="D971" s="58"/>
      <c r="E971" s="58"/>
    </row>
    <row r="972" spans="1:5" ht="15" customHeight="1" x14ac:dyDescent="0.2">
      <c r="A972" s="40" t="s">
        <v>98</v>
      </c>
      <c r="B972" s="39"/>
      <c r="C972" s="39"/>
      <c r="D972" s="39"/>
      <c r="E972" s="41" t="s">
        <v>99</v>
      </c>
    </row>
    <row r="973" spans="1:5" ht="15" customHeight="1" x14ac:dyDescent="0.2">
      <c r="A973" s="42"/>
      <c r="B973" s="119"/>
      <c r="C973" s="39"/>
      <c r="D973" s="42"/>
      <c r="E973" s="120"/>
    </row>
    <row r="974" spans="1:5" ht="15" customHeight="1" x14ac:dyDescent="0.2">
      <c r="C974" s="44" t="s">
        <v>40</v>
      </c>
      <c r="D974" s="103" t="s">
        <v>56</v>
      </c>
      <c r="E974" s="44" t="s">
        <v>42</v>
      </c>
    </row>
    <row r="975" spans="1:5" ht="15" customHeight="1" x14ac:dyDescent="0.2">
      <c r="C975" s="108">
        <v>3121</v>
      </c>
      <c r="D975" s="75" t="s">
        <v>100</v>
      </c>
      <c r="E975" s="49">
        <v>4300000</v>
      </c>
    </row>
    <row r="976" spans="1:5" ht="15" customHeight="1" x14ac:dyDescent="0.2">
      <c r="C976" s="51" t="s">
        <v>44</v>
      </c>
      <c r="D976" s="125"/>
      <c r="E976" s="126">
        <f>SUM(E975:E975)</f>
        <v>4300000</v>
      </c>
    </row>
    <row r="977" spans="1:5" ht="15" customHeight="1" x14ac:dyDescent="0.25">
      <c r="A977" s="36"/>
    </row>
    <row r="978" spans="1:5" ht="15" customHeight="1" x14ac:dyDescent="0.25">
      <c r="A978" s="36"/>
    </row>
    <row r="979" spans="1:5" ht="15" customHeight="1" x14ac:dyDescent="0.25">
      <c r="A979" s="36" t="s">
        <v>140</v>
      </c>
    </row>
    <row r="980" spans="1:5" ht="15" customHeight="1" x14ac:dyDescent="0.2">
      <c r="A980" s="207" t="s">
        <v>133</v>
      </c>
      <c r="B980" s="207"/>
      <c r="C980" s="207"/>
      <c r="D980" s="207"/>
      <c r="E980" s="207"/>
    </row>
    <row r="981" spans="1:5" ht="15" customHeight="1" x14ac:dyDescent="0.2">
      <c r="A981" s="207"/>
      <c r="B981" s="207"/>
      <c r="C981" s="207"/>
      <c r="D981" s="207"/>
      <c r="E981" s="207"/>
    </row>
    <row r="982" spans="1:5" ht="15" customHeight="1" x14ac:dyDescent="0.2">
      <c r="A982" s="208" t="s">
        <v>141</v>
      </c>
      <c r="B982" s="208"/>
      <c r="C982" s="208"/>
      <c r="D982" s="208"/>
      <c r="E982" s="208"/>
    </row>
    <row r="983" spans="1:5" ht="15" customHeight="1" x14ac:dyDescent="0.2">
      <c r="A983" s="208"/>
      <c r="B983" s="208"/>
      <c r="C983" s="208"/>
      <c r="D983" s="208"/>
      <c r="E983" s="208"/>
    </row>
    <row r="984" spans="1:5" ht="15" customHeight="1" x14ac:dyDescent="0.2">
      <c r="A984" s="208"/>
      <c r="B984" s="208"/>
      <c r="C984" s="208"/>
      <c r="D984" s="208"/>
      <c r="E984" s="208"/>
    </row>
    <row r="985" spans="1:5" ht="15" customHeight="1" x14ac:dyDescent="0.2">
      <c r="A985" s="208"/>
      <c r="B985" s="208"/>
      <c r="C985" s="208"/>
      <c r="D985" s="208"/>
      <c r="E985" s="208"/>
    </row>
    <row r="986" spans="1:5" ht="15" customHeight="1" x14ac:dyDescent="0.2">
      <c r="A986" s="208"/>
      <c r="B986" s="208"/>
      <c r="C986" s="208"/>
      <c r="D986" s="208"/>
      <c r="E986" s="208"/>
    </row>
    <row r="987" spans="1:5" ht="15" customHeight="1" x14ac:dyDescent="0.2">
      <c r="A987" s="208"/>
      <c r="B987" s="208"/>
      <c r="C987" s="208"/>
      <c r="D987" s="208"/>
      <c r="E987" s="208"/>
    </row>
    <row r="988" spans="1:5" ht="15" customHeight="1" x14ac:dyDescent="0.2">
      <c r="A988" s="118"/>
      <c r="B988" s="118"/>
      <c r="C988" s="118"/>
      <c r="D988" s="118"/>
      <c r="E988" s="118"/>
    </row>
    <row r="989" spans="1:5" ht="15" customHeight="1" x14ac:dyDescent="0.25">
      <c r="A989" s="38" t="s">
        <v>17</v>
      </c>
      <c r="B989" s="39"/>
      <c r="C989" s="39"/>
      <c r="D989" s="39"/>
      <c r="E989" s="39"/>
    </row>
    <row r="990" spans="1:5" ht="15" customHeight="1" x14ac:dyDescent="0.2">
      <c r="A990" s="40" t="s">
        <v>52</v>
      </c>
      <c r="B990" s="39"/>
      <c r="C990" s="39"/>
      <c r="D990" s="39"/>
      <c r="E990" s="41" t="s">
        <v>53</v>
      </c>
    </row>
    <row r="991" spans="1:5" ht="15" customHeight="1" x14ac:dyDescent="0.25">
      <c r="A991" s="42"/>
      <c r="B991" s="38"/>
      <c r="C991" s="39"/>
      <c r="D991" s="39"/>
      <c r="E991" s="43"/>
    </row>
    <row r="992" spans="1:5" ht="15" customHeight="1" x14ac:dyDescent="0.2">
      <c r="A992" s="97"/>
      <c r="B992" s="90"/>
      <c r="C992" s="44" t="s">
        <v>40</v>
      </c>
      <c r="D992" s="103" t="s">
        <v>56</v>
      </c>
      <c r="E992" s="44" t="s">
        <v>42</v>
      </c>
    </row>
    <row r="993" spans="1:5" ht="15" customHeight="1" x14ac:dyDescent="0.2">
      <c r="A993" s="98"/>
      <c r="B993" s="113"/>
      <c r="C993" s="108">
        <v>6409</v>
      </c>
      <c r="D993" s="75" t="s">
        <v>65</v>
      </c>
      <c r="E993" s="49">
        <v>-3406222</v>
      </c>
    </row>
    <row r="994" spans="1:5" ht="15" customHeight="1" x14ac:dyDescent="0.2">
      <c r="A994" s="117"/>
      <c r="B994" s="127"/>
      <c r="C994" s="51" t="s">
        <v>44</v>
      </c>
      <c r="D994" s="125"/>
      <c r="E994" s="126">
        <f>SUM(E993:E993)</f>
        <v>-3406222</v>
      </c>
    </row>
    <row r="995" spans="1:5" ht="15" customHeight="1" x14ac:dyDescent="0.2"/>
    <row r="996" spans="1:5" ht="15" customHeight="1" x14ac:dyDescent="0.25">
      <c r="A996" s="38" t="s">
        <v>17</v>
      </c>
      <c r="B996" s="39"/>
      <c r="C996" s="39"/>
      <c r="D996" s="58"/>
      <c r="E996" s="58"/>
    </row>
    <row r="997" spans="1:5" ht="15" customHeight="1" x14ac:dyDescent="0.2">
      <c r="A997" s="40" t="s">
        <v>62</v>
      </c>
      <c r="B997" s="39"/>
      <c r="C997" s="39"/>
      <c r="D997" s="39"/>
      <c r="E997" s="41" t="s">
        <v>102</v>
      </c>
    </row>
    <row r="998" spans="1:5" ht="15" customHeight="1" x14ac:dyDescent="0.2">
      <c r="A998" s="42"/>
      <c r="B998" s="119"/>
      <c r="C998" s="39"/>
      <c r="D998" s="42"/>
      <c r="E998" s="120"/>
    </row>
    <row r="999" spans="1:5" ht="15" customHeight="1" x14ac:dyDescent="0.2">
      <c r="C999" s="44" t="s">
        <v>40</v>
      </c>
      <c r="D999" s="103" t="s">
        <v>56</v>
      </c>
      <c r="E999" s="44" t="s">
        <v>42</v>
      </c>
    </row>
    <row r="1000" spans="1:5" ht="15" customHeight="1" x14ac:dyDescent="0.2">
      <c r="C1000" s="108">
        <v>6409</v>
      </c>
      <c r="D1000" s="148" t="s">
        <v>142</v>
      </c>
      <c r="E1000" s="49">
        <v>3406222</v>
      </c>
    </row>
    <row r="1001" spans="1:5" ht="15" customHeight="1" x14ac:dyDescent="0.2">
      <c r="C1001" s="51" t="s">
        <v>44</v>
      </c>
      <c r="D1001" s="125"/>
      <c r="E1001" s="126">
        <f>SUM(E1000:E1000)</f>
        <v>3406222</v>
      </c>
    </row>
    <row r="1002" spans="1:5" ht="15" customHeight="1" x14ac:dyDescent="0.25">
      <c r="A1002" s="36"/>
    </row>
    <row r="1003" spans="1:5" ht="15" customHeight="1" x14ac:dyDescent="0.25">
      <c r="A1003" s="36"/>
    </row>
    <row r="1004" spans="1:5" ht="15" customHeight="1" x14ac:dyDescent="0.25">
      <c r="A1004" s="36" t="s">
        <v>143</v>
      </c>
    </row>
    <row r="1005" spans="1:5" ht="15" customHeight="1" x14ac:dyDescent="0.2">
      <c r="A1005" s="207" t="s">
        <v>144</v>
      </c>
      <c r="B1005" s="207"/>
      <c r="C1005" s="207"/>
      <c r="D1005" s="207"/>
      <c r="E1005" s="207"/>
    </row>
    <row r="1006" spans="1:5" ht="15" customHeight="1" x14ac:dyDescent="0.2">
      <c r="A1006" s="207"/>
      <c r="B1006" s="207"/>
      <c r="C1006" s="207"/>
      <c r="D1006" s="207"/>
      <c r="E1006" s="207"/>
    </row>
    <row r="1007" spans="1:5" ht="15" customHeight="1" x14ac:dyDescent="0.2">
      <c r="A1007" s="207"/>
      <c r="B1007" s="207"/>
      <c r="C1007" s="207"/>
      <c r="D1007" s="207"/>
      <c r="E1007" s="207"/>
    </row>
    <row r="1008" spans="1:5" ht="15" customHeight="1" x14ac:dyDescent="0.2">
      <c r="A1008" s="208" t="s">
        <v>145</v>
      </c>
      <c r="B1008" s="208"/>
      <c r="C1008" s="208"/>
      <c r="D1008" s="208"/>
      <c r="E1008" s="208"/>
    </row>
    <row r="1009" spans="1:5" ht="15" customHeight="1" x14ac:dyDescent="0.2">
      <c r="A1009" s="208"/>
      <c r="B1009" s="208"/>
      <c r="C1009" s="208"/>
      <c r="D1009" s="208"/>
      <c r="E1009" s="208"/>
    </row>
    <row r="1010" spans="1:5" ht="15" customHeight="1" x14ac:dyDescent="0.2">
      <c r="A1010" s="208"/>
      <c r="B1010" s="208"/>
      <c r="C1010" s="208"/>
      <c r="D1010" s="208"/>
      <c r="E1010" s="208"/>
    </row>
    <row r="1011" spans="1:5" ht="15" customHeight="1" x14ac:dyDescent="0.2">
      <c r="A1011" s="208"/>
      <c r="B1011" s="208"/>
      <c r="C1011" s="208"/>
      <c r="D1011" s="208"/>
      <c r="E1011" s="208"/>
    </row>
    <row r="1012" spans="1:5" ht="15" customHeight="1" x14ac:dyDescent="0.2">
      <c r="A1012" s="208"/>
      <c r="B1012" s="208"/>
      <c r="C1012" s="208"/>
      <c r="D1012" s="208"/>
      <c r="E1012" s="208"/>
    </row>
    <row r="1013" spans="1:5" ht="15" customHeight="1" x14ac:dyDescent="0.2">
      <c r="A1013" s="208"/>
      <c r="B1013" s="208"/>
      <c r="C1013" s="208"/>
      <c r="D1013" s="208"/>
      <c r="E1013" s="208"/>
    </row>
    <row r="1014" spans="1:5" ht="15" customHeight="1" x14ac:dyDescent="0.2">
      <c r="A1014" s="208"/>
      <c r="B1014" s="208"/>
      <c r="C1014" s="208"/>
      <c r="D1014" s="208"/>
      <c r="E1014" s="208"/>
    </row>
    <row r="1015" spans="1:5" ht="15" customHeight="1" x14ac:dyDescent="0.2">
      <c r="A1015" s="208"/>
      <c r="B1015" s="208"/>
      <c r="C1015" s="208"/>
      <c r="D1015" s="208"/>
      <c r="E1015" s="208"/>
    </row>
    <row r="1016" spans="1:5" ht="15" customHeight="1" x14ac:dyDescent="0.2">
      <c r="A1016" s="208"/>
      <c r="B1016" s="208"/>
      <c r="C1016" s="208"/>
      <c r="D1016" s="208"/>
      <c r="E1016" s="208"/>
    </row>
    <row r="1017" spans="1:5" ht="15" customHeight="1" x14ac:dyDescent="0.2">
      <c r="A1017" s="208"/>
      <c r="B1017" s="208"/>
      <c r="C1017" s="208"/>
      <c r="D1017" s="208"/>
      <c r="E1017" s="208"/>
    </row>
    <row r="1018" spans="1:5" ht="14.25" customHeight="1" x14ac:dyDescent="0.2">
      <c r="A1018" s="118"/>
      <c r="B1018" s="118"/>
      <c r="C1018" s="118"/>
      <c r="D1018" s="118"/>
      <c r="E1018" s="118"/>
    </row>
    <row r="1019" spans="1:5" ht="15" customHeight="1" x14ac:dyDescent="0.25">
      <c r="A1019" s="38" t="s">
        <v>17</v>
      </c>
      <c r="B1019" s="39"/>
      <c r="C1019" s="39"/>
      <c r="D1019" s="58"/>
      <c r="E1019" s="58"/>
    </row>
    <row r="1020" spans="1:5" ht="15" customHeight="1" x14ac:dyDescent="0.2">
      <c r="A1020" s="40" t="s">
        <v>62</v>
      </c>
      <c r="B1020" s="39"/>
      <c r="C1020" s="39"/>
      <c r="D1020" s="39"/>
      <c r="E1020" s="41" t="s">
        <v>146</v>
      </c>
    </row>
    <row r="1021" spans="1:5" ht="15" customHeight="1" x14ac:dyDescent="0.2">
      <c r="A1021" s="42"/>
      <c r="B1021" s="119"/>
      <c r="C1021" s="39"/>
      <c r="D1021" s="42"/>
      <c r="E1021" s="120"/>
    </row>
    <row r="1022" spans="1:5" ht="15" customHeight="1" x14ac:dyDescent="0.2">
      <c r="C1022" s="44" t="s">
        <v>40</v>
      </c>
      <c r="D1022" s="103" t="s">
        <v>56</v>
      </c>
      <c r="E1022" s="44" t="s">
        <v>42</v>
      </c>
    </row>
    <row r="1023" spans="1:5" ht="15" customHeight="1" x14ac:dyDescent="0.2">
      <c r="C1023" s="108">
        <v>3315</v>
      </c>
      <c r="D1023" s="75" t="s">
        <v>100</v>
      </c>
      <c r="E1023" s="49">
        <v>-300000</v>
      </c>
    </row>
    <row r="1024" spans="1:5" ht="15" customHeight="1" x14ac:dyDescent="0.2">
      <c r="C1024" s="108">
        <v>4357</v>
      </c>
      <c r="D1024" s="75" t="s">
        <v>100</v>
      </c>
      <c r="E1024" s="49">
        <v>-600000</v>
      </c>
    </row>
    <row r="1025" spans="1:7" ht="15" customHeight="1" x14ac:dyDescent="0.2">
      <c r="C1025" s="108">
        <v>3523</v>
      </c>
      <c r="D1025" s="75" t="s">
        <v>100</v>
      </c>
      <c r="E1025" s="49">
        <v>-300000</v>
      </c>
    </row>
    <row r="1026" spans="1:7" ht="15" customHeight="1" x14ac:dyDescent="0.2">
      <c r="C1026" s="108">
        <v>3122</v>
      </c>
      <c r="D1026" s="75" t="s">
        <v>100</v>
      </c>
      <c r="E1026" s="49">
        <v>-6900000</v>
      </c>
    </row>
    <row r="1027" spans="1:7" ht="15" customHeight="1" x14ac:dyDescent="0.2">
      <c r="C1027" s="108">
        <v>3147</v>
      </c>
      <c r="D1027" s="75" t="s">
        <v>100</v>
      </c>
      <c r="E1027" s="49">
        <v>-3000000</v>
      </c>
      <c r="G1027" s="128">
        <f>SUM(E1028:E1033)</f>
        <v>45361000</v>
      </c>
    </row>
    <row r="1028" spans="1:7" ht="15" customHeight="1" x14ac:dyDescent="0.2">
      <c r="C1028" s="108">
        <v>3523</v>
      </c>
      <c r="D1028" s="75" t="s">
        <v>100</v>
      </c>
      <c r="E1028" s="49">
        <f>851000+300000</f>
        <v>1151000</v>
      </c>
      <c r="G1028" s="128">
        <f>+G1027+G1055</f>
        <v>11100000</v>
      </c>
    </row>
    <row r="1029" spans="1:7" ht="15" customHeight="1" x14ac:dyDescent="0.2">
      <c r="C1029" s="108">
        <v>2212</v>
      </c>
      <c r="D1029" s="75" t="s">
        <v>100</v>
      </c>
      <c r="E1029" s="49">
        <v>33710000</v>
      </c>
      <c r="G1029" s="128">
        <f>SUM(E1023:E1027)</f>
        <v>-11100000</v>
      </c>
    </row>
    <row r="1030" spans="1:7" ht="15" customHeight="1" x14ac:dyDescent="0.2">
      <c r="C1030" s="108">
        <v>4357</v>
      </c>
      <c r="D1030" s="75" t="s">
        <v>100</v>
      </c>
      <c r="E1030" s="49">
        <v>600000</v>
      </c>
    </row>
    <row r="1031" spans="1:7" ht="15" customHeight="1" x14ac:dyDescent="0.2">
      <c r="C1031" s="108">
        <v>3122</v>
      </c>
      <c r="D1031" s="75" t="s">
        <v>100</v>
      </c>
      <c r="E1031" s="49">
        <f>600000+1500000+4000000</f>
        <v>6100000</v>
      </c>
    </row>
    <row r="1032" spans="1:7" ht="15" customHeight="1" x14ac:dyDescent="0.2">
      <c r="C1032" s="108">
        <v>3121</v>
      </c>
      <c r="D1032" s="75" t="s">
        <v>58</v>
      </c>
      <c r="E1032" s="49">
        <v>2500000</v>
      </c>
    </row>
    <row r="1033" spans="1:7" ht="15" customHeight="1" x14ac:dyDescent="0.2">
      <c r="C1033" s="108">
        <v>3122</v>
      </c>
      <c r="D1033" s="75" t="s">
        <v>58</v>
      </c>
      <c r="E1033" s="49">
        <v>1300000</v>
      </c>
    </row>
    <row r="1034" spans="1:7" ht="15" customHeight="1" x14ac:dyDescent="0.2">
      <c r="C1034" s="51" t="s">
        <v>44</v>
      </c>
      <c r="D1034" s="125"/>
      <c r="E1034" s="126">
        <f>SUM(E1023:E1033)</f>
        <v>34261000</v>
      </c>
    </row>
    <row r="1035" spans="1:7" ht="15" customHeight="1" x14ac:dyDescent="0.25">
      <c r="A1035" s="36"/>
    </row>
    <row r="1036" spans="1:7" ht="15" customHeight="1" x14ac:dyDescent="0.25">
      <c r="A1036" s="36"/>
    </row>
    <row r="1037" spans="1:7" ht="15" customHeight="1" x14ac:dyDescent="0.25">
      <c r="A1037" s="36"/>
    </row>
    <row r="1038" spans="1:7" ht="15" customHeight="1" x14ac:dyDescent="0.25">
      <c r="A1038" s="36"/>
    </row>
    <row r="1039" spans="1:7" ht="15" customHeight="1" x14ac:dyDescent="0.25">
      <c r="A1039" s="36"/>
    </row>
    <row r="1040" spans="1:7" ht="15" customHeight="1" x14ac:dyDescent="0.25">
      <c r="A1040" s="36"/>
    </row>
    <row r="1041" spans="1:7" ht="15" customHeight="1" x14ac:dyDescent="0.25">
      <c r="A1041" s="36"/>
    </row>
    <row r="1042" spans="1:7" ht="15" customHeight="1" x14ac:dyDescent="0.25">
      <c r="A1042" s="38" t="s">
        <v>17</v>
      </c>
      <c r="B1042" s="39"/>
      <c r="C1042" s="39"/>
      <c r="D1042" s="58"/>
      <c r="E1042" s="58"/>
    </row>
    <row r="1043" spans="1:7" ht="15" customHeight="1" x14ac:dyDescent="0.2">
      <c r="A1043" s="122" t="s">
        <v>95</v>
      </c>
      <c r="B1043" s="39"/>
      <c r="C1043" s="39"/>
      <c r="D1043" s="39"/>
      <c r="E1043" s="41" t="s">
        <v>96</v>
      </c>
    </row>
    <row r="1044" spans="1:7" ht="15" customHeight="1" x14ac:dyDescent="0.2">
      <c r="A1044" s="42"/>
      <c r="B1044" s="119"/>
      <c r="C1044" s="39"/>
      <c r="D1044" s="42"/>
      <c r="E1044" s="120"/>
    </row>
    <row r="1045" spans="1:7" ht="15" customHeight="1" x14ac:dyDescent="0.2">
      <c r="B1045" s="80" t="s">
        <v>39</v>
      </c>
      <c r="C1045" s="80" t="s">
        <v>40</v>
      </c>
      <c r="D1045" s="81" t="s">
        <v>41</v>
      </c>
      <c r="E1045" s="82" t="s">
        <v>42</v>
      </c>
    </row>
    <row r="1046" spans="1:7" ht="15" customHeight="1" x14ac:dyDescent="0.2">
      <c r="B1046" s="121">
        <v>898</v>
      </c>
      <c r="C1046" s="99"/>
      <c r="D1046" s="75" t="s">
        <v>92</v>
      </c>
      <c r="E1046" s="49">
        <v>-33710000</v>
      </c>
    </row>
    <row r="1047" spans="1:7" ht="15" customHeight="1" x14ac:dyDescent="0.2">
      <c r="B1047" s="121"/>
      <c r="C1047" s="87" t="s">
        <v>44</v>
      </c>
      <c r="D1047" s="88"/>
      <c r="E1047" s="89">
        <f>SUM(E1046:E1046)</f>
        <v>-33710000</v>
      </c>
    </row>
    <row r="1048" spans="1:7" ht="15" customHeight="1" x14ac:dyDescent="0.25">
      <c r="A1048" s="36"/>
    </row>
    <row r="1049" spans="1:7" ht="15" customHeight="1" x14ac:dyDescent="0.25">
      <c r="A1049" s="36"/>
    </row>
    <row r="1050" spans="1:7" ht="15" customHeight="1" x14ac:dyDescent="0.25">
      <c r="A1050" s="38" t="s">
        <v>17</v>
      </c>
      <c r="B1050" s="39"/>
      <c r="C1050" s="39"/>
      <c r="D1050" s="58"/>
      <c r="E1050" s="58"/>
    </row>
    <row r="1051" spans="1:7" ht="15" customHeight="1" x14ac:dyDescent="0.2">
      <c r="A1051" s="40" t="s">
        <v>98</v>
      </c>
      <c r="B1051" s="39"/>
      <c r="C1051" s="39"/>
      <c r="D1051" s="39"/>
      <c r="E1051" s="41" t="s">
        <v>99</v>
      </c>
    </row>
    <row r="1052" spans="1:7" ht="15" customHeight="1" x14ac:dyDescent="0.2">
      <c r="A1052" s="42"/>
      <c r="B1052" s="119"/>
      <c r="C1052" s="39"/>
      <c r="D1052" s="42"/>
      <c r="E1052" s="120"/>
    </row>
    <row r="1053" spans="1:7" ht="15" customHeight="1" x14ac:dyDescent="0.2">
      <c r="C1053" s="44" t="s">
        <v>40</v>
      </c>
      <c r="D1053" s="103" t="s">
        <v>56</v>
      </c>
      <c r="E1053" s="44" t="s">
        <v>42</v>
      </c>
    </row>
    <row r="1054" spans="1:7" ht="15" customHeight="1" x14ac:dyDescent="0.2">
      <c r="C1054" s="108">
        <v>3523</v>
      </c>
      <c r="D1054" s="75" t="s">
        <v>58</v>
      </c>
      <c r="E1054" s="49">
        <v>-551000</v>
      </c>
    </row>
    <row r="1055" spans="1:7" ht="15" customHeight="1" x14ac:dyDescent="0.2">
      <c r="C1055" s="51" t="s">
        <v>44</v>
      </c>
      <c r="D1055" s="125"/>
      <c r="E1055" s="126">
        <f>SUM(E1054:E1054)</f>
        <v>-551000</v>
      </c>
      <c r="G1055" s="128">
        <f>+E1047+E1055</f>
        <v>-34261000</v>
      </c>
    </row>
    <row r="1056" spans="1:7" ht="15" customHeight="1" x14ac:dyDescent="0.25">
      <c r="A1056" s="36"/>
    </row>
    <row r="1057" spans="1:5" ht="15" customHeight="1" x14ac:dyDescent="0.25">
      <c r="A1057" s="56" t="s">
        <v>17</v>
      </c>
      <c r="B1057" s="57"/>
      <c r="C1057" s="57"/>
      <c r="D1057" s="57"/>
      <c r="E1057" s="58"/>
    </row>
    <row r="1058" spans="1:5" ht="15" customHeight="1" x14ac:dyDescent="0.2">
      <c r="A1058" s="72" t="s">
        <v>79</v>
      </c>
      <c r="B1058" s="106"/>
      <c r="C1058" s="106"/>
      <c r="D1058" s="106"/>
      <c r="E1058" s="58" t="s">
        <v>80</v>
      </c>
    </row>
    <row r="1059" spans="1:5" ht="15" customHeight="1" x14ac:dyDescent="0.2"/>
    <row r="1060" spans="1:5" ht="15" customHeight="1" x14ac:dyDescent="0.2">
      <c r="B1060" s="44" t="s">
        <v>39</v>
      </c>
      <c r="C1060" s="80" t="s">
        <v>40</v>
      </c>
      <c r="D1060" s="107" t="s">
        <v>41</v>
      </c>
      <c r="E1060" s="82" t="s">
        <v>42</v>
      </c>
    </row>
    <row r="1061" spans="1:5" ht="15" customHeight="1" x14ac:dyDescent="0.2">
      <c r="B1061" s="46">
        <v>14</v>
      </c>
      <c r="C1061" s="108"/>
      <c r="D1061" s="66" t="s">
        <v>81</v>
      </c>
      <c r="E1061" s="49">
        <v>-300000</v>
      </c>
    </row>
    <row r="1062" spans="1:5" ht="15" customHeight="1" x14ac:dyDescent="0.2">
      <c r="B1062" s="46">
        <v>13</v>
      </c>
      <c r="C1062" s="108"/>
      <c r="D1062" s="75" t="s">
        <v>92</v>
      </c>
      <c r="E1062" s="49">
        <v>300000</v>
      </c>
    </row>
    <row r="1063" spans="1:5" ht="15" customHeight="1" x14ac:dyDescent="0.2">
      <c r="B1063" s="109"/>
      <c r="C1063" s="87" t="s">
        <v>44</v>
      </c>
      <c r="D1063" s="110"/>
      <c r="E1063" s="111">
        <f>SUM(E1061:E1062)</f>
        <v>0</v>
      </c>
    </row>
    <row r="1064" spans="1:5" ht="15" customHeight="1" x14ac:dyDescent="0.25">
      <c r="A1064" s="36"/>
    </row>
    <row r="1065" spans="1:5" ht="15" customHeight="1" x14ac:dyDescent="0.25">
      <c r="A1065" s="36"/>
    </row>
    <row r="1066" spans="1:5" ht="15" customHeight="1" x14ac:dyDescent="0.25">
      <c r="A1066" s="36" t="s">
        <v>147</v>
      </c>
    </row>
    <row r="1067" spans="1:5" ht="15" customHeight="1" x14ac:dyDescent="0.2">
      <c r="A1067" s="210" t="s">
        <v>148</v>
      </c>
      <c r="B1067" s="210"/>
      <c r="C1067" s="210"/>
      <c r="D1067" s="210"/>
      <c r="E1067" s="210"/>
    </row>
    <row r="1068" spans="1:5" ht="15" customHeight="1" x14ac:dyDescent="0.2">
      <c r="A1068" s="210"/>
      <c r="B1068" s="210"/>
      <c r="C1068" s="210"/>
      <c r="D1068" s="210"/>
      <c r="E1068" s="210"/>
    </row>
    <row r="1069" spans="1:5" ht="15" customHeight="1" x14ac:dyDescent="0.2">
      <c r="A1069" s="208" t="s">
        <v>149</v>
      </c>
      <c r="B1069" s="208"/>
      <c r="C1069" s="208"/>
      <c r="D1069" s="208"/>
      <c r="E1069" s="208"/>
    </row>
    <row r="1070" spans="1:5" ht="15" customHeight="1" x14ac:dyDescent="0.2">
      <c r="A1070" s="208"/>
      <c r="B1070" s="208"/>
      <c r="C1070" s="208"/>
      <c r="D1070" s="208"/>
      <c r="E1070" s="208"/>
    </row>
    <row r="1071" spans="1:5" ht="15" customHeight="1" x14ac:dyDescent="0.2">
      <c r="A1071" s="208"/>
      <c r="B1071" s="208"/>
      <c r="C1071" s="208"/>
      <c r="D1071" s="208"/>
      <c r="E1071" s="208"/>
    </row>
    <row r="1072" spans="1:5" ht="15" customHeight="1" x14ac:dyDescent="0.2">
      <c r="A1072" s="208"/>
      <c r="B1072" s="208"/>
      <c r="C1072" s="208"/>
      <c r="D1072" s="208"/>
      <c r="E1072" s="208"/>
    </row>
    <row r="1073" spans="1:5" ht="15" customHeight="1" x14ac:dyDescent="0.2">
      <c r="A1073" s="208"/>
      <c r="B1073" s="208"/>
      <c r="C1073" s="208"/>
      <c r="D1073" s="208"/>
      <c r="E1073" s="208"/>
    </row>
    <row r="1074" spans="1:5" ht="15" customHeight="1" x14ac:dyDescent="0.2">
      <c r="A1074" s="57"/>
      <c r="B1074" s="149"/>
      <c r="C1074" s="150"/>
      <c r="D1074" s="57"/>
      <c r="E1074" s="151"/>
    </row>
    <row r="1075" spans="1:5" ht="15" customHeight="1" x14ac:dyDescent="0.25">
      <c r="A1075" s="56" t="s">
        <v>17</v>
      </c>
      <c r="B1075" s="57"/>
      <c r="C1075" s="57"/>
      <c r="D1075" s="57"/>
      <c r="E1075" s="58"/>
    </row>
    <row r="1076" spans="1:5" ht="15" customHeight="1" x14ac:dyDescent="0.2">
      <c r="A1076" s="72" t="s">
        <v>150</v>
      </c>
      <c r="B1076" s="57"/>
      <c r="C1076" s="57"/>
      <c r="D1076" s="57"/>
      <c r="E1076" s="59" t="s">
        <v>151</v>
      </c>
    </row>
    <row r="1077" spans="1:5" ht="15" customHeight="1" x14ac:dyDescent="0.2">
      <c r="A1077" s="72"/>
      <c r="B1077" s="58"/>
      <c r="C1077" s="57"/>
      <c r="D1077" s="57"/>
      <c r="E1077" s="79"/>
    </row>
    <row r="1078" spans="1:5" ht="15" customHeight="1" x14ac:dyDescent="0.2">
      <c r="A1078" s="90"/>
      <c r="B1078" s="90"/>
      <c r="C1078" s="80" t="s">
        <v>40</v>
      </c>
      <c r="D1078" s="103" t="s">
        <v>56</v>
      </c>
      <c r="E1078" s="44" t="s">
        <v>42</v>
      </c>
    </row>
    <row r="1079" spans="1:5" ht="15" customHeight="1" x14ac:dyDescent="0.2">
      <c r="A1079" s="91"/>
      <c r="B1079" s="92"/>
      <c r="C1079" s="99">
        <v>3349</v>
      </c>
      <c r="D1079" s="75" t="s">
        <v>58</v>
      </c>
      <c r="E1079" s="100">
        <v>-133550</v>
      </c>
    </row>
    <row r="1080" spans="1:5" ht="15" customHeight="1" x14ac:dyDescent="0.2">
      <c r="A1080" s="91"/>
      <c r="B1080" s="92"/>
      <c r="C1080" s="99">
        <v>6172</v>
      </c>
      <c r="D1080" s="75" t="s">
        <v>58</v>
      </c>
      <c r="E1080" s="100">
        <v>133550</v>
      </c>
    </row>
    <row r="1081" spans="1:5" ht="15" customHeight="1" x14ac:dyDescent="0.2">
      <c r="A1081" s="101"/>
      <c r="B1081" s="101"/>
      <c r="C1081" s="87" t="s">
        <v>44</v>
      </c>
      <c r="D1081" s="148"/>
      <c r="E1081" s="89">
        <f>SUM(E1079:E1080)</f>
        <v>0</v>
      </c>
    </row>
    <row r="1082" spans="1:5" ht="15" customHeight="1" x14ac:dyDescent="0.25">
      <c r="A1082" s="36"/>
    </row>
    <row r="1083" spans="1:5" ht="15" customHeight="1" x14ac:dyDescent="0.25">
      <c r="A1083" s="36"/>
    </row>
    <row r="1084" spans="1:5" ht="15" customHeight="1" x14ac:dyDescent="0.25">
      <c r="A1084" s="36"/>
    </row>
    <row r="1085" spans="1:5" ht="15" customHeight="1" x14ac:dyDescent="0.25">
      <c r="A1085" s="36"/>
    </row>
    <row r="1086" spans="1:5" ht="15" customHeight="1" x14ac:dyDescent="0.25">
      <c r="A1086" s="36"/>
    </row>
    <row r="1087" spans="1:5" ht="15" customHeight="1" x14ac:dyDescent="0.25">
      <c r="A1087" s="36"/>
    </row>
    <row r="1088" spans="1:5" ht="15" customHeight="1" x14ac:dyDescent="0.25">
      <c r="A1088" s="36"/>
    </row>
    <row r="1089" spans="1:5" ht="15" customHeight="1" x14ac:dyDescent="0.25">
      <c r="A1089" s="36"/>
    </row>
    <row r="1090" spans="1:5" ht="15" customHeight="1" x14ac:dyDescent="0.25">
      <c r="A1090" s="36"/>
    </row>
    <row r="1091" spans="1:5" ht="15" customHeight="1" x14ac:dyDescent="0.25">
      <c r="A1091" s="36"/>
    </row>
    <row r="1092" spans="1:5" ht="15" customHeight="1" x14ac:dyDescent="0.25">
      <c r="A1092" s="36"/>
    </row>
    <row r="1093" spans="1:5" ht="15" customHeight="1" x14ac:dyDescent="0.25">
      <c r="A1093" s="36"/>
    </row>
    <row r="1094" spans="1:5" ht="15" customHeight="1" x14ac:dyDescent="0.25">
      <c r="A1094" s="36" t="s">
        <v>152</v>
      </c>
    </row>
    <row r="1095" spans="1:5" ht="15" customHeight="1" x14ac:dyDescent="0.2">
      <c r="A1095" s="210" t="s">
        <v>148</v>
      </c>
      <c r="B1095" s="210"/>
      <c r="C1095" s="210"/>
      <c r="D1095" s="210"/>
      <c r="E1095" s="210"/>
    </row>
    <row r="1096" spans="1:5" ht="15" customHeight="1" x14ac:dyDescent="0.2">
      <c r="A1096" s="210"/>
      <c r="B1096" s="210"/>
      <c r="C1096" s="210"/>
      <c r="D1096" s="210"/>
      <c r="E1096" s="210"/>
    </row>
    <row r="1097" spans="1:5" ht="15" customHeight="1" x14ac:dyDescent="0.2">
      <c r="A1097" s="208" t="s">
        <v>153</v>
      </c>
      <c r="B1097" s="208"/>
      <c r="C1097" s="208"/>
      <c r="D1097" s="208"/>
      <c r="E1097" s="208"/>
    </row>
    <row r="1098" spans="1:5" ht="15" customHeight="1" x14ac:dyDescent="0.2">
      <c r="A1098" s="208"/>
      <c r="B1098" s="208"/>
      <c r="C1098" s="208"/>
      <c r="D1098" s="208"/>
      <c r="E1098" s="208"/>
    </row>
    <row r="1099" spans="1:5" ht="15" customHeight="1" x14ac:dyDescent="0.2">
      <c r="A1099" s="208"/>
      <c r="B1099" s="208"/>
      <c r="C1099" s="208"/>
      <c r="D1099" s="208"/>
      <c r="E1099" s="208"/>
    </row>
    <row r="1100" spans="1:5" ht="15" customHeight="1" x14ac:dyDescent="0.2">
      <c r="A1100" s="208"/>
      <c r="B1100" s="208"/>
      <c r="C1100" s="208"/>
      <c r="D1100" s="208"/>
      <c r="E1100" s="208"/>
    </row>
    <row r="1101" spans="1:5" ht="15" customHeight="1" x14ac:dyDescent="0.2">
      <c r="A1101" s="208"/>
      <c r="B1101" s="208"/>
      <c r="C1101" s="208"/>
      <c r="D1101" s="208"/>
      <c r="E1101" s="208"/>
    </row>
    <row r="1102" spans="1:5" ht="15" customHeight="1" x14ac:dyDescent="0.2">
      <c r="A1102" s="208"/>
      <c r="B1102" s="208"/>
      <c r="C1102" s="208"/>
      <c r="D1102" s="208"/>
      <c r="E1102" s="208"/>
    </row>
    <row r="1103" spans="1:5" ht="15" customHeight="1" x14ac:dyDescent="0.2">
      <c r="A1103" s="208"/>
      <c r="B1103" s="208"/>
      <c r="C1103" s="208"/>
      <c r="D1103" s="208"/>
      <c r="E1103" s="208"/>
    </row>
    <row r="1104" spans="1:5" ht="15" customHeight="1" x14ac:dyDescent="0.2">
      <c r="A1104" s="57"/>
      <c r="B1104" s="149"/>
      <c r="C1104" s="150"/>
      <c r="D1104" s="57"/>
      <c r="E1104" s="151"/>
    </row>
    <row r="1105" spans="1:5" ht="15" customHeight="1" x14ac:dyDescent="0.25">
      <c r="A1105" s="56" t="s">
        <v>17</v>
      </c>
      <c r="B1105" s="57"/>
      <c r="C1105" s="57"/>
      <c r="D1105" s="57"/>
      <c r="E1105" s="58"/>
    </row>
    <row r="1106" spans="1:5" ht="15" customHeight="1" x14ac:dyDescent="0.2">
      <c r="A1106" s="72" t="s">
        <v>150</v>
      </c>
      <c r="B1106" s="57"/>
      <c r="C1106" s="57"/>
      <c r="D1106" s="57"/>
      <c r="E1106" s="59" t="s">
        <v>151</v>
      </c>
    </row>
    <row r="1107" spans="1:5" ht="15" customHeight="1" x14ac:dyDescent="0.2">
      <c r="A1107" s="72"/>
      <c r="B1107" s="58"/>
      <c r="C1107" s="57"/>
      <c r="D1107" s="57"/>
      <c r="E1107" s="79"/>
    </row>
    <row r="1108" spans="1:5" ht="15" customHeight="1" x14ac:dyDescent="0.2">
      <c r="A1108" s="90"/>
      <c r="B1108" s="90"/>
      <c r="C1108" s="80" t="s">
        <v>40</v>
      </c>
      <c r="D1108" s="103" t="s">
        <v>56</v>
      </c>
      <c r="E1108" s="44" t="s">
        <v>42</v>
      </c>
    </row>
    <row r="1109" spans="1:5" ht="15" customHeight="1" x14ac:dyDescent="0.2">
      <c r="A1109" s="91"/>
      <c r="B1109" s="92"/>
      <c r="C1109" s="99">
        <v>5273</v>
      </c>
      <c r="D1109" s="75" t="s">
        <v>65</v>
      </c>
      <c r="E1109" s="100">
        <v>-2000000</v>
      </c>
    </row>
    <row r="1110" spans="1:5" ht="15" customHeight="1" x14ac:dyDescent="0.2">
      <c r="A1110" s="91"/>
      <c r="B1110" s="92"/>
      <c r="C1110" s="99">
        <v>5511</v>
      </c>
      <c r="D1110" s="75" t="s">
        <v>154</v>
      </c>
      <c r="E1110" s="100">
        <v>2000000</v>
      </c>
    </row>
    <row r="1111" spans="1:5" ht="15" customHeight="1" x14ac:dyDescent="0.2">
      <c r="A1111" s="101"/>
      <c r="B1111" s="101"/>
      <c r="C1111" s="87" t="s">
        <v>44</v>
      </c>
      <c r="D1111" s="148"/>
      <c r="E1111" s="89">
        <f>SUM(E1109:E1110)</f>
        <v>0</v>
      </c>
    </row>
    <row r="1112" spans="1:5" ht="15" customHeight="1" x14ac:dyDescent="0.25">
      <c r="A1112" s="36"/>
    </row>
    <row r="1113" spans="1:5" ht="15" customHeight="1" x14ac:dyDescent="0.25">
      <c r="A1113" s="36"/>
    </row>
    <row r="1114" spans="1:5" ht="15" customHeight="1" x14ac:dyDescent="0.25">
      <c r="A1114" s="36" t="s">
        <v>155</v>
      </c>
    </row>
    <row r="1115" spans="1:5" ht="15" customHeight="1" x14ac:dyDescent="0.2">
      <c r="A1115" s="210" t="s">
        <v>156</v>
      </c>
      <c r="B1115" s="210"/>
      <c r="C1115" s="210"/>
      <c r="D1115" s="210"/>
      <c r="E1115" s="210"/>
    </row>
    <row r="1116" spans="1:5" ht="15" customHeight="1" x14ac:dyDescent="0.2">
      <c r="A1116" s="210"/>
      <c r="B1116" s="210"/>
      <c r="C1116" s="210"/>
      <c r="D1116" s="210"/>
      <c r="E1116" s="210"/>
    </row>
    <row r="1117" spans="1:5" ht="15" customHeight="1" x14ac:dyDescent="0.2">
      <c r="A1117" s="208" t="s">
        <v>157</v>
      </c>
      <c r="B1117" s="208"/>
      <c r="C1117" s="208"/>
      <c r="D1117" s="208"/>
      <c r="E1117" s="208"/>
    </row>
    <row r="1118" spans="1:5" ht="15" customHeight="1" x14ac:dyDescent="0.2">
      <c r="A1118" s="208"/>
      <c r="B1118" s="208"/>
      <c r="C1118" s="208"/>
      <c r="D1118" s="208"/>
      <c r="E1118" s="208"/>
    </row>
    <row r="1119" spans="1:5" ht="15" customHeight="1" x14ac:dyDescent="0.2">
      <c r="A1119" s="208"/>
      <c r="B1119" s="208"/>
      <c r="C1119" s="208"/>
      <c r="D1119" s="208"/>
      <c r="E1119" s="208"/>
    </row>
    <row r="1120" spans="1:5" ht="15" customHeight="1" x14ac:dyDescent="0.2">
      <c r="A1120" s="208"/>
      <c r="B1120" s="208"/>
      <c r="C1120" s="208"/>
      <c r="D1120" s="208"/>
      <c r="E1120" s="208"/>
    </row>
    <row r="1121" spans="1:5" ht="15" customHeight="1" x14ac:dyDescent="0.2">
      <c r="A1121" s="208"/>
      <c r="B1121" s="208"/>
      <c r="C1121" s="208"/>
      <c r="D1121" s="208"/>
      <c r="E1121" s="208"/>
    </row>
    <row r="1122" spans="1:5" ht="15" customHeight="1" x14ac:dyDescent="0.2">
      <c r="A1122" s="208"/>
      <c r="B1122" s="208"/>
      <c r="C1122" s="208"/>
      <c r="D1122" s="208"/>
      <c r="E1122" s="208"/>
    </row>
    <row r="1123" spans="1:5" ht="15" customHeight="1" x14ac:dyDescent="0.2">
      <c r="A1123" s="208"/>
      <c r="B1123" s="208"/>
      <c r="C1123" s="208"/>
      <c r="D1123" s="208"/>
      <c r="E1123" s="208"/>
    </row>
    <row r="1124" spans="1:5" ht="15" customHeight="1" x14ac:dyDescent="0.2">
      <c r="A1124" s="57"/>
      <c r="B1124" s="149"/>
      <c r="C1124" s="150"/>
      <c r="D1124" s="57"/>
      <c r="E1124" s="151"/>
    </row>
    <row r="1125" spans="1:5" ht="15" customHeight="1" x14ac:dyDescent="0.25">
      <c r="A1125" s="56" t="s">
        <v>17</v>
      </c>
      <c r="B1125" s="57"/>
      <c r="C1125" s="57"/>
      <c r="D1125" s="57"/>
      <c r="E1125" s="58"/>
    </row>
    <row r="1126" spans="1:5" ht="15" customHeight="1" x14ac:dyDescent="0.2">
      <c r="A1126" s="72" t="s">
        <v>158</v>
      </c>
      <c r="B1126" s="57"/>
      <c r="C1126" s="57"/>
      <c r="D1126" s="57"/>
      <c r="E1126" s="59" t="s">
        <v>159</v>
      </c>
    </row>
    <row r="1127" spans="1:5" ht="15" customHeight="1" x14ac:dyDescent="0.2">
      <c r="A1127" s="72"/>
      <c r="B1127" s="58"/>
      <c r="C1127" s="57"/>
      <c r="D1127" s="57"/>
      <c r="E1127" s="79"/>
    </row>
    <row r="1128" spans="1:5" ht="15" customHeight="1" x14ac:dyDescent="0.2">
      <c r="A1128" s="90"/>
      <c r="B1128" s="90"/>
      <c r="C1128" s="80" t="s">
        <v>40</v>
      </c>
      <c r="D1128" s="103" t="s">
        <v>56</v>
      </c>
      <c r="E1128" s="44" t="s">
        <v>42</v>
      </c>
    </row>
    <row r="1129" spans="1:5" ht="15" customHeight="1" x14ac:dyDescent="0.2">
      <c r="A1129" s="91"/>
      <c r="B1129" s="92"/>
      <c r="C1129" s="99">
        <v>6172</v>
      </c>
      <c r="D1129" s="75" t="s">
        <v>58</v>
      </c>
      <c r="E1129" s="100">
        <v>-3500000</v>
      </c>
    </row>
    <row r="1130" spans="1:5" ht="15" customHeight="1" x14ac:dyDescent="0.2">
      <c r="A1130" s="91"/>
      <c r="B1130" s="92"/>
      <c r="C1130" s="99">
        <v>6172</v>
      </c>
      <c r="D1130" s="75" t="s">
        <v>100</v>
      </c>
      <c r="E1130" s="100">
        <v>3500000</v>
      </c>
    </row>
    <row r="1131" spans="1:5" ht="15" customHeight="1" x14ac:dyDescent="0.2">
      <c r="A1131" s="101"/>
      <c r="B1131" s="101"/>
      <c r="C1131" s="87" t="s">
        <v>44</v>
      </c>
      <c r="D1131" s="148"/>
      <c r="E1131" s="89">
        <f>SUM(E1129:E1130)</f>
        <v>0</v>
      </c>
    </row>
    <row r="1132" spans="1:5" ht="15" customHeight="1" x14ac:dyDescent="0.25">
      <c r="A1132" s="36"/>
    </row>
    <row r="1133" spans="1:5" ht="15" customHeight="1" x14ac:dyDescent="0.25">
      <c r="A1133" s="36"/>
    </row>
    <row r="1134" spans="1:5" ht="15" customHeight="1" x14ac:dyDescent="0.25">
      <c r="A1134" s="36" t="s">
        <v>160</v>
      </c>
    </row>
    <row r="1135" spans="1:5" ht="15" customHeight="1" x14ac:dyDescent="0.2">
      <c r="A1135" s="210" t="s">
        <v>161</v>
      </c>
      <c r="B1135" s="210"/>
      <c r="C1135" s="210"/>
      <c r="D1135" s="210"/>
      <c r="E1135" s="210"/>
    </row>
    <row r="1136" spans="1:5" ht="15" customHeight="1" x14ac:dyDescent="0.2">
      <c r="A1136" s="210"/>
      <c r="B1136" s="210"/>
      <c r="C1136" s="210"/>
      <c r="D1136" s="210"/>
      <c r="E1136" s="210"/>
    </row>
    <row r="1137" spans="1:5" ht="15" customHeight="1" x14ac:dyDescent="0.2">
      <c r="A1137" s="209" t="s">
        <v>162</v>
      </c>
      <c r="B1137" s="209"/>
      <c r="C1137" s="209"/>
      <c r="D1137" s="209"/>
      <c r="E1137" s="209"/>
    </row>
    <row r="1138" spans="1:5" ht="15" customHeight="1" x14ac:dyDescent="0.2">
      <c r="A1138" s="209"/>
      <c r="B1138" s="209"/>
      <c r="C1138" s="209"/>
      <c r="D1138" s="209"/>
      <c r="E1138" s="209"/>
    </row>
    <row r="1139" spans="1:5" ht="15" customHeight="1" x14ac:dyDescent="0.2">
      <c r="A1139" s="209"/>
      <c r="B1139" s="209"/>
      <c r="C1139" s="209"/>
      <c r="D1139" s="209"/>
      <c r="E1139" s="209"/>
    </row>
    <row r="1140" spans="1:5" ht="15" customHeight="1" x14ac:dyDescent="0.2">
      <c r="A1140" s="209"/>
      <c r="B1140" s="209"/>
      <c r="C1140" s="209"/>
      <c r="D1140" s="209"/>
      <c r="E1140" s="209"/>
    </row>
    <row r="1141" spans="1:5" ht="15" customHeight="1" x14ac:dyDescent="0.2">
      <c r="A1141" s="209"/>
      <c r="B1141" s="209"/>
      <c r="C1141" s="209"/>
      <c r="D1141" s="209"/>
      <c r="E1141" s="209"/>
    </row>
    <row r="1142" spans="1:5" ht="15" customHeight="1" x14ac:dyDescent="0.2">
      <c r="A1142" s="209"/>
      <c r="B1142" s="209"/>
      <c r="C1142" s="209"/>
      <c r="D1142" s="209"/>
      <c r="E1142" s="209"/>
    </row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56" t="s">
        <v>17</v>
      </c>
      <c r="B1146" s="57"/>
      <c r="C1146" s="57"/>
      <c r="D1146" s="57"/>
      <c r="E1146" s="57"/>
    </row>
    <row r="1147" spans="1:5" ht="15" customHeight="1" x14ac:dyDescent="0.2">
      <c r="A1147" s="152" t="s">
        <v>98</v>
      </c>
      <c r="B1147" s="57"/>
      <c r="C1147" s="57"/>
      <c r="D1147" s="57"/>
      <c r="E1147" s="59" t="s">
        <v>163</v>
      </c>
    </row>
    <row r="1148" spans="1:5" ht="15" customHeight="1" x14ac:dyDescent="0.2">
      <c r="A1148" s="149"/>
      <c r="B1148" s="153"/>
      <c r="C1148" s="57"/>
      <c r="D1148" s="57"/>
      <c r="E1148" s="79"/>
    </row>
    <row r="1149" spans="1:5" ht="15" customHeight="1" x14ac:dyDescent="0.2">
      <c r="A1149" s="90"/>
      <c r="B1149" s="90"/>
      <c r="C1149" s="80" t="s">
        <v>40</v>
      </c>
      <c r="D1149" s="81" t="s">
        <v>56</v>
      </c>
      <c r="E1149" s="44" t="s">
        <v>42</v>
      </c>
    </row>
    <row r="1150" spans="1:5" ht="15" customHeight="1" x14ac:dyDescent="0.2">
      <c r="A1150" s="98"/>
      <c r="B1150" s="95"/>
      <c r="C1150" s="108">
        <v>3639</v>
      </c>
      <c r="D1150" s="75" t="s">
        <v>58</v>
      </c>
      <c r="E1150" s="49">
        <v>-1400</v>
      </c>
    </row>
    <row r="1151" spans="1:5" ht="15" customHeight="1" x14ac:dyDescent="0.2">
      <c r="A1151" s="98"/>
      <c r="B1151" s="95"/>
      <c r="C1151" s="108">
        <v>6172</v>
      </c>
      <c r="D1151" s="148" t="s">
        <v>142</v>
      </c>
      <c r="E1151" s="49">
        <v>1400</v>
      </c>
    </row>
    <row r="1152" spans="1:5" ht="15" customHeight="1" x14ac:dyDescent="0.2">
      <c r="C1152" s="87" t="s">
        <v>44</v>
      </c>
      <c r="D1152" s="88"/>
      <c r="E1152" s="89">
        <f>SUM(E1150:E1151)</f>
        <v>0</v>
      </c>
    </row>
    <row r="1153" spans="1:5" ht="15" customHeight="1" x14ac:dyDescent="0.25">
      <c r="A1153" s="36"/>
    </row>
    <row r="1154" spans="1:5" ht="15" customHeight="1" x14ac:dyDescent="0.25">
      <c r="A1154" s="36"/>
    </row>
    <row r="1155" spans="1:5" ht="15" customHeight="1" x14ac:dyDescent="0.25">
      <c r="A1155" s="36" t="s">
        <v>164</v>
      </c>
    </row>
    <row r="1156" spans="1:5" ht="15" customHeight="1" x14ac:dyDescent="0.2">
      <c r="A1156" s="210" t="s">
        <v>165</v>
      </c>
      <c r="B1156" s="210"/>
      <c r="C1156" s="210"/>
      <c r="D1156" s="210"/>
      <c r="E1156" s="210"/>
    </row>
    <row r="1157" spans="1:5" ht="15" customHeight="1" x14ac:dyDescent="0.2">
      <c r="A1157" s="210"/>
      <c r="B1157" s="210"/>
      <c r="C1157" s="210"/>
      <c r="D1157" s="210"/>
      <c r="E1157" s="210"/>
    </row>
    <row r="1158" spans="1:5" ht="15" customHeight="1" x14ac:dyDescent="0.2">
      <c r="A1158" s="208" t="s">
        <v>166</v>
      </c>
      <c r="B1158" s="208"/>
      <c r="C1158" s="208"/>
      <c r="D1158" s="208"/>
      <c r="E1158" s="208"/>
    </row>
    <row r="1159" spans="1:5" ht="15" customHeight="1" x14ac:dyDescent="0.2">
      <c r="A1159" s="208"/>
      <c r="B1159" s="208"/>
      <c r="C1159" s="208"/>
      <c r="D1159" s="208"/>
      <c r="E1159" s="208"/>
    </row>
    <row r="1160" spans="1:5" ht="15" customHeight="1" x14ac:dyDescent="0.2">
      <c r="A1160" s="208"/>
      <c r="B1160" s="208"/>
      <c r="C1160" s="208"/>
      <c r="D1160" s="208"/>
      <c r="E1160" s="208"/>
    </row>
    <row r="1161" spans="1:5" ht="15" customHeight="1" x14ac:dyDescent="0.2">
      <c r="A1161" s="208"/>
      <c r="B1161" s="208"/>
      <c r="C1161" s="208"/>
      <c r="D1161" s="208"/>
      <c r="E1161" s="208"/>
    </row>
    <row r="1162" spans="1:5" ht="15" customHeight="1" x14ac:dyDescent="0.2">
      <c r="A1162" s="208"/>
      <c r="B1162" s="208"/>
      <c r="C1162" s="208"/>
      <c r="D1162" s="208"/>
      <c r="E1162" s="208"/>
    </row>
    <row r="1163" spans="1:5" ht="15" customHeight="1" x14ac:dyDescent="0.2">
      <c r="A1163" s="208"/>
      <c r="B1163" s="208"/>
      <c r="C1163" s="208"/>
      <c r="D1163" s="208"/>
      <c r="E1163" s="208"/>
    </row>
    <row r="1164" spans="1:5" ht="15" customHeight="1" x14ac:dyDescent="0.2">
      <c r="A1164" s="208"/>
      <c r="B1164" s="208"/>
      <c r="C1164" s="208"/>
      <c r="D1164" s="208"/>
      <c r="E1164" s="208"/>
    </row>
    <row r="1165" spans="1:5" ht="15" customHeight="1" x14ac:dyDescent="0.2"/>
    <row r="1166" spans="1:5" ht="15" customHeight="1" x14ac:dyDescent="0.25">
      <c r="A1166" s="56" t="s">
        <v>17</v>
      </c>
      <c r="B1166" s="57"/>
      <c r="C1166" s="57"/>
      <c r="D1166" s="57"/>
      <c r="E1166" s="58"/>
    </row>
    <row r="1167" spans="1:5" ht="15" customHeight="1" x14ac:dyDescent="0.2">
      <c r="A1167" s="40" t="s">
        <v>167</v>
      </c>
      <c r="B1167" s="57"/>
      <c r="C1167" s="57"/>
      <c r="D1167" s="57"/>
      <c r="E1167" s="59" t="s">
        <v>168</v>
      </c>
    </row>
    <row r="1168" spans="1:5" ht="15" customHeight="1" x14ac:dyDescent="0.2">
      <c r="A1168" s="72"/>
      <c r="B1168" s="58"/>
      <c r="C1168" s="57"/>
      <c r="D1168" s="57"/>
      <c r="E1168" s="79"/>
    </row>
    <row r="1169" spans="1:5" ht="15" customHeight="1" x14ac:dyDescent="0.2">
      <c r="A1169" s="90"/>
      <c r="B1169" s="90"/>
      <c r="C1169" s="80" t="s">
        <v>40</v>
      </c>
      <c r="D1169" s="103" t="s">
        <v>56</v>
      </c>
      <c r="E1169" s="82" t="s">
        <v>42</v>
      </c>
    </row>
    <row r="1170" spans="1:5" ht="15" customHeight="1" x14ac:dyDescent="0.2">
      <c r="A1170" s="90"/>
      <c r="B1170" s="90"/>
      <c r="C1170" s="108">
        <v>3329</v>
      </c>
      <c r="D1170" s="148" t="s">
        <v>142</v>
      </c>
      <c r="E1170" s="147">
        <v>-200000</v>
      </c>
    </row>
    <row r="1171" spans="1:5" ht="15" customHeight="1" x14ac:dyDescent="0.2">
      <c r="A1171" s="90"/>
      <c r="B1171" s="90"/>
      <c r="C1171" s="108">
        <v>3329</v>
      </c>
      <c r="D1171" s="75" t="s">
        <v>169</v>
      </c>
      <c r="E1171" s="147">
        <v>200000</v>
      </c>
    </row>
    <row r="1172" spans="1:5" ht="15" customHeight="1" x14ac:dyDescent="0.2">
      <c r="A1172" s="101"/>
      <c r="B1172" s="101"/>
      <c r="C1172" s="87" t="s">
        <v>44</v>
      </c>
      <c r="D1172" s="88"/>
      <c r="E1172" s="89">
        <f>SUM(E1170:E1171)</f>
        <v>0</v>
      </c>
    </row>
    <row r="1173" spans="1:5" ht="15" customHeight="1" x14ac:dyDescent="0.25">
      <c r="A1173" s="36"/>
    </row>
    <row r="1174" spans="1:5" ht="15" customHeight="1" x14ac:dyDescent="0.25">
      <c r="A1174" s="36"/>
    </row>
    <row r="1175" spans="1:5" ht="15" customHeight="1" x14ac:dyDescent="0.25">
      <c r="A1175" s="36" t="s">
        <v>164</v>
      </c>
    </row>
    <row r="1176" spans="1:5" ht="15" customHeight="1" x14ac:dyDescent="0.2">
      <c r="A1176" s="210" t="s">
        <v>165</v>
      </c>
      <c r="B1176" s="210"/>
      <c r="C1176" s="210"/>
      <c r="D1176" s="210"/>
      <c r="E1176" s="210"/>
    </row>
    <row r="1177" spans="1:5" ht="15" customHeight="1" x14ac:dyDescent="0.2">
      <c r="A1177" s="210"/>
      <c r="B1177" s="210"/>
      <c r="C1177" s="210"/>
      <c r="D1177" s="210"/>
      <c r="E1177" s="210"/>
    </row>
    <row r="1178" spans="1:5" ht="15" customHeight="1" x14ac:dyDescent="0.2">
      <c r="A1178" s="208" t="s">
        <v>170</v>
      </c>
      <c r="B1178" s="208"/>
      <c r="C1178" s="208"/>
      <c r="D1178" s="208"/>
      <c r="E1178" s="208"/>
    </row>
    <row r="1179" spans="1:5" ht="15" customHeight="1" x14ac:dyDescent="0.2">
      <c r="A1179" s="208"/>
      <c r="B1179" s="208"/>
      <c r="C1179" s="208"/>
      <c r="D1179" s="208"/>
      <c r="E1179" s="208"/>
    </row>
    <row r="1180" spans="1:5" ht="15" customHeight="1" x14ac:dyDescent="0.2">
      <c r="A1180" s="208"/>
      <c r="B1180" s="208"/>
      <c r="C1180" s="208"/>
      <c r="D1180" s="208"/>
      <c r="E1180" s="208"/>
    </row>
    <row r="1181" spans="1:5" ht="15" customHeight="1" x14ac:dyDescent="0.2">
      <c r="A1181" s="208"/>
      <c r="B1181" s="208"/>
      <c r="C1181" s="208"/>
      <c r="D1181" s="208"/>
      <c r="E1181" s="208"/>
    </row>
    <row r="1182" spans="1:5" ht="15" customHeight="1" x14ac:dyDescent="0.2">
      <c r="A1182" s="208"/>
      <c r="B1182" s="208"/>
      <c r="C1182" s="208"/>
      <c r="D1182" s="208"/>
      <c r="E1182" s="208"/>
    </row>
    <row r="1183" spans="1:5" ht="15" customHeight="1" x14ac:dyDescent="0.2">
      <c r="A1183" s="208"/>
      <c r="B1183" s="208"/>
      <c r="C1183" s="208"/>
      <c r="D1183" s="208"/>
      <c r="E1183" s="208"/>
    </row>
    <row r="1184" spans="1:5" ht="15" customHeight="1" x14ac:dyDescent="0.2">
      <c r="A1184" s="208"/>
      <c r="B1184" s="208"/>
      <c r="C1184" s="208"/>
      <c r="D1184" s="208"/>
      <c r="E1184" s="208"/>
    </row>
    <row r="1185" spans="1:7" ht="15" customHeight="1" x14ac:dyDescent="0.2"/>
    <row r="1186" spans="1:7" ht="15" customHeight="1" x14ac:dyDescent="0.25">
      <c r="A1186" s="56" t="s">
        <v>17</v>
      </c>
      <c r="B1186" s="57"/>
      <c r="C1186" s="57"/>
      <c r="D1186" s="57"/>
      <c r="E1186" s="58"/>
    </row>
    <row r="1187" spans="1:7" ht="15" customHeight="1" x14ac:dyDescent="0.2">
      <c r="A1187" s="40" t="s">
        <v>167</v>
      </c>
      <c r="B1187" s="57"/>
      <c r="C1187" s="57"/>
      <c r="D1187" s="57"/>
      <c r="E1187" s="59" t="s">
        <v>168</v>
      </c>
    </row>
    <row r="1188" spans="1:7" ht="15" customHeight="1" x14ac:dyDescent="0.2">
      <c r="A1188" s="72"/>
      <c r="B1188" s="58"/>
      <c r="C1188" s="57"/>
      <c r="D1188" s="57"/>
      <c r="E1188" s="79"/>
    </row>
    <row r="1189" spans="1:7" ht="15" customHeight="1" x14ac:dyDescent="0.2">
      <c r="A1189" s="90"/>
      <c r="B1189" s="90"/>
      <c r="C1189" s="80" t="s">
        <v>40</v>
      </c>
      <c r="D1189" s="103" t="s">
        <v>56</v>
      </c>
      <c r="E1189" s="82" t="s">
        <v>42</v>
      </c>
    </row>
    <row r="1190" spans="1:7" ht="15" customHeight="1" x14ac:dyDescent="0.2">
      <c r="A1190" s="90"/>
      <c r="B1190" s="90"/>
      <c r="C1190" s="108">
        <v>3319</v>
      </c>
      <c r="D1190" s="75" t="s">
        <v>89</v>
      </c>
      <c r="E1190" s="147">
        <f>-72-10550000-1181749-990420</f>
        <v>-12722241</v>
      </c>
    </row>
    <row r="1191" spans="1:7" ht="15" customHeight="1" x14ac:dyDescent="0.2">
      <c r="A1191" s="90"/>
      <c r="B1191" s="90"/>
      <c r="C1191" s="108">
        <v>3312</v>
      </c>
      <c r="D1191" s="148" t="s">
        <v>142</v>
      </c>
      <c r="E1191" s="147">
        <v>-4000000</v>
      </c>
      <c r="G1191" s="128">
        <f>SUM(E1190:E1191)</f>
        <v>-16722241</v>
      </c>
    </row>
    <row r="1192" spans="1:7" ht="15" customHeight="1" x14ac:dyDescent="0.2">
      <c r="A1192" s="90"/>
      <c r="B1192" s="90"/>
      <c r="C1192" s="108">
        <v>3319</v>
      </c>
      <c r="D1192" s="75" t="s">
        <v>89</v>
      </c>
      <c r="E1192" s="147">
        <f>72+4000000</f>
        <v>4000072</v>
      </c>
    </row>
    <row r="1193" spans="1:7" ht="15" customHeight="1" x14ac:dyDescent="0.2">
      <c r="A1193" s="90"/>
      <c r="B1193" s="90"/>
      <c r="C1193" s="108">
        <v>3419</v>
      </c>
      <c r="D1193" s="75" t="s">
        <v>89</v>
      </c>
      <c r="E1193" s="147">
        <f>10550000+1181749+990420</f>
        <v>12722169</v>
      </c>
    </row>
    <row r="1194" spans="1:7" ht="15" customHeight="1" x14ac:dyDescent="0.2">
      <c r="A1194" s="101"/>
      <c r="B1194" s="101"/>
      <c r="C1194" s="87" t="s">
        <v>44</v>
      </c>
      <c r="D1194" s="88"/>
      <c r="E1194" s="89">
        <f>SUM(E1190:E1193)</f>
        <v>0</v>
      </c>
    </row>
    <row r="1195" spans="1:7" ht="15" customHeight="1" x14ac:dyDescent="0.2">
      <c r="A1195" s="101"/>
      <c r="B1195" s="101"/>
      <c r="C1195" s="150"/>
      <c r="D1195" s="57"/>
      <c r="E1195" s="154"/>
    </row>
    <row r="1196" spans="1:7" ht="15" customHeight="1" x14ac:dyDescent="0.2">
      <c r="A1196" s="101"/>
      <c r="B1196" s="101"/>
      <c r="C1196" s="150"/>
      <c r="D1196" s="57"/>
      <c r="E1196" s="154"/>
    </row>
    <row r="1197" spans="1:7" ht="15" customHeight="1" x14ac:dyDescent="0.2">
      <c r="A1197" s="101"/>
      <c r="B1197" s="101"/>
      <c r="C1197" s="150"/>
      <c r="D1197" s="57"/>
      <c r="E1197" s="154"/>
    </row>
    <row r="1198" spans="1:7" ht="15" customHeight="1" x14ac:dyDescent="0.25">
      <c r="A1198" s="36" t="s">
        <v>171</v>
      </c>
      <c r="B1198" s="101"/>
      <c r="C1198" s="150"/>
      <c r="D1198" s="57"/>
      <c r="E1198" s="154"/>
    </row>
    <row r="1199" spans="1:7" ht="15" customHeight="1" x14ac:dyDescent="0.2">
      <c r="A1199" s="210" t="s">
        <v>121</v>
      </c>
      <c r="B1199" s="210"/>
      <c r="C1199" s="210"/>
      <c r="D1199" s="210"/>
      <c r="E1199" s="210"/>
    </row>
    <row r="1200" spans="1:7" ht="15" customHeight="1" x14ac:dyDescent="0.2">
      <c r="A1200" s="210"/>
      <c r="B1200" s="210"/>
      <c r="C1200" s="210"/>
      <c r="D1200" s="210"/>
      <c r="E1200" s="210"/>
    </row>
    <row r="1201" spans="1:5" ht="15" customHeight="1" x14ac:dyDescent="0.2">
      <c r="A1201" s="208" t="s">
        <v>363</v>
      </c>
      <c r="B1201" s="208"/>
      <c r="C1201" s="208"/>
      <c r="D1201" s="208"/>
      <c r="E1201" s="208"/>
    </row>
    <row r="1202" spans="1:5" ht="15" customHeight="1" x14ac:dyDescent="0.2">
      <c r="A1202" s="208"/>
      <c r="B1202" s="208"/>
      <c r="C1202" s="208"/>
      <c r="D1202" s="208"/>
      <c r="E1202" s="208"/>
    </row>
    <row r="1203" spans="1:5" ht="15" customHeight="1" x14ac:dyDescent="0.2">
      <c r="A1203" s="208"/>
      <c r="B1203" s="208"/>
      <c r="C1203" s="208"/>
      <c r="D1203" s="208"/>
      <c r="E1203" s="208"/>
    </row>
    <row r="1204" spans="1:5" ht="15" customHeight="1" x14ac:dyDescent="0.2">
      <c r="A1204" s="208"/>
      <c r="B1204" s="208"/>
      <c r="C1204" s="208"/>
      <c r="D1204" s="208"/>
      <c r="E1204" s="208"/>
    </row>
    <row r="1205" spans="1:5" ht="15" customHeight="1" x14ac:dyDescent="0.2">
      <c r="A1205" s="208"/>
      <c r="B1205" s="208"/>
      <c r="C1205" s="208"/>
      <c r="D1205" s="208"/>
      <c r="E1205" s="208"/>
    </row>
    <row r="1206" spans="1:5" ht="15" customHeight="1" x14ac:dyDescent="0.2">
      <c r="A1206" s="208"/>
      <c r="B1206" s="208"/>
      <c r="C1206" s="208"/>
      <c r="D1206" s="208"/>
      <c r="E1206" s="208"/>
    </row>
    <row r="1207" spans="1:5" ht="15" customHeight="1" x14ac:dyDescent="0.2">
      <c r="A1207" s="208"/>
      <c r="B1207" s="208"/>
      <c r="C1207" s="208"/>
      <c r="D1207" s="208"/>
      <c r="E1207" s="208"/>
    </row>
    <row r="1208" spans="1:5" ht="15" customHeight="1" x14ac:dyDescent="0.2">
      <c r="A1208" s="208"/>
      <c r="B1208" s="208"/>
      <c r="C1208" s="208"/>
      <c r="D1208" s="208"/>
      <c r="E1208" s="208"/>
    </row>
    <row r="1209" spans="1:5" ht="15" customHeight="1" x14ac:dyDescent="0.2">
      <c r="A1209" s="208"/>
      <c r="B1209" s="208"/>
      <c r="C1209" s="208"/>
      <c r="D1209" s="208"/>
      <c r="E1209" s="208"/>
    </row>
    <row r="1210" spans="1:5" ht="15" customHeight="1" x14ac:dyDescent="0.2"/>
    <row r="1211" spans="1:5" ht="15" customHeight="1" x14ac:dyDescent="0.25">
      <c r="A1211" s="56" t="s">
        <v>17</v>
      </c>
      <c r="B1211" s="57"/>
      <c r="C1211" s="57"/>
      <c r="D1211" s="57"/>
      <c r="E1211" s="58"/>
    </row>
    <row r="1212" spans="1:5" ht="15" customHeight="1" x14ac:dyDescent="0.2">
      <c r="A1212" s="72" t="s">
        <v>79</v>
      </c>
      <c r="B1212" s="106"/>
      <c r="C1212" s="106"/>
      <c r="D1212" s="106"/>
      <c r="E1212" s="58" t="s">
        <v>80</v>
      </c>
    </row>
    <row r="1213" spans="1:5" ht="15" customHeight="1" x14ac:dyDescent="0.2"/>
    <row r="1214" spans="1:5" ht="15" customHeight="1" x14ac:dyDescent="0.2">
      <c r="B1214" s="44" t="s">
        <v>39</v>
      </c>
      <c r="C1214" s="80" t="s">
        <v>40</v>
      </c>
      <c r="D1214" s="107" t="s">
        <v>41</v>
      </c>
      <c r="E1214" s="82" t="s">
        <v>42</v>
      </c>
    </row>
    <row r="1215" spans="1:5" ht="15" customHeight="1" x14ac:dyDescent="0.2">
      <c r="B1215" s="46">
        <v>307</v>
      </c>
      <c r="C1215" s="108"/>
      <c r="D1215" s="66" t="s">
        <v>81</v>
      </c>
      <c r="E1215" s="49">
        <v>-108900</v>
      </c>
    </row>
    <row r="1216" spans="1:5" ht="15" customHeight="1" x14ac:dyDescent="0.2">
      <c r="B1216" s="46">
        <v>11</v>
      </c>
      <c r="C1216" s="108"/>
      <c r="D1216" s="75" t="s">
        <v>92</v>
      </c>
      <c r="E1216" s="49">
        <v>108900</v>
      </c>
    </row>
    <row r="1217" spans="1:5" ht="15" customHeight="1" x14ac:dyDescent="0.2">
      <c r="B1217" s="109"/>
      <c r="C1217" s="87" t="s">
        <v>44</v>
      </c>
      <c r="D1217" s="110"/>
      <c r="E1217" s="111">
        <f>SUM(E1215:E1216)</f>
        <v>0</v>
      </c>
    </row>
    <row r="1218" spans="1:5" ht="15" customHeight="1" x14ac:dyDescent="0.2"/>
    <row r="1219" spans="1:5" ht="15" customHeight="1" x14ac:dyDescent="0.2"/>
    <row r="1220" spans="1:5" ht="15" customHeight="1" x14ac:dyDescent="0.25">
      <c r="A1220" s="36" t="s">
        <v>172</v>
      </c>
    </row>
    <row r="1221" spans="1:5" ht="15" customHeight="1" x14ac:dyDescent="0.2">
      <c r="A1221" s="210" t="s">
        <v>121</v>
      </c>
      <c r="B1221" s="210"/>
      <c r="C1221" s="210"/>
      <c r="D1221" s="210"/>
      <c r="E1221" s="210"/>
    </row>
    <row r="1222" spans="1:5" ht="15" customHeight="1" x14ac:dyDescent="0.2">
      <c r="A1222" s="210"/>
      <c r="B1222" s="210"/>
      <c r="C1222" s="210"/>
      <c r="D1222" s="210"/>
      <c r="E1222" s="210"/>
    </row>
    <row r="1223" spans="1:5" ht="15" customHeight="1" x14ac:dyDescent="0.2">
      <c r="A1223" s="208" t="s">
        <v>364</v>
      </c>
      <c r="B1223" s="208"/>
      <c r="C1223" s="208"/>
      <c r="D1223" s="208"/>
      <c r="E1223" s="208"/>
    </row>
    <row r="1224" spans="1:5" ht="15" customHeight="1" x14ac:dyDescent="0.2">
      <c r="A1224" s="208"/>
      <c r="B1224" s="208"/>
      <c r="C1224" s="208"/>
      <c r="D1224" s="208"/>
      <c r="E1224" s="208"/>
    </row>
    <row r="1225" spans="1:5" ht="15" customHeight="1" x14ac:dyDescent="0.2">
      <c r="A1225" s="208"/>
      <c r="B1225" s="208"/>
      <c r="C1225" s="208"/>
      <c r="D1225" s="208"/>
      <c r="E1225" s="208"/>
    </row>
    <row r="1226" spans="1:5" ht="15" customHeight="1" x14ac:dyDescent="0.2">
      <c r="A1226" s="208"/>
      <c r="B1226" s="208"/>
      <c r="C1226" s="208"/>
      <c r="D1226" s="208"/>
      <c r="E1226" s="208"/>
    </row>
    <row r="1227" spans="1:5" ht="15" customHeight="1" x14ac:dyDescent="0.2">
      <c r="A1227" s="208"/>
      <c r="B1227" s="208"/>
      <c r="C1227" s="208"/>
      <c r="D1227" s="208"/>
      <c r="E1227" s="208"/>
    </row>
    <row r="1228" spans="1:5" ht="15" customHeight="1" x14ac:dyDescent="0.2">
      <c r="A1228" s="208"/>
      <c r="B1228" s="208"/>
      <c r="C1228" s="208"/>
      <c r="D1228" s="208"/>
      <c r="E1228" s="208"/>
    </row>
    <row r="1229" spans="1:5" ht="15" customHeight="1" x14ac:dyDescent="0.2">
      <c r="A1229" s="208"/>
      <c r="B1229" s="208"/>
      <c r="C1229" s="208"/>
      <c r="D1229" s="208"/>
      <c r="E1229" s="208"/>
    </row>
    <row r="1230" spans="1:5" ht="15" customHeight="1" x14ac:dyDescent="0.2">
      <c r="A1230" s="208"/>
      <c r="B1230" s="208"/>
      <c r="C1230" s="208"/>
      <c r="D1230" s="208"/>
      <c r="E1230" s="208"/>
    </row>
    <row r="1231" spans="1:5" ht="15" customHeight="1" x14ac:dyDescent="0.2"/>
    <row r="1232" spans="1:5" ht="15" customHeight="1" x14ac:dyDescent="0.25">
      <c r="A1232" s="56" t="s">
        <v>17</v>
      </c>
      <c r="B1232" s="57"/>
      <c r="C1232" s="57"/>
      <c r="D1232" s="57"/>
      <c r="E1232" s="58"/>
    </row>
    <row r="1233" spans="1:5" ht="15" customHeight="1" x14ac:dyDescent="0.2">
      <c r="A1233" s="72" t="s">
        <v>79</v>
      </c>
      <c r="B1233" s="106"/>
      <c r="C1233" s="106"/>
      <c r="D1233" s="106"/>
      <c r="E1233" s="58" t="s">
        <v>80</v>
      </c>
    </row>
    <row r="1234" spans="1:5" ht="15" customHeight="1" x14ac:dyDescent="0.2"/>
    <row r="1235" spans="1:5" ht="15" customHeight="1" x14ac:dyDescent="0.2">
      <c r="B1235" s="44" t="s">
        <v>39</v>
      </c>
      <c r="C1235" s="80" t="s">
        <v>40</v>
      </c>
      <c r="D1235" s="107" t="s">
        <v>41</v>
      </c>
      <c r="E1235" s="82" t="s">
        <v>42</v>
      </c>
    </row>
    <row r="1236" spans="1:5" ht="15" customHeight="1" x14ac:dyDescent="0.2">
      <c r="B1236" s="46">
        <v>300</v>
      </c>
      <c r="C1236" s="108"/>
      <c r="D1236" s="66" t="s">
        <v>81</v>
      </c>
      <c r="E1236" s="49">
        <v>-73000</v>
      </c>
    </row>
    <row r="1237" spans="1:5" ht="15" customHeight="1" x14ac:dyDescent="0.2">
      <c r="B1237" s="46">
        <v>301</v>
      </c>
      <c r="C1237" s="108"/>
      <c r="D1237" s="66" t="s">
        <v>81</v>
      </c>
      <c r="E1237" s="49">
        <v>73000</v>
      </c>
    </row>
    <row r="1238" spans="1:5" ht="15" customHeight="1" x14ac:dyDescent="0.2">
      <c r="B1238" s="109"/>
      <c r="C1238" s="87" t="s">
        <v>44</v>
      </c>
      <c r="D1238" s="110"/>
      <c r="E1238" s="111">
        <f>SUM(E1236:E1237)</f>
        <v>0</v>
      </c>
    </row>
    <row r="1239" spans="1:5" ht="15" customHeight="1" x14ac:dyDescent="0.2"/>
    <row r="1240" spans="1:5" ht="15" customHeight="1" x14ac:dyDescent="0.2"/>
    <row r="1241" spans="1:5" ht="15" customHeight="1" x14ac:dyDescent="0.2"/>
    <row r="1242" spans="1:5" ht="15" customHeight="1" x14ac:dyDescent="0.2"/>
    <row r="1243" spans="1:5" ht="15" customHeight="1" x14ac:dyDescent="0.2"/>
    <row r="1244" spans="1:5" ht="15" customHeight="1" x14ac:dyDescent="0.2"/>
    <row r="1245" spans="1:5" ht="15" customHeight="1" x14ac:dyDescent="0.2"/>
    <row r="1246" spans="1:5" ht="15" customHeight="1" x14ac:dyDescent="0.2"/>
    <row r="1247" spans="1:5" ht="15" customHeight="1" x14ac:dyDescent="0.2"/>
    <row r="1248" spans="1:5" ht="15" customHeight="1" x14ac:dyDescent="0.2"/>
    <row r="1249" spans="1:5" ht="15" customHeight="1" x14ac:dyDescent="0.2"/>
    <row r="1250" spans="1:5" ht="15" customHeight="1" x14ac:dyDescent="0.25">
      <c r="A1250" s="36" t="s">
        <v>173</v>
      </c>
    </row>
    <row r="1251" spans="1:5" ht="15" customHeight="1" x14ac:dyDescent="0.2">
      <c r="A1251" s="210" t="s">
        <v>121</v>
      </c>
      <c r="B1251" s="210"/>
      <c r="C1251" s="210"/>
      <c r="D1251" s="210"/>
      <c r="E1251" s="210"/>
    </row>
    <row r="1252" spans="1:5" ht="15" customHeight="1" x14ac:dyDescent="0.2">
      <c r="A1252" s="210"/>
      <c r="B1252" s="210"/>
      <c r="C1252" s="210"/>
      <c r="D1252" s="210"/>
      <c r="E1252" s="210"/>
    </row>
    <row r="1253" spans="1:5" ht="15" customHeight="1" x14ac:dyDescent="0.2">
      <c r="A1253" s="208" t="s">
        <v>174</v>
      </c>
      <c r="B1253" s="208"/>
      <c r="C1253" s="208"/>
      <c r="D1253" s="208"/>
      <c r="E1253" s="208"/>
    </row>
    <row r="1254" spans="1:5" ht="15" customHeight="1" x14ac:dyDescent="0.2">
      <c r="A1254" s="208"/>
      <c r="B1254" s="208"/>
      <c r="C1254" s="208"/>
      <c r="D1254" s="208"/>
      <c r="E1254" s="208"/>
    </row>
    <row r="1255" spans="1:5" ht="15" customHeight="1" x14ac:dyDescent="0.2">
      <c r="A1255" s="208"/>
      <c r="B1255" s="208"/>
      <c r="C1255" s="208"/>
      <c r="D1255" s="208"/>
      <c r="E1255" s="208"/>
    </row>
    <row r="1256" spans="1:5" ht="15" customHeight="1" x14ac:dyDescent="0.2">
      <c r="A1256" s="208"/>
      <c r="B1256" s="208"/>
      <c r="C1256" s="208"/>
      <c r="D1256" s="208"/>
      <c r="E1256" s="208"/>
    </row>
    <row r="1257" spans="1:5" ht="15" customHeight="1" x14ac:dyDescent="0.2">
      <c r="A1257" s="208"/>
      <c r="B1257" s="208"/>
      <c r="C1257" s="208"/>
      <c r="D1257" s="208"/>
      <c r="E1257" s="208"/>
    </row>
    <row r="1258" spans="1:5" ht="15" customHeight="1" x14ac:dyDescent="0.2">
      <c r="A1258" s="208"/>
      <c r="B1258" s="208"/>
      <c r="C1258" s="208"/>
      <c r="D1258" s="208"/>
      <c r="E1258" s="208"/>
    </row>
    <row r="1259" spans="1:5" ht="15" customHeight="1" x14ac:dyDescent="0.2">
      <c r="A1259" s="208"/>
      <c r="B1259" s="208"/>
      <c r="C1259" s="208"/>
      <c r="D1259" s="208"/>
      <c r="E1259" s="208"/>
    </row>
    <row r="1260" spans="1:5" ht="15" customHeight="1" x14ac:dyDescent="0.2"/>
    <row r="1261" spans="1:5" ht="15" customHeight="1" x14ac:dyDescent="0.25">
      <c r="A1261" s="56" t="s">
        <v>17</v>
      </c>
      <c r="B1261" s="57"/>
      <c r="C1261" s="57"/>
      <c r="D1261" s="57"/>
      <c r="E1261" s="58"/>
    </row>
    <row r="1262" spans="1:5" ht="15" customHeight="1" x14ac:dyDescent="0.2">
      <c r="A1262" s="72" t="s">
        <v>79</v>
      </c>
      <c r="B1262" s="106"/>
      <c r="C1262" s="106"/>
      <c r="D1262" s="106"/>
      <c r="E1262" s="58" t="s">
        <v>80</v>
      </c>
    </row>
    <row r="1263" spans="1:5" ht="15" customHeight="1" x14ac:dyDescent="0.2"/>
    <row r="1264" spans="1:5" ht="15" customHeight="1" x14ac:dyDescent="0.2">
      <c r="B1264" s="44" t="s">
        <v>39</v>
      </c>
      <c r="C1264" s="80" t="s">
        <v>40</v>
      </c>
      <c r="D1264" s="107" t="s">
        <v>41</v>
      </c>
      <c r="E1264" s="82" t="s">
        <v>42</v>
      </c>
    </row>
    <row r="1265" spans="1:7" ht="15" customHeight="1" x14ac:dyDescent="0.2">
      <c r="B1265" s="46">
        <v>895</v>
      </c>
      <c r="C1265" s="108"/>
      <c r="D1265" s="66" t="s">
        <v>81</v>
      </c>
      <c r="E1265" s="49">
        <v>-1629900</v>
      </c>
    </row>
    <row r="1266" spans="1:7" ht="15" customHeight="1" x14ac:dyDescent="0.2">
      <c r="B1266" s="46">
        <v>895</v>
      </c>
      <c r="C1266" s="108"/>
      <c r="D1266" s="75" t="s">
        <v>92</v>
      </c>
      <c r="E1266" s="49">
        <v>-1277100</v>
      </c>
      <c r="G1266" s="128">
        <f>SUM(E1265:E1266)</f>
        <v>-2907000</v>
      </c>
    </row>
    <row r="1267" spans="1:7" ht="15" customHeight="1" x14ac:dyDescent="0.2">
      <c r="B1267" s="46">
        <v>883</v>
      </c>
      <c r="C1267" s="108"/>
      <c r="D1267" s="75" t="s">
        <v>92</v>
      </c>
      <c r="E1267" s="49">
        <v>1277100</v>
      </c>
    </row>
    <row r="1268" spans="1:7" ht="15" customHeight="1" x14ac:dyDescent="0.2">
      <c r="B1268" s="46">
        <v>883</v>
      </c>
      <c r="C1268" s="108"/>
      <c r="D1268" s="66" t="s">
        <v>81</v>
      </c>
      <c r="E1268" s="49">
        <v>1629900</v>
      </c>
    </row>
    <row r="1269" spans="1:7" ht="15" customHeight="1" x14ac:dyDescent="0.2">
      <c r="B1269" s="109"/>
      <c r="C1269" s="87" t="s">
        <v>44</v>
      </c>
      <c r="D1269" s="110"/>
      <c r="E1269" s="111">
        <f>SUM(E1265:E1268)</f>
        <v>0</v>
      </c>
    </row>
    <row r="1270" spans="1:7" ht="15" customHeight="1" x14ac:dyDescent="0.2"/>
    <row r="1271" spans="1:7" ht="15" customHeight="1" x14ac:dyDescent="0.2"/>
    <row r="1272" spans="1:7" ht="15" customHeight="1" x14ac:dyDescent="0.25">
      <c r="A1272" s="36" t="s">
        <v>175</v>
      </c>
    </row>
    <row r="1273" spans="1:7" ht="15" customHeight="1" x14ac:dyDescent="0.2">
      <c r="A1273" s="210" t="s">
        <v>176</v>
      </c>
      <c r="B1273" s="210"/>
      <c r="C1273" s="210"/>
      <c r="D1273" s="210"/>
      <c r="E1273" s="210"/>
    </row>
    <row r="1274" spans="1:7" ht="15" customHeight="1" x14ac:dyDescent="0.2">
      <c r="A1274" s="210"/>
      <c r="B1274" s="210"/>
      <c r="C1274" s="210"/>
      <c r="D1274" s="210"/>
      <c r="E1274" s="210"/>
    </row>
    <row r="1275" spans="1:7" ht="15" customHeight="1" x14ac:dyDescent="0.2">
      <c r="A1275" s="209" t="s">
        <v>177</v>
      </c>
      <c r="B1275" s="209"/>
      <c r="C1275" s="209"/>
      <c r="D1275" s="209"/>
      <c r="E1275" s="209"/>
    </row>
    <row r="1276" spans="1:7" ht="15" customHeight="1" x14ac:dyDescent="0.2">
      <c r="A1276" s="209"/>
      <c r="B1276" s="209"/>
      <c r="C1276" s="209"/>
      <c r="D1276" s="209"/>
      <c r="E1276" s="209"/>
    </row>
    <row r="1277" spans="1:7" ht="15" customHeight="1" x14ac:dyDescent="0.2">
      <c r="A1277" s="209"/>
      <c r="B1277" s="209"/>
      <c r="C1277" s="209"/>
      <c r="D1277" s="209"/>
      <c r="E1277" s="209"/>
    </row>
    <row r="1278" spans="1:7" ht="15" customHeight="1" x14ac:dyDescent="0.2">
      <c r="A1278" s="209"/>
      <c r="B1278" s="209"/>
      <c r="C1278" s="209"/>
      <c r="D1278" s="209"/>
      <c r="E1278" s="209"/>
    </row>
    <row r="1279" spans="1:7" ht="15" customHeight="1" x14ac:dyDescent="0.2">
      <c r="A1279" s="209"/>
      <c r="B1279" s="209"/>
      <c r="C1279" s="209"/>
      <c r="D1279" s="209"/>
      <c r="E1279" s="209"/>
    </row>
    <row r="1280" spans="1:7" ht="15" customHeight="1" x14ac:dyDescent="0.2">
      <c r="A1280" s="209"/>
      <c r="B1280" s="209"/>
      <c r="C1280" s="209"/>
      <c r="D1280" s="209"/>
      <c r="E1280" s="209"/>
    </row>
    <row r="1281" spans="1:5" ht="15" customHeight="1" x14ac:dyDescent="0.2">
      <c r="A1281" s="76"/>
      <c r="B1281" s="76"/>
      <c r="C1281" s="76"/>
      <c r="D1281" s="76"/>
      <c r="E1281" s="76"/>
    </row>
    <row r="1282" spans="1:5" ht="15" customHeight="1" x14ac:dyDescent="0.25">
      <c r="A1282" s="56" t="s">
        <v>17</v>
      </c>
      <c r="B1282" s="57"/>
      <c r="C1282" s="57"/>
      <c r="D1282" s="57"/>
      <c r="E1282" s="57"/>
    </row>
    <row r="1283" spans="1:5" ht="15" customHeight="1" x14ac:dyDescent="0.2">
      <c r="A1283" s="40" t="s">
        <v>62</v>
      </c>
      <c r="B1283" s="57"/>
      <c r="C1283" s="57"/>
      <c r="D1283" s="57"/>
      <c r="E1283" s="59" t="s">
        <v>146</v>
      </c>
    </row>
    <row r="1284" spans="1:5" ht="15" customHeight="1" x14ac:dyDescent="0.2">
      <c r="A1284" s="149"/>
      <c r="B1284" s="153"/>
      <c r="C1284" s="57"/>
      <c r="D1284" s="57"/>
      <c r="E1284" s="79"/>
    </row>
    <row r="1285" spans="1:5" ht="15" customHeight="1" x14ac:dyDescent="0.25">
      <c r="A1285" s="36"/>
      <c r="B1285" s="80" t="s">
        <v>178</v>
      </c>
      <c r="C1285" s="80" t="s">
        <v>40</v>
      </c>
      <c r="D1285" s="81" t="s">
        <v>56</v>
      </c>
      <c r="E1285" s="44" t="s">
        <v>42</v>
      </c>
    </row>
    <row r="1286" spans="1:5" ht="15" customHeight="1" x14ac:dyDescent="0.25">
      <c r="A1286" s="36"/>
      <c r="B1286" s="46">
        <v>11</v>
      </c>
      <c r="C1286" s="108"/>
      <c r="D1286" s="75" t="s">
        <v>58</v>
      </c>
      <c r="E1286" s="100">
        <v>-107770</v>
      </c>
    </row>
    <row r="1287" spans="1:5" ht="15" customHeight="1" x14ac:dyDescent="0.25">
      <c r="A1287" s="36"/>
      <c r="B1287" s="46">
        <v>11</v>
      </c>
      <c r="C1287" s="108"/>
      <c r="D1287" s="75" t="s">
        <v>100</v>
      </c>
      <c r="E1287" s="100">
        <v>107770</v>
      </c>
    </row>
    <row r="1288" spans="1:5" ht="15" customHeight="1" x14ac:dyDescent="0.25">
      <c r="A1288" s="36"/>
      <c r="B1288" s="121"/>
      <c r="C1288" s="87" t="s">
        <v>44</v>
      </c>
      <c r="D1288" s="88"/>
      <c r="E1288" s="89">
        <f>SUM(E1286:E1287)</f>
        <v>0</v>
      </c>
    </row>
    <row r="1289" spans="1:5" ht="15" customHeight="1" x14ac:dyDescent="0.2"/>
    <row r="1290" spans="1:5" ht="15" customHeight="1" x14ac:dyDescent="0.2"/>
    <row r="1291" spans="1:5" ht="15" customHeight="1" x14ac:dyDescent="0.25">
      <c r="A1291" s="36" t="s">
        <v>179</v>
      </c>
    </row>
    <row r="1292" spans="1:5" ht="15" customHeight="1" x14ac:dyDescent="0.2">
      <c r="A1292" s="210" t="s">
        <v>176</v>
      </c>
      <c r="B1292" s="210"/>
      <c r="C1292" s="210"/>
      <c r="D1292" s="210"/>
      <c r="E1292" s="210"/>
    </row>
    <row r="1293" spans="1:5" ht="15" customHeight="1" x14ac:dyDescent="0.2">
      <c r="A1293" s="210"/>
      <c r="B1293" s="210"/>
      <c r="C1293" s="210"/>
      <c r="D1293" s="210"/>
      <c r="E1293" s="210"/>
    </row>
    <row r="1294" spans="1:5" ht="15" customHeight="1" x14ac:dyDescent="0.2">
      <c r="A1294" s="209" t="s">
        <v>180</v>
      </c>
      <c r="B1294" s="209"/>
      <c r="C1294" s="209"/>
      <c r="D1294" s="209"/>
      <c r="E1294" s="209"/>
    </row>
    <row r="1295" spans="1:5" ht="15" customHeight="1" x14ac:dyDescent="0.2">
      <c r="A1295" s="209"/>
      <c r="B1295" s="209"/>
      <c r="C1295" s="209"/>
      <c r="D1295" s="209"/>
      <c r="E1295" s="209"/>
    </row>
    <row r="1296" spans="1:5" ht="15" customHeight="1" x14ac:dyDescent="0.2">
      <c r="A1296" s="209"/>
      <c r="B1296" s="209"/>
      <c r="C1296" s="209"/>
      <c r="D1296" s="209"/>
      <c r="E1296" s="209"/>
    </row>
    <row r="1297" spans="1:5" ht="15" customHeight="1" x14ac:dyDescent="0.2">
      <c r="A1297" s="209"/>
      <c r="B1297" s="209"/>
      <c r="C1297" s="209"/>
      <c r="D1297" s="209"/>
      <c r="E1297" s="209"/>
    </row>
    <row r="1298" spans="1:5" ht="15" customHeight="1" x14ac:dyDescent="0.2">
      <c r="A1298" s="209"/>
      <c r="B1298" s="209"/>
      <c r="C1298" s="209"/>
      <c r="D1298" s="209"/>
      <c r="E1298" s="209"/>
    </row>
    <row r="1299" spans="1:5" ht="15" customHeight="1" x14ac:dyDescent="0.2">
      <c r="A1299" s="76"/>
      <c r="B1299" s="76"/>
      <c r="C1299" s="76"/>
      <c r="D1299" s="76"/>
      <c r="E1299" s="76"/>
    </row>
    <row r="1300" spans="1:5" ht="15" customHeight="1" x14ac:dyDescent="0.2">
      <c r="A1300" s="76"/>
      <c r="B1300" s="76"/>
      <c r="C1300" s="76"/>
      <c r="D1300" s="76"/>
      <c r="E1300" s="76"/>
    </row>
    <row r="1301" spans="1:5" ht="15" customHeight="1" x14ac:dyDescent="0.2">
      <c r="A1301" s="76"/>
      <c r="B1301" s="76"/>
      <c r="C1301" s="76"/>
      <c r="D1301" s="76"/>
      <c r="E1301" s="76"/>
    </row>
    <row r="1302" spans="1:5" ht="15" customHeight="1" x14ac:dyDescent="0.25">
      <c r="A1302" s="56" t="s">
        <v>17</v>
      </c>
      <c r="B1302" s="57"/>
      <c r="C1302" s="57"/>
      <c r="D1302" s="57"/>
      <c r="E1302" s="57"/>
    </row>
    <row r="1303" spans="1:5" ht="15" customHeight="1" x14ac:dyDescent="0.2">
      <c r="A1303" s="40" t="s">
        <v>62</v>
      </c>
      <c r="B1303" s="57"/>
      <c r="C1303" s="57"/>
      <c r="D1303" s="57"/>
      <c r="E1303" s="59" t="s">
        <v>146</v>
      </c>
    </row>
    <row r="1304" spans="1:5" ht="15" customHeight="1" x14ac:dyDescent="0.2">
      <c r="A1304" s="149"/>
      <c r="B1304" s="153"/>
      <c r="C1304" s="57"/>
      <c r="D1304" s="57"/>
      <c r="E1304" s="79"/>
    </row>
    <row r="1305" spans="1:5" ht="15" customHeight="1" x14ac:dyDescent="0.25">
      <c r="A1305" s="36"/>
      <c r="B1305" s="80" t="s">
        <v>178</v>
      </c>
      <c r="C1305" s="80" t="s">
        <v>40</v>
      </c>
      <c r="D1305" s="81" t="s">
        <v>56</v>
      </c>
      <c r="E1305" s="44" t="s">
        <v>42</v>
      </c>
    </row>
    <row r="1306" spans="1:5" ht="15" customHeight="1" x14ac:dyDescent="0.25">
      <c r="A1306" s="36"/>
      <c r="B1306" s="46">
        <v>898</v>
      </c>
      <c r="C1306" s="108"/>
      <c r="D1306" s="75" t="s">
        <v>100</v>
      </c>
      <c r="E1306" s="100">
        <v>-249100</v>
      </c>
    </row>
    <row r="1307" spans="1:5" ht="15" customHeight="1" x14ac:dyDescent="0.25">
      <c r="A1307" s="36"/>
      <c r="B1307" s="46">
        <v>898</v>
      </c>
      <c r="C1307" s="108"/>
      <c r="D1307" s="75" t="s">
        <v>58</v>
      </c>
      <c r="E1307" s="100">
        <v>249100</v>
      </c>
    </row>
    <row r="1308" spans="1:5" ht="15" customHeight="1" x14ac:dyDescent="0.25">
      <c r="A1308" s="36"/>
      <c r="B1308" s="121"/>
      <c r="C1308" s="87" t="s">
        <v>44</v>
      </c>
      <c r="D1308" s="88"/>
      <c r="E1308" s="89">
        <f>SUM(E1306:E1307)</f>
        <v>0</v>
      </c>
    </row>
    <row r="1309" spans="1:5" ht="15" customHeight="1" x14ac:dyDescent="0.2"/>
    <row r="1310" spans="1:5" ht="15" customHeight="1" x14ac:dyDescent="0.2"/>
    <row r="1311" spans="1:5" ht="15" customHeight="1" x14ac:dyDescent="0.25">
      <c r="A1311" s="36" t="s">
        <v>181</v>
      </c>
    </row>
    <row r="1312" spans="1:5" ht="15" customHeight="1" x14ac:dyDescent="0.2">
      <c r="A1312" s="210" t="s">
        <v>176</v>
      </c>
      <c r="B1312" s="210"/>
      <c r="C1312" s="210"/>
      <c r="D1312" s="210"/>
      <c r="E1312" s="210"/>
    </row>
    <row r="1313" spans="1:5" ht="15" customHeight="1" x14ac:dyDescent="0.2">
      <c r="A1313" s="210"/>
      <c r="B1313" s="210"/>
      <c r="C1313" s="210"/>
      <c r="D1313" s="210"/>
      <c r="E1313" s="210"/>
    </row>
    <row r="1314" spans="1:5" ht="15" customHeight="1" x14ac:dyDescent="0.2">
      <c r="A1314" s="208" t="s">
        <v>182</v>
      </c>
      <c r="B1314" s="208"/>
      <c r="C1314" s="208"/>
      <c r="D1314" s="208"/>
      <c r="E1314" s="208"/>
    </row>
    <row r="1315" spans="1:5" ht="15" customHeight="1" x14ac:dyDescent="0.2">
      <c r="A1315" s="208"/>
      <c r="B1315" s="208"/>
      <c r="C1315" s="208"/>
      <c r="D1315" s="208"/>
      <c r="E1315" s="208"/>
    </row>
    <row r="1316" spans="1:5" ht="15" customHeight="1" x14ac:dyDescent="0.2">
      <c r="A1316" s="208"/>
      <c r="B1316" s="208"/>
      <c r="C1316" s="208"/>
      <c r="D1316" s="208"/>
      <c r="E1316" s="208"/>
    </row>
    <row r="1317" spans="1:5" ht="15" customHeight="1" x14ac:dyDescent="0.2">
      <c r="A1317" s="208"/>
      <c r="B1317" s="208"/>
      <c r="C1317" s="208"/>
      <c r="D1317" s="208"/>
      <c r="E1317" s="208"/>
    </row>
    <row r="1318" spans="1:5" ht="15" customHeight="1" x14ac:dyDescent="0.2">
      <c r="A1318" s="208"/>
      <c r="B1318" s="208"/>
      <c r="C1318" s="208"/>
      <c r="D1318" s="208"/>
      <c r="E1318" s="208"/>
    </row>
    <row r="1319" spans="1:5" ht="15" customHeight="1" x14ac:dyDescent="0.2">
      <c r="A1319" s="208"/>
      <c r="B1319" s="208"/>
      <c r="C1319" s="208"/>
      <c r="D1319" s="208"/>
      <c r="E1319" s="208"/>
    </row>
    <row r="1320" spans="1:5" ht="15" customHeight="1" x14ac:dyDescent="0.2">
      <c r="A1320" s="57"/>
      <c r="B1320" s="149"/>
      <c r="C1320" s="150"/>
      <c r="D1320" s="57"/>
      <c r="E1320" s="151"/>
    </row>
    <row r="1321" spans="1:5" ht="15" customHeight="1" x14ac:dyDescent="0.25">
      <c r="A1321" s="38" t="s">
        <v>17</v>
      </c>
      <c r="B1321" s="39"/>
      <c r="C1321" s="39"/>
      <c r="D1321" s="58"/>
      <c r="E1321" s="58"/>
    </row>
    <row r="1322" spans="1:5" ht="15" customHeight="1" x14ac:dyDescent="0.2">
      <c r="A1322" s="40" t="s">
        <v>62</v>
      </c>
      <c r="B1322" s="39"/>
      <c r="C1322" s="39"/>
      <c r="D1322" s="39"/>
      <c r="E1322" s="41" t="s">
        <v>63</v>
      </c>
    </row>
    <row r="1323" spans="1:5" ht="15" customHeight="1" x14ac:dyDescent="0.25">
      <c r="A1323" s="155"/>
      <c r="B1323" s="156"/>
      <c r="C1323" s="39"/>
      <c r="D1323" s="42"/>
      <c r="E1323" s="120"/>
    </row>
    <row r="1324" spans="1:5" ht="15" customHeight="1" x14ac:dyDescent="0.2">
      <c r="A1324" s="97"/>
      <c r="B1324" s="90"/>
      <c r="C1324" s="44" t="s">
        <v>40</v>
      </c>
      <c r="D1324" s="103" t="s">
        <v>56</v>
      </c>
      <c r="E1324" s="82" t="s">
        <v>42</v>
      </c>
    </row>
    <row r="1325" spans="1:5" ht="15" customHeight="1" x14ac:dyDescent="0.2">
      <c r="A1325" s="98"/>
      <c r="B1325" s="98"/>
      <c r="C1325" s="108">
        <v>3314</v>
      </c>
      <c r="D1325" s="75" t="s">
        <v>100</v>
      </c>
      <c r="E1325" s="49">
        <v>-104847</v>
      </c>
    </row>
    <row r="1326" spans="1:5" ht="15" customHeight="1" x14ac:dyDescent="0.2">
      <c r="A1326" s="98"/>
      <c r="B1326" s="98"/>
      <c r="C1326" s="108">
        <v>3314</v>
      </c>
      <c r="D1326" s="75" t="s">
        <v>58</v>
      </c>
      <c r="E1326" s="49">
        <v>7843</v>
      </c>
    </row>
    <row r="1327" spans="1:5" ht="15" customHeight="1" x14ac:dyDescent="0.2">
      <c r="A1327" s="98"/>
      <c r="B1327" s="98"/>
      <c r="C1327" s="108">
        <v>3314</v>
      </c>
      <c r="D1327" s="75" t="s">
        <v>100</v>
      </c>
      <c r="E1327" s="49">
        <v>97004</v>
      </c>
    </row>
    <row r="1328" spans="1:5" ht="15" customHeight="1" x14ac:dyDescent="0.2">
      <c r="A1328" s="117"/>
      <c r="B1328" s="127"/>
      <c r="C1328" s="51" t="s">
        <v>44</v>
      </c>
      <c r="D1328" s="125"/>
      <c r="E1328" s="126">
        <f>SUM(E1325:E1327)</f>
        <v>0</v>
      </c>
    </row>
    <row r="1329" spans="1:5" ht="15" customHeight="1" x14ac:dyDescent="0.2"/>
    <row r="1330" spans="1:5" ht="15" customHeight="1" x14ac:dyDescent="0.2"/>
    <row r="1331" spans="1:5" ht="15" customHeight="1" x14ac:dyDescent="0.25">
      <c r="A1331" s="36" t="s">
        <v>183</v>
      </c>
    </row>
    <row r="1332" spans="1:5" ht="15" customHeight="1" x14ac:dyDescent="0.2">
      <c r="A1332" s="210" t="s">
        <v>161</v>
      </c>
      <c r="B1332" s="210"/>
      <c r="C1332" s="210"/>
      <c r="D1332" s="210"/>
      <c r="E1332" s="210"/>
    </row>
    <row r="1333" spans="1:5" ht="15" customHeight="1" x14ac:dyDescent="0.2">
      <c r="A1333" s="210"/>
      <c r="B1333" s="210"/>
      <c r="C1333" s="210"/>
      <c r="D1333" s="210"/>
      <c r="E1333" s="210"/>
    </row>
    <row r="1334" spans="1:5" ht="15" customHeight="1" x14ac:dyDescent="0.2">
      <c r="A1334" s="208" t="s">
        <v>184</v>
      </c>
      <c r="B1334" s="208"/>
      <c r="C1334" s="208"/>
      <c r="D1334" s="208"/>
      <c r="E1334" s="208"/>
    </row>
    <row r="1335" spans="1:5" ht="15" customHeight="1" x14ac:dyDescent="0.2">
      <c r="A1335" s="208"/>
      <c r="B1335" s="208"/>
      <c r="C1335" s="208"/>
      <c r="D1335" s="208"/>
      <c r="E1335" s="208"/>
    </row>
    <row r="1336" spans="1:5" ht="15" customHeight="1" x14ac:dyDescent="0.2">
      <c r="A1336" s="208"/>
      <c r="B1336" s="208"/>
      <c r="C1336" s="208"/>
      <c r="D1336" s="208"/>
      <c r="E1336" s="208"/>
    </row>
    <row r="1337" spans="1:5" ht="15" customHeight="1" x14ac:dyDescent="0.2">
      <c r="A1337" s="208"/>
      <c r="B1337" s="208"/>
      <c r="C1337" s="208"/>
      <c r="D1337" s="208"/>
      <c r="E1337" s="208"/>
    </row>
    <row r="1338" spans="1:5" ht="15" customHeight="1" x14ac:dyDescent="0.2">
      <c r="A1338" s="208"/>
      <c r="B1338" s="208"/>
      <c r="C1338" s="208"/>
      <c r="D1338" s="208"/>
      <c r="E1338" s="208"/>
    </row>
    <row r="1339" spans="1:5" ht="15" customHeight="1" x14ac:dyDescent="0.2">
      <c r="A1339" s="208"/>
      <c r="B1339" s="208"/>
      <c r="C1339" s="208"/>
      <c r="D1339" s="208"/>
      <c r="E1339" s="208"/>
    </row>
    <row r="1340" spans="1:5" ht="15" customHeight="1" x14ac:dyDescent="0.2">
      <c r="A1340" s="208"/>
      <c r="B1340" s="208"/>
      <c r="C1340" s="208"/>
      <c r="D1340" s="208"/>
      <c r="E1340" s="208"/>
    </row>
    <row r="1341" spans="1:5" ht="15" customHeight="1" x14ac:dyDescent="0.2"/>
    <row r="1342" spans="1:5" ht="15" customHeight="1" x14ac:dyDescent="0.25">
      <c r="A1342" s="38" t="s">
        <v>17</v>
      </c>
      <c r="B1342" s="39"/>
      <c r="C1342" s="39"/>
      <c r="D1342" s="58"/>
      <c r="E1342" s="58"/>
    </row>
    <row r="1343" spans="1:5" ht="15" customHeight="1" x14ac:dyDescent="0.2">
      <c r="A1343" s="40" t="s">
        <v>98</v>
      </c>
      <c r="B1343" s="39"/>
      <c r="C1343" s="39"/>
      <c r="D1343" s="39"/>
      <c r="E1343" s="41" t="s">
        <v>99</v>
      </c>
    </row>
    <row r="1344" spans="1:5" ht="15" customHeight="1" x14ac:dyDescent="0.2">
      <c r="A1344" s="42"/>
      <c r="B1344" s="119"/>
      <c r="C1344" s="39"/>
      <c r="D1344" s="42"/>
      <c r="E1344" s="120"/>
    </row>
    <row r="1345" spans="1:7" ht="15" customHeight="1" x14ac:dyDescent="0.2">
      <c r="A1345" s="97"/>
      <c r="B1345" s="97"/>
      <c r="C1345" s="44" t="s">
        <v>40</v>
      </c>
      <c r="D1345" s="103" t="s">
        <v>56</v>
      </c>
      <c r="E1345" s="44" t="s">
        <v>42</v>
      </c>
    </row>
    <row r="1346" spans="1:7" ht="15" customHeight="1" x14ac:dyDescent="0.2">
      <c r="A1346" s="157"/>
      <c r="B1346" s="92"/>
      <c r="C1346" s="108">
        <v>3121</v>
      </c>
      <c r="D1346" s="75" t="s">
        <v>100</v>
      </c>
      <c r="E1346" s="49">
        <v>-781695</v>
      </c>
    </row>
    <row r="1347" spans="1:7" ht="15" customHeight="1" x14ac:dyDescent="0.2">
      <c r="A1347" s="157"/>
      <c r="B1347" s="92"/>
      <c r="C1347" s="108">
        <v>3121</v>
      </c>
      <c r="D1347" s="75" t="s">
        <v>58</v>
      </c>
      <c r="E1347" s="49">
        <f>-20000-10000-174000</f>
        <v>-204000</v>
      </c>
      <c r="G1347" s="128">
        <f>SUM(E1346:E1347)</f>
        <v>-985695</v>
      </c>
    </row>
    <row r="1348" spans="1:7" ht="15" customHeight="1" x14ac:dyDescent="0.2">
      <c r="A1348" s="157"/>
      <c r="B1348" s="92"/>
      <c r="C1348" s="108">
        <v>3121</v>
      </c>
      <c r="D1348" s="75" t="s">
        <v>100</v>
      </c>
      <c r="E1348" s="49">
        <f>77868+327774+127506</f>
        <v>533148</v>
      </c>
    </row>
    <row r="1349" spans="1:7" ht="15" customHeight="1" x14ac:dyDescent="0.2">
      <c r="A1349" s="157"/>
      <c r="B1349" s="92"/>
      <c r="C1349" s="108">
        <v>3121</v>
      </c>
      <c r="D1349" s="75" t="s">
        <v>58</v>
      </c>
      <c r="E1349" s="49">
        <f>412168+40379</f>
        <v>452547</v>
      </c>
    </row>
    <row r="1350" spans="1:7" ht="15" customHeight="1" x14ac:dyDescent="0.2">
      <c r="A1350" s="117"/>
      <c r="B1350" s="39"/>
      <c r="C1350" s="51" t="s">
        <v>44</v>
      </c>
      <c r="D1350" s="125"/>
      <c r="E1350" s="126">
        <f>SUM(E1346:E1349)</f>
        <v>0</v>
      </c>
    </row>
    <row r="1351" spans="1:7" ht="15" customHeight="1" x14ac:dyDescent="0.2"/>
    <row r="1352" spans="1:7" ht="15" customHeight="1" x14ac:dyDescent="0.2"/>
    <row r="1353" spans="1:7" ht="15" customHeight="1" x14ac:dyDescent="0.2"/>
    <row r="1354" spans="1:7" ht="15" customHeight="1" x14ac:dyDescent="0.25">
      <c r="A1354" s="36" t="s">
        <v>185</v>
      </c>
    </row>
    <row r="1355" spans="1:7" ht="15" customHeight="1" x14ac:dyDescent="0.2">
      <c r="A1355" s="210" t="s">
        <v>165</v>
      </c>
      <c r="B1355" s="210"/>
      <c r="C1355" s="210"/>
      <c r="D1355" s="210"/>
      <c r="E1355" s="210"/>
    </row>
    <row r="1356" spans="1:7" ht="15" customHeight="1" x14ac:dyDescent="0.2">
      <c r="A1356" s="210"/>
      <c r="B1356" s="210"/>
      <c r="C1356" s="210"/>
      <c r="D1356" s="210"/>
      <c r="E1356" s="210"/>
    </row>
    <row r="1357" spans="1:7" ht="15" customHeight="1" x14ac:dyDescent="0.2">
      <c r="A1357" s="208" t="s">
        <v>186</v>
      </c>
      <c r="B1357" s="208"/>
      <c r="C1357" s="208"/>
      <c r="D1357" s="208"/>
      <c r="E1357" s="208"/>
    </row>
    <row r="1358" spans="1:7" ht="15" customHeight="1" x14ac:dyDescent="0.2">
      <c r="A1358" s="208"/>
      <c r="B1358" s="208"/>
      <c r="C1358" s="208"/>
      <c r="D1358" s="208"/>
      <c r="E1358" s="208"/>
    </row>
    <row r="1359" spans="1:7" ht="15" customHeight="1" x14ac:dyDescent="0.2">
      <c r="A1359" s="208"/>
      <c r="B1359" s="208"/>
      <c r="C1359" s="208"/>
      <c r="D1359" s="208"/>
      <c r="E1359" s="208"/>
    </row>
    <row r="1360" spans="1:7" ht="15" customHeight="1" x14ac:dyDescent="0.2">
      <c r="A1360" s="208"/>
      <c r="B1360" s="208"/>
      <c r="C1360" s="208"/>
      <c r="D1360" s="208"/>
      <c r="E1360" s="208"/>
    </row>
    <row r="1361" spans="1:5" ht="15" customHeight="1" x14ac:dyDescent="0.2">
      <c r="A1361" s="208"/>
      <c r="B1361" s="208"/>
      <c r="C1361" s="208"/>
      <c r="D1361" s="208"/>
      <c r="E1361" s="208"/>
    </row>
    <row r="1362" spans="1:5" ht="15" customHeight="1" x14ac:dyDescent="0.2">
      <c r="A1362" s="208"/>
      <c r="B1362" s="208"/>
      <c r="C1362" s="208"/>
      <c r="D1362" s="208"/>
      <c r="E1362" s="208"/>
    </row>
    <row r="1363" spans="1:5" ht="15" customHeight="1" x14ac:dyDescent="0.2">
      <c r="A1363" s="208"/>
      <c r="B1363" s="208"/>
      <c r="C1363" s="208"/>
      <c r="D1363" s="208"/>
      <c r="E1363" s="208"/>
    </row>
    <row r="1364" spans="1:5" ht="15" customHeight="1" x14ac:dyDescent="0.2">
      <c r="A1364" s="208"/>
      <c r="B1364" s="208"/>
      <c r="C1364" s="208"/>
      <c r="D1364" s="208"/>
      <c r="E1364" s="208"/>
    </row>
    <row r="1365" spans="1:5" ht="15" customHeight="1" x14ac:dyDescent="0.2"/>
    <row r="1366" spans="1:5" ht="15" customHeight="1" x14ac:dyDescent="0.25">
      <c r="A1366" s="56" t="s">
        <v>17</v>
      </c>
      <c r="B1366" s="57"/>
      <c r="C1366" s="57"/>
      <c r="D1366" s="57"/>
      <c r="E1366" s="58"/>
    </row>
    <row r="1367" spans="1:5" ht="15" customHeight="1" x14ac:dyDescent="0.2">
      <c r="A1367" s="40" t="s">
        <v>167</v>
      </c>
      <c r="B1367" s="57"/>
      <c r="C1367" s="57"/>
      <c r="D1367" s="57"/>
      <c r="E1367" s="59" t="s">
        <v>168</v>
      </c>
    </row>
    <row r="1368" spans="1:5" ht="15" customHeight="1" x14ac:dyDescent="0.2">
      <c r="A1368" s="72"/>
      <c r="B1368" s="58"/>
      <c r="C1368" s="57"/>
      <c r="D1368" s="57"/>
      <c r="E1368" s="79"/>
    </row>
    <row r="1369" spans="1:5" ht="15" customHeight="1" x14ac:dyDescent="0.2">
      <c r="A1369" s="90"/>
      <c r="B1369" s="90"/>
      <c r="C1369" s="80" t="s">
        <v>40</v>
      </c>
      <c r="D1369" s="103" t="s">
        <v>56</v>
      </c>
      <c r="E1369" s="82" t="s">
        <v>42</v>
      </c>
    </row>
    <row r="1370" spans="1:5" ht="15" customHeight="1" x14ac:dyDescent="0.2">
      <c r="A1370" s="90"/>
      <c r="B1370" s="90"/>
      <c r="C1370" s="108">
        <v>3419</v>
      </c>
      <c r="D1370" s="75" t="s">
        <v>89</v>
      </c>
      <c r="E1370" s="147">
        <v>-21000000</v>
      </c>
    </row>
    <row r="1371" spans="1:5" ht="15" customHeight="1" x14ac:dyDescent="0.2">
      <c r="A1371" s="90"/>
      <c r="B1371" s="90"/>
      <c r="C1371" s="108">
        <v>3315</v>
      </c>
      <c r="D1371" s="75" t="s">
        <v>89</v>
      </c>
      <c r="E1371" s="147">
        <v>-1500000</v>
      </c>
    </row>
    <row r="1372" spans="1:5" ht="15" customHeight="1" x14ac:dyDescent="0.2">
      <c r="A1372" s="90"/>
      <c r="B1372" s="90"/>
      <c r="C1372" s="108">
        <v>3419</v>
      </c>
      <c r="D1372" s="75" t="s">
        <v>154</v>
      </c>
      <c r="E1372" s="147">
        <v>21000000</v>
      </c>
    </row>
    <row r="1373" spans="1:5" ht="15" customHeight="1" x14ac:dyDescent="0.2">
      <c r="A1373" s="90"/>
      <c r="B1373" s="90"/>
      <c r="C1373" s="108">
        <v>3315</v>
      </c>
      <c r="D1373" s="75" t="s">
        <v>154</v>
      </c>
      <c r="E1373" s="147">
        <v>1500000</v>
      </c>
    </row>
    <row r="1374" spans="1:5" ht="15" customHeight="1" x14ac:dyDescent="0.2">
      <c r="A1374" s="101"/>
      <c r="B1374" s="101"/>
      <c r="C1374" s="87" t="s">
        <v>44</v>
      </c>
      <c r="D1374" s="88"/>
      <c r="E1374" s="89">
        <f>SUM(E1370:E1373)</f>
        <v>0</v>
      </c>
    </row>
    <row r="1375" spans="1:5" ht="15" customHeight="1" x14ac:dyDescent="0.2"/>
    <row r="1376" spans="1:5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  <row r="1916" ht="15" customHeight="1" x14ac:dyDescent="0.2"/>
    <row r="1917" ht="15" customHeight="1" x14ac:dyDescent="0.2"/>
    <row r="1918" ht="15" customHeight="1" x14ac:dyDescent="0.2"/>
    <row r="1919" ht="15" customHeight="1" x14ac:dyDescent="0.2"/>
    <row r="1920" ht="15" customHeight="1" x14ac:dyDescent="0.2"/>
    <row r="1921" ht="15" customHeight="1" x14ac:dyDescent="0.2"/>
    <row r="1922" ht="15" customHeight="1" x14ac:dyDescent="0.2"/>
    <row r="1923" ht="15" customHeight="1" x14ac:dyDescent="0.2"/>
    <row r="1924" ht="15" customHeight="1" x14ac:dyDescent="0.2"/>
    <row r="1925" ht="15" customHeight="1" x14ac:dyDescent="0.2"/>
    <row r="1926" ht="15" customHeight="1" x14ac:dyDescent="0.2"/>
    <row r="1927" ht="15" customHeight="1" x14ac:dyDescent="0.2"/>
    <row r="1928" ht="15" customHeight="1" x14ac:dyDescent="0.2"/>
    <row r="1929" ht="15" customHeight="1" x14ac:dyDescent="0.2"/>
    <row r="1930" ht="15" customHeight="1" x14ac:dyDescent="0.2"/>
    <row r="1931" ht="15" customHeight="1" x14ac:dyDescent="0.2"/>
    <row r="1932" ht="15" customHeight="1" x14ac:dyDescent="0.2"/>
    <row r="1933" ht="15" customHeight="1" x14ac:dyDescent="0.2"/>
    <row r="1934" ht="15" customHeight="1" x14ac:dyDescent="0.2"/>
    <row r="1935" ht="15" customHeight="1" x14ac:dyDescent="0.2"/>
    <row r="1936" ht="15" customHeight="1" x14ac:dyDescent="0.2"/>
    <row r="1937" ht="15" customHeight="1" x14ac:dyDescent="0.2"/>
    <row r="1938" ht="15" customHeight="1" x14ac:dyDescent="0.2"/>
    <row r="1939" ht="15" customHeight="1" x14ac:dyDescent="0.2"/>
    <row r="1940" ht="15" customHeight="1" x14ac:dyDescent="0.2"/>
    <row r="1941" ht="15" customHeight="1" x14ac:dyDescent="0.2"/>
    <row r="1942" ht="15" customHeight="1" x14ac:dyDescent="0.2"/>
    <row r="1943" ht="15" customHeight="1" x14ac:dyDescent="0.2"/>
    <row r="1944" ht="15" customHeight="1" x14ac:dyDescent="0.2"/>
    <row r="1945" ht="15" customHeight="1" x14ac:dyDescent="0.2"/>
    <row r="1946" ht="15" customHeight="1" x14ac:dyDescent="0.2"/>
    <row r="1947" ht="15" customHeight="1" x14ac:dyDescent="0.2"/>
    <row r="1948" ht="15" customHeight="1" x14ac:dyDescent="0.2"/>
    <row r="1949" ht="15" customHeight="1" x14ac:dyDescent="0.2"/>
    <row r="1950" ht="15" customHeight="1" x14ac:dyDescent="0.2"/>
    <row r="1951" ht="15" customHeight="1" x14ac:dyDescent="0.2"/>
    <row r="1952" ht="15" customHeight="1" x14ac:dyDescent="0.2"/>
    <row r="1953" ht="15" customHeight="1" x14ac:dyDescent="0.2"/>
    <row r="1954" ht="15" customHeight="1" x14ac:dyDescent="0.2"/>
    <row r="1955" ht="15" customHeight="1" x14ac:dyDescent="0.2"/>
    <row r="1956" ht="15" customHeight="1" x14ac:dyDescent="0.2"/>
    <row r="1957" ht="15" customHeight="1" x14ac:dyDescent="0.2"/>
    <row r="1958" ht="15" customHeight="1" x14ac:dyDescent="0.2"/>
    <row r="1959" ht="15" customHeight="1" x14ac:dyDescent="0.2"/>
    <row r="1960" ht="15" customHeight="1" x14ac:dyDescent="0.2"/>
    <row r="1961" ht="15" customHeight="1" x14ac:dyDescent="0.2"/>
    <row r="1962" ht="15" customHeight="1" x14ac:dyDescent="0.2"/>
    <row r="1963" ht="15" customHeight="1" x14ac:dyDescent="0.2"/>
    <row r="1964" ht="15" customHeight="1" x14ac:dyDescent="0.2"/>
    <row r="1965" ht="15" customHeight="1" x14ac:dyDescent="0.2"/>
    <row r="1966" ht="15" customHeight="1" x14ac:dyDescent="0.2"/>
    <row r="1967" ht="15" customHeight="1" x14ac:dyDescent="0.2"/>
    <row r="1968" ht="15" customHeight="1" x14ac:dyDescent="0.2"/>
    <row r="1969" ht="15" customHeight="1" x14ac:dyDescent="0.2"/>
    <row r="1970" ht="15" customHeight="1" x14ac:dyDescent="0.2"/>
    <row r="1971" ht="15" customHeight="1" x14ac:dyDescent="0.2"/>
    <row r="1972" ht="15" customHeight="1" x14ac:dyDescent="0.2"/>
    <row r="1973" ht="15" customHeight="1" x14ac:dyDescent="0.2"/>
    <row r="1974" ht="15" customHeight="1" x14ac:dyDescent="0.2"/>
    <row r="1975" ht="15" customHeight="1" x14ac:dyDescent="0.2"/>
    <row r="1976" ht="15" customHeight="1" x14ac:dyDescent="0.2"/>
    <row r="1977" ht="15" customHeight="1" x14ac:dyDescent="0.2"/>
    <row r="1978" ht="15" customHeight="1" x14ac:dyDescent="0.2"/>
    <row r="1979" ht="15" customHeight="1" x14ac:dyDescent="0.2"/>
    <row r="1980" ht="15" customHeight="1" x14ac:dyDescent="0.2"/>
    <row r="1981" ht="15" customHeight="1" x14ac:dyDescent="0.2"/>
    <row r="1982" ht="15" customHeight="1" x14ac:dyDescent="0.2"/>
    <row r="1983" ht="15" customHeight="1" x14ac:dyDescent="0.2"/>
    <row r="1984" ht="15" customHeight="1" x14ac:dyDescent="0.2"/>
    <row r="1985" ht="15" customHeight="1" x14ac:dyDescent="0.2"/>
    <row r="1986" ht="15" customHeight="1" x14ac:dyDescent="0.2"/>
    <row r="1987" ht="15" customHeight="1" x14ac:dyDescent="0.2"/>
    <row r="1988" ht="15" customHeight="1" x14ac:dyDescent="0.2"/>
    <row r="1989" ht="15" customHeight="1" x14ac:dyDescent="0.2"/>
    <row r="1990" ht="15" customHeight="1" x14ac:dyDescent="0.2"/>
    <row r="1991" ht="15" customHeight="1" x14ac:dyDescent="0.2"/>
    <row r="1992" ht="15" customHeight="1" x14ac:dyDescent="0.2"/>
    <row r="1993" ht="15" customHeight="1" x14ac:dyDescent="0.2"/>
    <row r="1994" ht="15" customHeight="1" x14ac:dyDescent="0.2"/>
    <row r="1995" ht="15" customHeight="1" x14ac:dyDescent="0.2"/>
    <row r="1996" ht="15" customHeight="1" x14ac:dyDescent="0.2"/>
    <row r="1997" ht="15" customHeight="1" x14ac:dyDescent="0.2"/>
    <row r="1998" ht="15" customHeight="1" x14ac:dyDescent="0.2"/>
    <row r="1999" ht="15" customHeight="1" x14ac:dyDescent="0.2"/>
    <row r="2000" ht="15" customHeight="1" x14ac:dyDescent="0.2"/>
    <row r="2001" ht="15" customHeight="1" x14ac:dyDescent="0.2"/>
    <row r="2002" ht="15" customHeight="1" x14ac:dyDescent="0.2"/>
    <row r="2003" ht="15" customHeight="1" x14ac:dyDescent="0.2"/>
    <row r="2004" ht="15" customHeight="1" x14ac:dyDescent="0.2"/>
    <row r="2005" ht="15" customHeight="1" x14ac:dyDescent="0.2"/>
    <row r="2006" ht="15" customHeight="1" x14ac:dyDescent="0.2"/>
    <row r="2007" ht="15" customHeight="1" x14ac:dyDescent="0.2"/>
    <row r="2008" ht="15" customHeight="1" x14ac:dyDescent="0.2"/>
    <row r="2009" ht="15" customHeight="1" x14ac:dyDescent="0.2"/>
    <row r="2010" ht="15" customHeight="1" x14ac:dyDescent="0.2"/>
    <row r="2011" ht="15" customHeight="1" x14ac:dyDescent="0.2"/>
    <row r="2012" ht="15" customHeight="1" x14ac:dyDescent="0.2"/>
    <row r="2013" ht="15" customHeight="1" x14ac:dyDescent="0.2"/>
    <row r="2014" ht="15" customHeight="1" x14ac:dyDescent="0.2"/>
    <row r="2015" ht="15" customHeight="1" x14ac:dyDescent="0.2"/>
    <row r="2016" ht="15" customHeight="1" x14ac:dyDescent="0.2"/>
    <row r="2017" ht="15" customHeight="1" x14ac:dyDescent="0.2"/>
    <row r="2018" ht="15" customHeight="1" x14ac:dyDescent="0.2"/>
    <row r="2019" ht="15" customHeight="1" x14ac:dyDescent="0.2"/>
    <row r="2020" ht="15" customHeight="1" x14ac:dyDescent="0.2"/>
    <row r="2021" ht="15" customHeight="1" x14ac:dyDescent="0.2"/>
    <row r="2022" ht="15" customHeight="1" x14ac:dyDescent="0.2"/>
    <row r="2023" ht="15" customHeight="1" x14ac:dyDescent="0.2"/>
    <row r="2024" ht="15" customHeight="1" x14ac:dyDescent="0.2"/>
    <row r="2025" ht="15" customHeight="1" x14ac:dyDescent="0.2"/>
    <row r="2026" ht="15" customHeight="1" x14ac:dyDescent="0.2"/>
    <row r="2027" ht="15" customHeight="1" x14ac:dyDescent="0.2"/>
    <row r="2028" ht="15" customHeight="1" x14ac:dyDescent="0.2"/>
    <row r="2029" ht="15" customHeight="1" x14ac:dyDescent="0.2"/>
    <row r="2030" ht="15" customHeight="1" x14ac:dyDescent="0.2"/>
    <row r="2031" ht="15" customHeight="1" x14ac:dyDescent="0.2"/>
    <row r="2032" ht="15" customHeight="1" x14ac:dyDescent="0.2"/>
    <row r="2033" ht="15" customHeight="1" x14ac:dyDescent="0.2"/>
    <row r="2034" ht="15" customHeight="1" x14ac:dyDescent="0.2"/>
    <row r="2035" ht="15" customHeight="1" x14ac:dyDescent="0.2"/>
    <row r="2036" ht="15" customHeight="1" x14ac:dyDescent="0.2"/>
    <row r="2037" ht="15" customHeight="1" x14ac:dyDescent="0.2"/>
    <row r="2038" ht="15" customHeight="1" x14ac:dyDescent="0.2"/>
    <row r="2039" ht="15" customHeight="1" x14ac:dyDescent="0.2"/>
    <row r="2040" ht="15" customHeight="1" x14ac:dyDescent="0.2"/>
    <row r="2041" ht="15" customHeight="1" x14ac:dyDescent="0.2"/>
    <row r="2042" ht="15" customHeight="1" x14ac:dyDescent="0.2"/>
    <row r="2043" ht="15" customHeight="1" x14ac:dyDescent="0.2"/>
    <row r="2044" ht="15" customHeight="1" x14ac:dyDescent="0.2"/>
    <row r="2045" ht="15" customHeight="1" x14ac:dyDescent="0.2"/>
    <row r="2046" ht="15" customHeight="1" x14ac:dyDescent="0.2"/>
    <row r="2047" ht="15" customHeight="1" x14ac:dyDescent="0.2"/>
    <row r="2048" ht="15" customHeight="1" x14ac:dyDescent="0.2"/>
    <row r="2049" ht="15" customHeight="1" x14ac:dyDescent="0.2"/>
    <row r="2050" ht="15" customHeight="1" x14ac:dyDescent="0.2"/>
    <row r="2051" ht="15" customHeight="1" x14ac:dyDescent="0.2"/>
    <row r="2052" ht="15" customHeight="1" x14ac:dyDescent="0.2"/>
    <row r="2053" ht="15" customHeight="1" x14ac:dyDescent="0.2"/>
    <row r="2054" ht="15" customHeight="1" x14ac:dyDescent="0.2"/>
    <row r="2055" ht="15" customHeight="1" x14ac:dyDescent="0.2"/>
    <row r="2056" ht="15" customHeight="1" x14ac:dyDescent="0.2"/>
    <row r="2057" ht="15" customHeight="1" x14ac:dyDescent="0.2"/>
    <row r="2058" ht="15" customHeight="1" x14ac:dyDescent="0.2"/>
    <row r="2059" ht="15" customHeight="1" x14ac:dyDescent="0.2"/>
    <row r="2060" ht="15" customHeight="1" x14ac:dyDescent="0.2"/>
    <row r="2061" ht="15" customHeight="1" x14ac:dyDescent="0.2"/>
    <row r="2062" ht="15" customHeight="1" x14ac:dyDescent="0.2"/>
    <row r="2063" ht="15" customHeight="1" x14ac:dyDescent="0.2"/>
    <row r="2064" ht="15" customHeight="1" x14ac:dyDescent="0.2"/>
    <row r="2065" ht="15" customHeight="1" x14ac:dyDescent="0.2"/>
    <row r="2066" ht="15" customHeight="1" x14ac:dyDescent="0.2"/>
    <row r="2067" ht="15" customHeight="1" x14ac:dyDescent="0.2"/>
    <row r="2068" ht="15" customHeight="1" x14ac:dyDescent="0.2"/>
    <row r="2069" ht="15" customHeight="1" x14ac:dyDescent="0.2"/>
    <row r="2070" ht="15" customHeight="1" x14ac:dyDescent="0.2"/>
    <row r="2071" ht="15" customHeight="1" x14ac:dyDescent="0.2"/>
    <row r="2072" ht="15" customHeight="1" x14ac:dyDescent="0.2"/>
    <row r="2073" ht="15" customHeight="1" x14ac:dyDescent="0.2"/>
    <row r="2074" ht="15" customHeight="1" x14ac:dyDescent="0.2"/>
    <row r="2075" ht="15" customHeight="1" x14ac:dyDescent="0.2"/>
    <row r="2076" ht="15" customHeight="1" x14ac:dyDescent="0.2"/>
    <row r="2077" ht="15" customHeight="1" x14ac:dyDescent="0.2"/>
    <row r="2078" ht="15" customHeight="1" x14ac:dyDescent="0.2"/>
    <row r="2079" ht="15" customHeight="1" x14ac:dyDescent="0.2"/>
    <row r="2080" ht="15" customHeight="1" x14ac:dyDescent="0.2"/>
    <row r="2081" ht="15" customHeight="1" x14ac:dyDescent="0.2"/>
    <row r="2082" ht="15" customHeight="1" x14ac:dyDescent="0.2"/>
    <row r="2083" ht="15" customHeight="1" x14ac:dyDescent="0.2"/>
    <row r="2084" ht="15" customHeight="1" x14ac:dyDescent="0.2"/>
    <row r="2085" ht="15" customHeight="1" x14ac:dyDescent="0.2"/>
    <row r="2086" ht="15" customHeight="1" x14ac:dyDescent="0.2"/>
    <row r="2087" ht="15" customHeight="1" x14ac:dyDescent="0.2"/>
    <row r="2088" ht="15" customHeight="1" x14ac:dyDescent="0.2"/>
    <row r="2089" ht="15" customHeight="1" x14ac:dyDescent="0.2"/>
    <row r="2090" ht="15" customHeight="1" x14ac:dyDescent="0.2"/>
    <row r="2091" ht="15" customHeight="1" x14ac:dyDescent="0.2"/>
    <row r="2092" ht="15" customHeight="1" x14ac:dyDescent="0.2"/>
    <row r="2093" ht="15" customHeight="1" x14ac:dyDescent="0.2"/>
    <row r="2094" ht="15" customHeight="1" x14ac:dyDescent="0.2"/>
    <row r="2095" ht="15" customHeight="1" x14ac:dyDescent="0.2"/>
    <row r="2096" ht="15" customHeight="1" x14ac:dyDescent="0.2"/>
    <row r="2097" ht="15" customHeight="1" x14ac:dyDescent="0.2"/>
    <row r="2098" ht="15" customHeight="1" x14ac:dyDescent="0.2"/>
    <row r="2099" ht="15" customHeight="1" x14ac:dyDescent="0.2"/>
    <row r="2100" ht="15" customHeight="1" x14ac:dyDescent="0.2"/>
    <row r="2101" ht="15" customHeight="1" x14ac:dyDescent="0.2"/>
    <row r="2102" ht="15" customHeight="1" x14ac:dyDescent="0.2"/>
    <row r="2103" ht="15" customHeight="1" x14ac:dyDescent="0.2"/>
    <row r="2104" ht="15" customHeight="1" x14ac:dyDescent="0.2"/>
    <row r="2105" ht="15" customHeight="1" x14ac:dyDescent="0.2"/>
    <row r="2106" ht="15" customHeight="1" x14ac:dyDescent="0.2"/>
    <row r="2107" ht="15" customHeight="1" x14ac:dyDescent="0.2"/>
    <row r="2108" ht="15" customHeight="1" x14ac:dyDescent="0.2"/>
    <row r="2109" ht="15" customHeight="1" x14ac:dyDescent="0.2"/>
    <row r="2110" ht="15" customHeight="1" x14ac:dyDescent="0.2"/>
    <row r="2111" ht="15" customHeight="1" x14ac:dyDescent="0.2"/>
    <row r="2112" ht="15" customHeight="1" x14ac:dyDescent="0.2"/>
    <row r="2113" ht="15" customHeight="1" x14ac:dyDescent="0.2"/>
    <row r="2114" ht="15" customHeight="1" x14ac:dyDescent="0.2"/>
    <row r="2115" ht="15" customHeight="1" x14ac:dyDescent="0.2"/>
    <row r="2116" ht="15" customHeight="1" x14ac:dyDescent="0.2"/>
    <row r="2117" ht="15" customHeight="1" x14ac:dyDescent="0.2"/>
    <row r="2118" ht="15" customHeight="1" x14ac:dyDescent="0.2"/>
    <row r="2119" ht="15" customHeight="1" x14ac:dyDescent="0.2"/>
    <row r="2120" ht="15" customHeight="1" x14ac:dyDescent="0.2"/>
    <row r="2121" ht="15" customHeight="1" x14ac:dyDescent="0.2"/>
    <row r="2122" ht="15" customHeight="1" x14ac:dyDescent="0.2"/>
    <row r="2123" ht="15" customHeight="1" x14ac:dyDescent="0.2"/>
    <row r="2124" ht="15" customHeight="1" x14ac:dyDescent="0.2"/>
    <row r="2125" ht="15" customHeight="1" x14ac:dyDescent="0.2"/>
    <row r="2126" ht="15" customHeight="1" x14ac:dyDescent="0.2"/>
    <row r="2127" ht="15" customHeight="1" x14ac:dyDescent="0.2"/>
    <row r="2128" ht="15" customHeight="1" x14ac:dyDescent="0.2"/>
    <row r="2129" ht="15" customHeight="1" x14ac:dyDescent="0.2"/>
    <row r="2130" ht="15" customHeight="1" x14ac:dyDescent="0.2"/>
    <row r="2131" ht="15" customHeight="1" x14ac:dyDescent="0.2"/>
    <row r="2132" ht="15" customHeight="1" x14ac:dyDescent="0.2"/>
    <row r="2133" ht="15" customHeight="1" x14ac:dyDescent="0.2"/>
    <row r="2134" ht="15" customHeight="1" x14ac:dyDescent="0.2"/>
    <row r="2135" ht="15" customHeight="1" x14ac:dyDescent="0.2"/>
    <row r="2136" ht="15" customHeight="1" x14ac:dyDescent="0.2"/>
    <row r="2137" ht="15" customHeight="1" x14ac:dyDescent="0.2"/>
    <row r="2138" ht="15" customHeight="1" x14ac:dyDescent="0.2"/>
    <row r="2139" ht="15" customHeight="1" x14ac:dyDescent="0.2"/>
    <row r="2140" ht="15" customHeight="1" x14ac:dyDescent="0.2"/>
    <row r="2141" ht="15" customHeight="1" x14ac:dyDescent="0.2"/>
    <row r="2142" ht="15" customHeight="1" x14ac:dyDescent="0.2"/>
    <row r="2143" ht="15" customHeight="1" x14ac:dyDescent="0.2"/>
    <row r="2144" ht="15" customHeight="1" x14ac:dyDescent="0.2"/>
    <row r="2145" ht="15" customHeight="1" x14ac:dyDescent="0.2"/>
    <row r="2146" ht="15" customHeight="1" x14ac:dyDescent="0.2"/>
    <row r="2147" ht="15" customHeight="1" x14ac:dyDescent="0.2"/>
    <row r="2148" ht="15" customHeight="1" x14ac:dyDescent="0.2"/>
    <row r="2149" ht="15" customHeight="1" x14ac:dyDescent="0.2"/>
    <row r="2150" ht="15" customHeight="1" x14ac:dyDescent="0.2"/>
    <row r="2151" ht="15" customHeight="1" x14ac:dyDescent="0.2"/>
    <row r="2152" ht="15" customHeight="1" x14ac:dyDescent="0.2"/>
    <row r="2153" ht="15" customHeight="1" x14ac:dyDescent="0.2"/>
    <row r="2154" ht="15" customHeight="1" x14ac:dyDescent="0.2"/>
    <row r="2155" ht="15" customHeight="1" x14ac:dyDescent="0.2"/>
    <row r="2156" ht="15" customHeight="1" x14ac:dyDescent="0.2"/>
    <row r="2157" ht="15" customHeight="1" x14ac:dyDescent="0.2"/>
    <row r="2158" ht="15" customHeight="1" x14ac:dyDescent="0.2"/>
    <row r="2159" ht="15" customHeight="1" x14ac:dyDescent="0.2"/>
    <row r="2160" ht="15" customHeight="1" x14ac:dyDescent="0.2"/>
    <row r="2161" ht="15" customHeight="1" x14ac:dyDescent="0.2"/>
    <row r="2162" ht="15" customHeight="1" x14ac:dyDescent="0.2"/>
    <row r="2163" ht="15" customHeight="1" x14ac:dyDescent="0.2"/>
    <row r="2164" ht="15" customHeight="1" x14ac:dyDescent="0.2"/>
    <row r="2165" ht="15" customHeight="1" x14ac:dyDescent="0.2"/>
    <row r="2166" ht="15" customHeight="1" x14ac:dyDescent="0.2"/>
    <row r="2167" ht="15" customHeight="1" x14ac:dyDescent="0.2"/>
    <row r="2168" ht="15" customHeight="1" x14ac:dyDescent="0.2"/>
    <row r="2169" ht="15" customHeight="1" x14ac:dyDescent="0.2"/>
    <row r="2170" ht="15" customHeight="1" x14ac:dyDescent="0.2"/>
    <row r="2171" ht="15" customHeight="1" x14ac:dyDescent="0.2"/>
    <row r="2172" ht="15" customHeight="1" x14ac:dyDescent="0.2"/>
    <row r="2173" ht="15" customHeight="1" x14ac:dyDescent="0.2"/>
    <row r="2174" ht="15" customHeight="1" x14ac:dyDescent="0.2"/>
    <row r="2175" ht="15" customHeight="1" x14ac:dyDescent="0.2"/>
    <row r="2176" ht="15" customHeight="1" x14ac:dyDescent="0.2"/>
    <row r="2177" ht="15" customHeight="1" x14ac:dyDescent="0.2"/>
    <row r="2178" ht="15" customHeight="1" x14ac:dyDescent="0.2"/>
    <row r="2179" ht="15" customHeight="1" x14ac:dyDescent="0.2"/>
    <row r="2180" ht="15" customHeight="1" x14ac:dyDescent="0.2"/>
    <row r="2181" ht="15" customHeight="1" x14ac:dyDescent="0.2"/>
    <row r="2182" ht="15" customHeight="1" x14ac:dyDescent="0.2"/>
    <row r="2183" ht="15" customHeight="1" x14ac:dyDescent="0.2"/>
    <row r="2184" ht="15" customHeight="1" x14ac:dyDescent="0.2"/>
    <row r="2185" ht="15" customHeight="1" x14ac:dyDescent="0.2"/>
    <row r="2186" ht="15" customHeight="1" x14ac:dyDescent="0.2"/>
    <row r="2187" ht="15" customHeight="1" x14ac:dyDescent="0.2"/>
    <row r="2188" ht="15" customHeight="1" x14ac:dyDescent="0.2"/>
    <row r="2189" ht="15" customHeight="1" x14ac:dyDescent="0.2"/>
    <row r="2190" ht="15" customHeight="1" x14ac:dyDescent="0.2"/>
    <row r="2191" ht="15" customHeight="1" x14ac:dyDescent="0.2"/>
    <row r="2192" ht="15" customHeight="1" x14ac:dyDescent="0.2"/>
    <row r="2193" ht="15" customHeight="1" x14ac:dyDescent="0.2"/>
    <row r="2194" ht="15" customHeight="1" x14ac:dyDescent="0.2"/>
    <row r="2195" ht="15" customHeight="1" x14ac:dyDescent="0.2"/>
    <row r="2196" ht="15" customHeight="1" x14ac:dyDescent="0.2"/>
    <row r="2197" ht="15" customHeight="1" x14ac:dyDescent="0.2"/>
    <row r="2198" ht="15" customHeight="1" x14ac:dyDescent="0.2"/>
    <row r="2199" ht="15" customHeight="1" x14ac:dyDescent="0.2"/>
    <row r="2200" ht="15" customHeight="1" x14ac:dyDescent="0.2"/>
    <row r="2201" ht="15" customHeight="1" x14ac:dyDescent="0.2"/>
    <row r="2202" ht="15" customHeight="1" x14ac:dyDescent="0.2"/>
    <row r="2203" ht="15" customHeight="1" x14ac:dyDescent="0.2"/>
    <row r="2204" ht="15" customHeight="1" x14ac:dyDescent="0.2"/>
    <row r="2205" ht="15" customHeight="1" x14ac:dyDescent="0.2"/>
    <row r="2206" ht="15" customHeight="1" x14ac:dyDescent="0.2"/>
    <row r="2207" ht="15" customHeight="1" x14ac:dyDescent="0.2"/>
    <row r="2208" ht="15" customHeight="1" x14ac:dyDescent="0.2"/>
    <row r="2209" ht="15" customHeight="1" x14ac:dyDescent="0.2"/>
    <row r="2210" ht="15" customHeight="1" x14ac:dyDescent="0.2"/>
    <row r="2211" ht="15" customHeight="1" x14ac:dyDescent="0.2"/>
    <row r="2212" ht="15" customHeight="1" x14ac:dyDescent="0.2"/>
    <row r="2213" ht="15" customHeight="1" x14ac:dyDescent="0.2"/>
    <row r="2214" ht="15" customHeight="1" x14ac:dyDescent="0.2"/>
    <row r="2215" ht="15" customHeight="1" x14ac:dyDescent="0.2"/>
    <row r="2216" ht="15" customHeight="1" x14ac:dyDescent="0.2"/>
    <row r="2217" ht="15" customHeight="1" x14ac:dyDescent="0.2"/>
    <row r="2218" ht="15" customHeight="1" x14ac:dyDescent="0.2"/>
    <row r="2219" ht="15" customHeight="1" x14ac:dyDescent="0.2"/>
    <row r="2220" ht="15" customHeight="1" x14ac:dyDescent="0.2"/>
    <row r="2221" ht="15" customHeight="1" x14ac:dyDescent="0.2"/>
    <row r="2222" ht="15" customHeight="1" x14ac:dyDescent="0.2"/>
    <row r="2223" ht="15" customHeight="1" x14ac:dyDescent="0.2"/>
    <row r="2224" ht="15" customHeight="1" x14ac:dyDescent="0.2"/>
    <row r="2225" ht="15" customHeight="1" x14ac:dyDescent="0.2"/>
    <row r="2226" ht="15" customHeight="1" x14ac:dyDescent="0.2"/>
    <row r="2227" ht="15" customHeight="1" x14ac:dyDescent="0.2"/>
    <row r="2228" ht="15" customHeight="1" x14ac:dyDescent="0.2"/>
    <row r="2229" ht="15" customHeight="1" x14ac:dyDescent="0.2"/>
    <row r="2230" ht="15" customHeight="1" x14ac:dyDescent="0.2"/>
    <row r="2231" ht="15" customHeight="1" x14ac:dyDescent="0.2"/>
    <row r="2232" ht="15" customHeight="1" x14ac:dyDescent="0.2"/>
    <row r="2233" ht="15" customHeight="1" x14ac:dyDescent="0.2"/>
    <row r="2234" ht="15" customHeight="1" x14ac:dyDescent="0.2"/>
    <row r="2235" ht="15" customHeight="1" x14ac:dyDescent="0.2"/>
    <row r="2236" ht="15" customHeight="1" x14ac:dyDescent="0.2"/>
    <row r="2237" ht="15" customHeight="1" x14ac:dyDescent="0.2"/>
    <row r="2238" ht="15" customHeight="1" x14ac:dyDescent="0.2"/>
    <row r="2239" ht="15" customHeight="1" x14ac:dyDescent="0.2"/>
    <row r="2240" ht="15" customHeight="1" x14ac:dyDescent="0.2"/>
    <row r="2241" ht="15" customHeight="1" x14ac:dyDescent="0.2"/>
    <row r="2242" ht="15" customHeight="1" x14ac:dyDescent="0.2"/>
    <row r="2243" ht="15" customHeight="1" x14ac:dyDescent="0.2"/>
    <row r="2244" ht="15" customHeight="1" x14ac:dyDescent="0.2"/>
    <row r="2245" ht="15" customHeight="1" x14ac:dyDescent="0.2"/>
    <row r="2246" ht="15" customHeight="1" x14ac:dyDescent="0.2"/>
    <row r="2247" ht="15" customHeight="1" x14ac:dyDescent="0.2"/>
    <row r="2248" ht="15" customHeight="1" x14ac:dyDescent="0.2"/>
    <row r="2249" ht="15" customHeight="1" x14ac:dyDescent="0.2"/>
    <row r="2250" ht="15" customHeight="1" x14ac:dyDescent="0.2"/>
    <row r="2251" ht="15" customHeight="1" x14ac:dyDescent="0.2"/>
    <row r="2252" ht="15" customHeight="1" x14ac:dyDescent="0.2"/>
    <row r="2253" ht="15" customHeight="1" x14ac:dyDescent="0.2"/>
    <row r="2254" ht="15" customHeight="1" x14ac:dyDescent="0.2"/>
    <row r="2255" ht="15" customHeight="1" x14ac:dyDescent="0.2"/>
    <row r="2256" ht="15" customHeight="1" x14ac:dyDescent="0.2"/>
    <row r="2257" ht="15" customHeight="1" x14ac:dyDescent="0.2"/>
    <row r="2258" ht="15" customHeight="1" x14ac:dyDescent="0.2"/>
    <row r="2259" ht="15" customHeight="1" x14ac:dyDescent="0.2"/>
    <row r="2260" ht="15" customHeight="1" x14ac:dyDescent="0.2"/>
  </sheetData>
  <mergeCells count="108">
    <mergeCell ref="A1312:E1313"/>
    <mergeCell ref="A1314:E1319"/>
    <mergeCell ref="A1332:E1333"/>
    <mergeCell ref="A1334:E1340"/>
    <mergeCell ref="A1355:E1356"/>
    <mergeCell ref="A1357:E1364"/>
    <mergeCell ref="A1251:E1252"/>
    <mergeCell ref="A1253:E1259"/>
    <mergeCell ref="A1273:E1274"/>
    <mergeCell ref="A1275:E1280"/>
    <mergeCell ref="A1292:E1293"/>
    <mergeCell ref="A1294:E1298"/>
    <mergeCell ref="A1176:E1177"/>
    <mergeCell ref="A1178:E1184"/>
    <mergeCell ref="A1199:E1200"/>
    <mergeCell ref="A1201:E1209"/>
    <mergeCell ref="A1221:E1222"/>
    <mergeCell ref="A1223:E1230"/>
    <mergeCell ref="A1115:E1116"/>
    <mergeCell ref="A1117:E1123"/>
    <mergeCell ref="A1135:E1136"/>
    <mergeCell ref="A1137:E1142"/>
    <mergeCell ref="A1156:E1157"/>
    <mergeCell ref="A1158:E1164"/>
    <mergeCell ref="A1005:E1007"/>
    <mergeCell ref="A1008:E1017"/>
    <mergeCell ref="A1067:E1068"/>
    <mergeCell ref="A1069:E1073"/>
    <mergeCell ref="A1095:E1096"/>
    <mergeCell ref="A1097:E1103"/>
    <mergeCell ref="A927:E928"/>
    <mergeCell ref="A929:E936"/>
    <mergeCell ref="A954:E955"/>
    <mergeCell ref="A956:E962"/>
    <mergeCell ref="A980:E981"/>
    <mergeCell ref="A982:E987"/>
    <mergeCell ref="A843:E844"/>
    <mergeCell ref="A845:E852"/>
    <mergeCell ref="A870:E871"/>
    <mergeCell ref="A872:E881"/>
    <mergeCell ref="A901:E902"/>
    <mergeCell ref="A903:E909"/>
    <mergeCell ref="A747:E747"/>
    <mergeCell ref="A748:E755"/>
    <mergeCell ref="A791:E792"/>
    <mergeCell ref="A793:E799"/>
    <mergeCell ref="A811:E812"/>
    <mergeCell ref="A813:E819"/>
    <mergeCell ref="A663:E670"/>
    <mergeCell ref="A694:E694"/>
    <mergeCell ref="A695:E702"/>
    <mergeCell ref="A720:E720"/>
    <mergeCell ref="A721:E728"/>
    <mergeCell ref="A746:E746"/>
    <mergeCell ref="A583:E590"/>
    <mergeCell ref="A609:E609"/>
    <mergeCell ref="A610:E616"/>
    <mergeCell ref="A635:E635"/>
    <mergeCell ref="A636:E643"/>
    <mergeCell ref="A662:E662"/>
    <mergeCell ref="A480:E488"/>
    <mergeCell ref="A522:E522"/>
    <mergeCell ref="A523:E531"/>
    <mergeCell ref="A556:E556"/>
    <mergeCell ref="A557:E564"/>
    <mergeCell ref="A582:E582"/>
    <mergeCell ref="A394:E400"/>
    <mergeCell ref="A419:E419"/>
    <mergeCell ref="A420:E427"/>
    <mergeCell ref="A452:E452"/>
    <mergeCell ref="A453:E459"/>
    <mergeCell ref="A479:E479"/>
    <mergeCell ref="A315:E322"/>
    <mergeCell ref="A340:E340"/>
    <mergeCell ref="A341:E348"/>
    <mergeCell ref="A367:E367"/>
    <mergeCell ref="A368:E375"/>
    <mergeCell ref="A393:E393"/>
    <mergeCell ref="A237:E243"/>
    <mergeCell ref="A263:E263"/>
    <mergeCell ref="A264:E270"/>
    <mergeCell ref="A289:E289"/>
    <mergeCell ref="A290:E297"/>
    <mergeCell ref="A314:E314"/>
    <mergeCell ref="A160:E166"/>
    <mergeCell ref="A184:E184"/>
    <mergeCell ref="A185:E193"/>
    <mergeCell ref="A211:E211"/>
    <mergeCell ref="A212:E218"/>
    <mergeCell ref="A236:E236"/>
    <mergeCell ref="A107:E107"/>
    <mergeCell ref="A108:E108"/>
    <mergeCell ref="A109:E116"/>
    <mergeCell ref="A134:E134"/>
    <mergeCell ref="A135:E141"/>
    <mergeCell ref="A159:E159"/>
    <mergeCell ref="A55:E55"/>
    <mergeCell ref="A56:E56"/>
    <mergeCell ref="A57:E60"/>
    <mergeCell ref="A79:E79"/>
    <mergeCell ref="A80:E80"/>
    <mergeCell ref="A81:E88"/>
    <mergeCell ref="A2:E2"/>
    <mergeCell ref="A3:E3"/>
    <mergeCell ref="A4:E8"/>
    <mergeCell ref="A24:E24"/>
    <mergeCell ref="A25:E25"/>
    <mergeCell ref="A26:E3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useFirstPageNumber="1" r:id="rId1"/>
  <headerFooter alignWithMargins="0">
    <oddHeader>&amp;C&amp;"Arial,Kurzíva"Příloha č. 1: Rozpočtové změny č. 202/18 - 251/18 schválené Radou Olomouckého kraje 10.5.2018</oddHeader>
    <oddFooter xml:space="preserve">&amp;L&amp;"Arial,Kurzíva"Zastupitelstvo OK 25.6.2018
6.1. - Rozpočet Olomouckého kraje 2018 - rozpočtové změny 
Příloha č.1: Rozpočtové změny č. 202/18 - 251/18 schválené Radou Olomouckého kraje 10.5.2018&amp;R&amp;"Arial,Kurzíva"Strana &amp;P (celkem 67)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915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</cols>
  <sheetData>
    <row r="1" spans="1:5" ht="15" customHeight="1" x14ac:dyDescent="0.25">
      <c r="A1" s="36" t="s">
        <v>187</v>
      </c>
    </row>
    <row r="2" spans="1:5" ht="15" customHeight="1" x14ac:dyDescent="0.2">
      <c r="A2" s="207" t="s">
        <v>34</v>
      </c>
      <c r="B2" s="207"/>
      <c r="C2" s="207"/>
      <c r="D2" s="207"/>
      <c r="E2" s="207"/>
    </row>
    <row r="3" spans="1:5" ht="15" customHeight="1" x14ac:dyDescent="0.2">
      <c r="A3" s="207" t="s">
        <v>188</v>
      </c>
      <c r="B3" s="207"/>
      <c r="C3" s="207"/>
      <c r="D3" s="207"/>
      <c r="E3" s="207"/>
    </row>
    <row r="4" spans="1:5" ht="15" customHeight="1" x14ac:dyDescent="0.2">
      <c r="A4" s="209" t="s">
        <v>189</v>
      </c>
      <c r="B4" s="209"/>
      <c r="C4" s="209"/>
      <c r="D4" s="209"/>
      <c r="E4" s="209"/>
    </row>
    <row r="5" spans="1:5" ht="15" customHeight="1" x14ac:dyDescent="0.2">
      <c r="A5" s="209"/>
      <c r="B5" s="209"/>
      <c r="C5" s="209"/>
      <c r="D5" s="209"/>
      <c r="E5" s="209"/>
    </row>
    <row r="6" spans="1:5" ht="15" customHeight="1" x14ac:dyDescent="0.2">
      <c r="A6" s="209"/>
      <c r="B6" s="209"/>
      <c r="C6" s="209"/>
      <c r="D6" s="209"/>
      <c r="E6" s="209"/>
    </row>
    <row r="7" spans="1:5" ht="15" customHeight="1" x14ac:dyDescent="0.2">
      <c r="A7" s="209"/>
      <c r="B7" s="209"/>
      <c r="C7" s="209"/>
      <c r="D7" s="209"/>
      <c r="E7" s="209"/>
    </row>
    <row r="8" spans="1:5" ht="15" customHeight="1" x14ac:dyDescent="0.2">
      <c r="A8" s="209"/>
      <c r="B8" s="209"/>
      <c r="C8" s="209"/>
      <c r="D8" s="209"/>
      <c r="E8" s="209"/>
    </row>
    <row r="9" spans="1:5" ht="15" customHeight="1" x14ac:dyDescent="0.2">
      <c r="A9" s="209"/>
      <c r="B9" s="209"/>
      <c r="C9" s="209"/>
      <c r="D9" s="209"/>
      <c r="E9" s="209"/>
    </row>
    <row r="10" spans="1:5" ht="15" customHeight="1" x14ac:dyDescent="0.2">
      <c r="A10" s="112"/>
      <c r="B10" s="112"/>
      <c r="C10" s="112"/>
      <c r="D10" s="112"/>
      <c r="E10" s="112"/>
    </row>
    <row r="11" spans="1:5" ht="15" customHeight="1" x14ac:dyDescent="0.25">
      <c r="A11" s="56" t="s">
        <v>1</v>
      </c>
      <c r="B11" s="57"/>
      <c r="C11" s="57"/>
      <c r="D11" s="57"/>
      <c r="E11" s="57"/>
    </row>
    <row r="12" spans="1:5" ht="15" customHeight="1" x14ac:dyDescent="0.2">
      <c r="A12" s="72" t="s">
        <v>52</v>
      </c>
      <c r="B12" s="71"/>
      <c r="C12" s="57"/>
      <c r="D12" s="57"/>
      <c r="E12" s="59" t="s">
        <v>53</v>
      </c>
    </row>
    <row r="13" spans="1:5" ht="15" customHeight="1" x14ac:dyDescent="0.25">
      <c r="B13" s="56"/>
      <c r="C13" s="57"/>
      <c r="D13" s="57"/>
      <c r="E13" s="79"/>
    </row>
    <row r="14" spans="1:5" ht="15" customHeight="1" x14ac:dyDescent="0.2">
      <c r="B14" s="44" t="s">
        <v>39</v>
      </c>
      <c r="C14" s="80" t="s">
        <v>40</v>
      </c>
      <c r="D14" s="81" t="s">
        <v>41</v>
      </c>
      <c r="E14" s="82" t="s">
        <v>42</v>
      </c>
    </row>
    <row r="15" spans="1:5" ht="15" customHeight="1" x14ac:dyDescent="0.2">
      <c r="B15" s="46">
        <v>34070</v>
      </c>
      <c r="C15" s="84"/>
      <c r="D15" s="48" t="s">
        <v>43</v>
      </c>
      <c r="E15" s="158">
        <v>10000</v>
      </c>
    </row>
    <row r="16" spans="1:5" ht="15" customHeight="1" x14ac:dyDescent="0.2">
      <c r="B16" s="50"/>
      <c r="C16" s="87" t="s">
        <v>44</v>
      </c>
      <c r="D16" s="88"/>
      <c r="E16" s="89">
        <f>SUM(E15:E15)</f>
        <v>10000</v>
      </c>
    </row>
    <row r="17" spans="1:5" ht="15" customHeight="1" x14ac:dyDescent="0.2">
      <c r="A17" s="58"/>
      <c r="B17" s="58"/>
      <c r="C17" s="58"/>
      <c r="D17" s="58"/>
    </row>
    <row r="18" spans="1:5" ht="15" customHeight="1" x14ac:dyDescent="0.25">
      <c r="A18" s="56" t="s">
        <v>17</v>
      </c>
      <c r="B18" s="57"/>
      <c r="C18" s="57"/>
      <c r="D18" s="57"/>
      <c r="E18" s="57"/>
    </row>
    <row r="19" spans="1:5" ht="15" customHeight="1" x14ac:dyDescent="0.2">
      <c r="A19" s="40" t="s">
        <v>167</v>
      </c>
      <c r="B19" s="57"/>
      <c r="C19" s="57"/>
      <c r="D19" s="57"/>
      <c r="E19" s="59" t="s">
        <v>168</v>
      </c>
    </row>
    <row r="20" spans="1:5" ht="15" customHeight="1" x14ac:dyDescent="0.2">
      <c r="A20" s="58"/>
      <c r="B20" s="114"/>
      <c r="C20" s="57"/>
      <c r="E20" s="115"/>
    </row>
    <row r="21" spans="1:5" ht="15" customHeight="1" x14ac:dyDescent="0.2">
      <c r="B21" s="80" t="s">
        <v>39</v>
      </c>
      <c r="C21" s="80" t="s">
        <v>40</v>
      </c>
      <c r="D21" s="107" t="s">
        <v>41</v>
      </c>
      <c r="E21" s="82" t="s">
        <v>42</v>
      </c>
    </row>
    <row r="22" spans="1:5" ht="15" customHeight="1" x14ac:dyDescent="0.2">
      <c r="B22" s="159">
        <v>34070</v>
      </c>
      <c r="C22" s="108"/>
      <c r="D22" s="66" t="s">
        <v>48</v>
      </c>
      <c r="E22" s="136">
        <v>10000</v>
      </c>
    </row>
    <row r="23" spans="1:5" ht="15" customHeight="1" x14ac:dyDescent="0.2">
      <c r="B23" s="160"/>
      <c r="C23" s="87" t="s">
        <v>44</v>
      </c>
      <c r="D23" s="110"/>
      <c r="E23" s="111">
        <f>SUM(E22:E22)</f>
        <v>10000</v>
      </c>
    </row>
    <row r="24" spans="1:5" ht="15" customHeight="1" x14ac:dyDescent="0.2"/>
    <row r="25" spans="1:5" ht="15" customHeight="1" x14ac:dyDescent="0.2"/>
    <row r="26" spans="1:5" ht="15" customHeight="1" x14ac:dyDescent="0.25">
      <c r="A26" s="36" t="s">
        <v>190</v>
      </c>
    </row>
    <row r="27" spans="1:5" ht="15" customHeight="1" x14ac:dyDescent="0.2">
      <c r="A27" s="209" t="s">
        <v>191</v>
      </c>
      <c r="B27" s="209"/>
      <c r="C27" s="209"/>
      <c r="D27" s="209"/>
      <c r="E27" s="209"/>
    </row>
    <row r="28" spans="1:5" ht="15" customHeight="1" x14ac:dyDescent="0.2">
      <c r="A28" s="209"/>
      <c r="B28" s="209"/>
      <c r="C28" s="209"/>
      <c r="D28" s="209"/>
      <c r="E28" s="209"/>
    </row>
    <row r="29" spans="1:5" ht="15" customHeight="1" x14ac:dyDescent="0.2">
      <c r="A29" s="209"/>
      <c r="B29" s="209"/>
      <c r="C29" s="209"/>
      <c r="D29" s="209"/>
      <c r="E29" s="209"/>
    </row>
    <row r="30" spans="1:5" ht="15" customHeight="1" x14ac:dyDescent="0.2">
      <c r="A30" s="209"/>
      <c r="B30" s="209"/>
      <c r="C30" s="209"/>
      <c r="D30" s="209"/>
      <c r="E30" s="209"/>
    </row>
    <row r="31" spans="1:5" ht="15" customHeight="1" x14ac:dyDescent="0.2">
      <c r="A31" s="209"/>
      <c r="B31" s="209"/>
      <c r="C31" s="209"/>
      <c r="D31" s="209"/>
      <c r="E31" s="209"/>
    </row>
    <row r="32" spans="1:5" ht="15" customHeight="1" x14ac:dyDescent="0.2">
      <c r="A32" s="209"/>
      <c r="B32" s="209"/>
      <c r="C32" s="209"/>
      <c r="D32" s="209"/>
      <c r="E32" s="209"/>
    </row>
    <row r="33" spans="1:5" ht="15" customHeight="1" x14ac:dyDescent="0.2">
      <c r="A33" s="209"/>
      <c r="B33" s="209"/>
      <c r="C33" s="209"/>
      <c r="D33" s="209"/>
      <c r="E33" s="209"/>
    </row>
    <row r="34" spans="1:5" ht="15" customHeight="1" x14ac:dyDescent="0.2">
      <c r="A34" s="209"/>
      <c r="B34" s="209"/>
      <c r="C34" s="209"/>
      <c r="D34" s="209"/>
      <c r="E34" s="209"/>
    </row>
    <row r="35" spans="1:5" ht="15" customHeight="1" x14ac:dyDescent="0.2">
      <c r="A35" s="76"/>
      <c r="B35" s="77"/>
      <c r="C35" s="76"/>
      <c r="D35" s="76"/>
      <c r="E35" s="76"/>
    </row>
    <row r="36" spans="1:5" ht="15" customHeight="1" x14ac:dyDescent="0.25">
      <c r="A36" s="38" t="s">
        <v>1</v>
      </c>
      <c r="B36" s="68"/>
      <c r="C36" s="39"/>
      <c r="D36" s="39"/>
      <c r="E36" s="39"/>
    </row>
    <row r="37" spans="1:5" ht="15" customHeight="1" x14ac:dyDescent="0.2">
      <c r="A37" s="40" t="s">
        <v>62</v>
      </c>
      <c r="B37" s="39"/>
      <c r="C37" s="39"/>
      <c r="D37" s="39"/>
      <c r="E37" s="41" t="s">
        <v>102</v>
      </c>
    </row>
    <row r="38" spans="1:5" ht="15" customHeight="1" x14ac:dyDescent="0.25">
      <c r="A38" s="58"/>
      <c r="B38" s="78"/>
      <c r="C38" s="57"/>
      <c r="D38" s="57"/>
      <c r="E38" s="79"/>
    </row>
    <row r="39" spans="1:5" ht="15" customHeight="1" x14ac:dyDescent="0.2">
      <c r="B39" s="80" t="s">
        <v>39</v>
      </c>
      <c r="C39" s="80" t="s">
        <v>40</v>
      </c>
      <c r="D39" s="81" t="s">
        <v>41</v>
      </c>
      <c r="E39" s="82" t="s">
        <v>42</v>
      </c>
    </row>
    <row r="40" spans="1:5" ht="15" customHeight="1" x14ac:dyDescent="0.2">
      <c r="B40" s="83">
        <v>110595823</v>
      </c>
      <c r="C40" s="84"/>
      <c r="D40" s="75" t="s">
        <v>192</v>
      </c>
      <c r="E40" s="49">
        <v>18588223.739999998</v>
      </c>
    </row>
    <row r="41" spans="1:5" ht="15" customHeight="1" x14ac:dyDescent="0.2">
      <c r="B41" s="83">
        <v>110595113</v>
      </c>
      <c r="C41" s="84"/>
      <c r="D41" s="161" t="s">
        <v>193</v>
      </c>
      <c r="E41" s="49">
        <v>241554.16</v>
      </c>
    </row>
    <row r="42" spans="1:5" ht="15" customHeight="1" x14ac:dyDescent="0.2">
      <c r="B42" s="86"/>
      <c r="C42" s="87" t="s">
        <v>44</v>
      </c>
      <c r="D42" s="88"/>
      <c r="E42" s="89">
        <f>SUM(E40:E41)</f>
        <v>18829777.899999999</v>
      </c>
    </row>
    <row r="43" spans="1:5" ht="15" customHeight="1" x14ac:dyDescent="0.2"/>
    <row r="44" spans="1:5" ht="15" customHeight="1" x14ac:dyDescent="0.25">
      <c r="A44" s="38" t="s">
        <v>17</v>
      </c>
    </row>
    <row r="45" spans="1:5" ht="15" customHeight="1" x14ac:dyDescent="0.2">
      <c r="A45" s="40" t="s">
        <v>62</v>
      </c>
      <c r="B45" s="39"/>
      <c r="C45" s="39"/>
      <c r="D45" s="39"/>
      <c r="E45" s="41" t="s">
        <v>102</v>
      </c>
    </row>
    <row r="46" spans="1:5" ht="15" customHeight="1" x14ac:dyDescent="0.2"/>
    <row r="47" spans="1:5" ht="15" customHeight="1" x14ac:dyDescent="0.2">
      <c r="C47" s="44" t="s">
        <v>40</v>
      </c>
      <c r="D47" s="103" t="s">
        <v>56</v>
      </c>
      <c r="E47" s="44" t="s">
        <v>42</v>
      </c>
    </row>
    <row r="48" spans="1:5" ht="15" customHeight="1" x14ac:dyDescent="0.2">
      <c r="C48" s="108">
        <v>2212</v>
      </c>
      <c r="D48" s="75" t="s">
        <v>194</v>
      </c>
      <c r="E48" s="49">
        <v>241554.16</v>
      </c>
    </row>
    <row r="49" spans="1:5" ht="15" customHeight="1" x14ac:dyDescent="0.2">
      <c r="C49" s="108">
        <v>2212</v>
      </c>
      <c r="D49" s="75" t="s">
        <v>154</v>
      </c>
      <c r="E49" s="49">
        <v>18588223.739999998</v>
      </c>
    </row>
    <row r="50" spans="1:5" ht="15" customHeight="1" x14ac:dyDescent="0.2">
      <c r="C50" s="51" t="s">
        <v>44</v>
      </c>
      <c r="D50" s="125"/>
      <c r="E50" s="126">
        <f>SUM(E48:E49)</f>
        <v>18829777.899999999</v>
      </c>
    </row>
    <row r="51" spans="1:5" ht="15" customHeight="1" x14ac:dyDescent="0.2">
      <c r="C51" s="162"/>
      <c r="D51" s="163"/>
      <c r="E51" s="164"/>
    </row>
    <row r="52" spans="1:5" ht="15" customHeight="1" x14ac:dyDescent="0.2"/>
    <row r="53" spans="1:5" ht="15" customHeight="1" x14ac:dyDescent="0.2"/>
    <row r="54" spans="1:5" ht="15" customHeight="1" x14ac:dyDescent="0.25">
      <c r="A54" s="36" t="s">
        <v>195</v>
      </c>
    </row>
    <row r="55" spans="1:5" ht="15" customHeight="1" x14ac:dyDescent="0.2">
      <c r="A55" s="207" t="s">
        <v>34</v>
      </c>
      <c r="B55" s="207"/>
      <c r="C55" s="207"/>
      <c r="D55" s="207"/>
      <c r="E55" s="207"/>
    </row>
    <row r="56" spans="1:5" ht="15" customHeight="1" x14ac:dyDescent="0.2">
      <c r="A56" s="208" t="s">
        <v>196</v>
      </c>
      <c r="B56" s="208"/>
      <c r="C56" s="208"/>
      <c r="D56" s="208"/>
      <c r="E56" s="208"/>
    </row>
    <row r="57" spans="1:5" ht="15" customHeight="1" x14ac:dyDescent="0.2">
      <c r="A57" s="208"/>
      <c r="B57" s="208"/>
      <c r="C57" s="208"/>
      <c r="D57" s="208"/>
      <c r="E57" s="208"/>
    </row>
    <row r="58" spans="1:5" ht="15" customHeight="1" x14ac:dyDescent="0.2">
      <c r="A58" s="208"/>
      <c r="B58" s="208"/>
      <c r="C58" s="208"/>
      <c r="D58" s="208"/>
      <c r="E58" s="208"/>
    </row>
    <row r="59" spans="1:5" ht="15" customHeight="1" x14ac:dyDescent="0.2">
      <c r="A59" s="208"/>
      <c r="B59" s="208"/>
      <c r="C59" s="208"/>
      <c r="D59" s="208"/>
      <c r="E59" s="208"/>
    </row>
    <row r="60" spans="1:5" ht="15" customHeight="1" x14ac:dyDescent="0.2">
      <c r="A60" s="208"/>
      <c r="B60" s="208"/>
      <c r="C60" s="208"/>
      <c r="D60" s="208"/>
      <c r="E60" s="208"/>
    </row>
    <row r="61" spans="1:5" ht="15" customHeight="1" x14ac:dyDescent="0.2">
      <c r="A61" s="208"/>
      <c r="B61" s="208"/>
      <c r="C61" s="208"/>
      <c r="D61" s="208"/>
      <c r="E61" s="208"/>
    </row>
    <row r="62" spans="1:5" ht="15" customHeight="1" x14ac:dyDescent="0.2">
      <c r="A62" s="208"/>
      <c r="B62" s="208"/>
      <c r="C62" s="208"/>
      <c r="D62" s="208"/>
      <c r="E62" s="208"/>
    </row>
    <row r="63" spans="1:5" ht="15" customHeight="1" x14ac:dyDescent="0.2"/>
    <row r="64" spans="1:5" ht="15" customHeight="1" x14ac:dyDescent="0.25">
      <c r="A64" s="56" t="s">
        <v>1</v>
      </c>
      <c r="B64" s="57"/>
      <c r="C64" s="57"/>
      <c r="D64" s="57"/>
      <c r="E64" s="57"/>
    </row>
    <row r="65" spans="1:5" ht="15" customHeight="1" x14ac:dyDescent="0.2">
      <c r="A65" s="72" t="s">
        <v>52</v>
      </c>
      <c r="B65" s="57"/>
      <c r="C65" s="57"/>
      <c r="D65" s="57"/>
      <c r="E65" s="59" t="s">
        <v>53</v>
      </c>
    </row>
    <row r="66" spans="1:5" ht="15" customHeight="1" x14ac:dyDescent="0.25">
      <c r="A66" s="58"/>
      <c r="B66" s="56"/>
      <c r="C66" s="57"/>
      <c r="D66" s="57"/>
      <c r="E66" s="79"/>
    </row>
    <row r="67" spans="1:5" ht="15" customHeight="1" x14ac:dyDescent="0.2">
      <c r="B67" s="44" t="s">
        <v>39</v>
      </c>
      <c r="C67" s="80" t="s">
        <v>40</v>
      </c>
      <c r="D67" s="81" t="s">
        <v>41</v>
      </c>
      <c r="E67" s="82" t="s">
        <v>42</v>
      </c>
    </row>
    <row r="68" spans="1:5" ht="15" customHeight="1" x14ac:dyDescent="0.2">
      <c r="B68" s="104">
        <v>305</v>
      </c>
      <c r="C68" s="105">
        <v>6172</v>
      </c>
      <c r="D68" s="75" t="s">
        <v>78</v>
      </c>
      <c r="E68" s="100">
        <v>80207</v>
      </c>
    </row>
    <row r="69" spans="1:5" ht="15" customHeight="1" x14ac:dyDescent="0.2">
      <c r="B69" s="104"/>
      <c r="C69" s="87" t="s">
        <v>44</v>
      </c>
      <c r="D69" s="88"/>
      <c r="E69" s="89">
        <f>SUM(E68:E68)</f>
        <v>80207</v>
      </c>
    </row>
    <row r="70" spans="1:5" ht="15" customHeight="1" x14ac:dyDescent="0.2"/>
    <row r="71" spans="1:5" ht="15" customHeight="1" x14ac:dyDescent="0.25">
      <c r="A71" s="56" t="s">
        <v>17</v>
      </c>
      <c r="B71" s="57"/>
      <c r="C71" s="57"/>
      <c r="D71" s="57"/>
      <c r="E71" s="57"/>
    </row>
    <row r="72" spans="1:5" ht="15" customHeight="1" x14ac:dyDescent="0.2">
      <c r="A72" s="72" t="s">
        <v>79</v>
      </c>
      <c r="B72" s="106"/>
      <c r="C72" s="106"/>
      <c r="D72" s="106"/>
      <c r="E72" s="58" t="s">
        <v>80</v>
      </c>
    </row>
    <row r="73" spans="1:5" ht="15" customHeight="1" x14ac:dyDescent="0.25">
      <c r="A73" s="56"/>
      <c r="B73" s="58"/>
      <c r="C73" s="57"/>
      <c r="D73" s="57"/>
      <c r="E73" s="79"/>
    </row>
    <row r="74" spans="1:5" ht="15" customHeight="1" x14ac:dyDescent="0.2">
      <c r="A74" s="90"/>
      <c r="B74" s="44" t="s">
        <v>39</v>
      </c>
      <c r="C74" s="80" t="s">
        <v>40</v>
      </c>
      <c r="D74" s="107" t="s">
        <v>41</v>
      </c>
      <c r="E74" s="82" t="s">
        <v>42</v>
      </c>
    </row>
    <row r="75" spans="1:5" ht="15" customHeight="1" x14ac:dyDescent="0.2">
      <c r="A75" s="91"/>
      <c r="B75" s="104">
        <v>305</v>
      </c>
      <c r="C75" s="108"/>
      <c r="D75" s="66" t="s">
        <v>81</v>
      </c>
      <c r="E75" s="100">
        <v>80207</v>
      </c>
    </row>
    <row r="76" spans="1:5" ht="15" customHeight="1" x14ac:dyDescent="0.2">
      <c r="A76" s="94"/>
      <c r="B76" s="109"/>
      <c r="C76" s="87" t="s">
        <v>44</v>
      </c>
      <c r="D76" s="110"/>
      <c r="E76" s="111">
        <f>SUM(E75:E75)</f>
        <v>80207</v>
      </c>
    </row>
    <row r="77" spans="1:5" ht="15" customHeight="1" x14ac:dyDescent="0.2">
      <c r="A77" s="94"/>
      <c r="B77" s="139"/>
      <c r="C77" s="150"/>
      <c r="D77" s="165"/>
      <c r="E77" s="166"/>
    </row>
    <row r="78" spans="1:5" ht="15" customHeight="1" x14ac:dyDescent="0.2"/>
    <row r="79" spans="1:5" ht="15" customHeight="1" x14ac:dyDescent="0.25">
      <c r="A79" s="54" t="s">
        <v>197</v>
      </c>
    </row>
    <row r="80" spans="1:5" ht="15" customHeight="1" x14ac:dyDescent="0.2">
      <c r="A80" s="207" t="s">
        <v>34</v>
      </c>
      <c r="B80" s="207"/>
      <c r="C80" s="207"/>
      <c r="D80" s="207"/>
      <c r="E80" s="207"/>
    </row>
    <row r="81" spans="1:5" ht="15" customHeight="1" x14ac:dyDescent="0.2">
      <c r="A81" s="208" t="s">
        <v>365</v>
      </c>
      <c r="B81" s="208"/>
      <c r="C81" s="208"/>
      <c r="D81" s="208"/>
      <c r="E81" s="208"/>
    </row>
    <row r="82" spans="1:5" ht="15" customHeight="1" x14ac:dyDescent="0.2">
      <c r="A82" s="208"/>
      <c r="B82" s="208"/>
      <c r="C82" s="208"/>
      <c r="D82" s="208"/>
      <c r="E82" s="208"/>
    </row>
    <row r="83" spans="1:5" ht="15" customHeight="1" x14ac:dyDescent="0.2">
      <c r="A83" s="208"/>
      <c r="B83" s="208"/>
      <c r="C83" s="208"/>
      <c r="D83" s="208"/>
      <c r="E83" s="208"/>
    </row>
    <row r="84" spans="1:5" ht="15" customHeight="1" x14ac:dyDescent="0.2">
      <c r="A84" s="208"/>
      <c r="B84" s="208"/>
      <c r="C84" s="208"/>
      <c r="D84" s="208"/>
      <c r="E84" s="208"/>
    </row>
    <row r="85" spans="1:5" ht="15" customHeight="1" x14ac:dyDescent="0.2">
      <c r="A85" s="208"/>
      <c r="B85" s="208"/>
      <c r="C85" s="208"/>
      <c r="D85" s="208"/>
      <c r="E85" s="208"/>
    </row>
    <row r="86" spans="1:5" ht="15" customHeight="1" x14ac:dyDescent="0.2">
      <c r="A86" s="208"/>
      <c r="B86" s="208"/>
      <c r="C86" s="208"/>
      <c r="D86" s="208"/>
      <c r="E86" s="208"/>
    </row>
    <row r="87" spans="1:5" ht="15" customHeight="1" x14ac:dyDescent="0.2">
      <c r="A87" s="208"/>
      <c r="B87" s="208"/>
      <c r="C87" s="208"/>
      <c r="D87" s="208"/>
      <c r="E87" s="208"/>
    </row>
    <row r="88" spans="1:5" ht="15" customHeight="1" x14ac:dyDescent="0.2">
      <c r="A88" s="208"/>
      <c r="B88" s="208"/>
      <c r="C88" s="208"/>
      <c r="D88" s="208"/>
      <c r="E88" s="208"/>
    </row>
    <row r="89" spans="1:5" ht="15" customHeight="1" x14ac:dyDescent="0.2">
      <c r="A89" s="208"/>
      <c r="B89" s="208"/>
      <c r="C89" s="208"/>
      <c r="D89" s="208"/>
      <c r="E89" s="208"/>
    </row>
    <row r="90" spans="1:5" ht="15" customHeight="1" x14ac:dyDescent="0.2">
      <c r="A90" s="208"/>
      <c r="B90" s="208"/>
      <c r="C90" s="208"/>
      <c r="D90" s="208"/>
      <c r="E90" s="208"/>
    </row>
    <row r="91" spans="1:5" ht="15" customHeight="1" x14ac:dyDescent="0.2">
      <c r="A91" s="208"/>
      <c r="B91" s="208"/>
      <c r="C91" s="208"/>
      <c r="D91" s="208"/>
      <c r="E91" s="208"/>
    </row>
    <row r="92" spans="1:5" ht="15" customHeight="1" x14ac:dyDescent="0.2">
      <c r="A92" s="208"/>
      <c r="B92" s="208"/>
      <c r="C92" s="208"/>
      <c r="D92" s="208"/>
      <c r="E92" s="208"/>
    </row>
    <row r="93" spans="1:5" ht="15" customHeight="1" x14ac:dyDescent="0.2">
      <c r="A93" s="208"/>
      <c r="B93" s="208"/>
      <c r="C93" s="208"/>
      <c r="D93" s="208"/>
      <c r="E93" s="208"/>
    </row>
    <row r="94" spans="1:5" ht="15" customHeight="1" x14ac:dyDescent="0.2"/>
    <row r="95" spans="1:5" ht="15" customHeight="1" x14ac:dyDescent="0.25">
      <c r="A95" s="56" t="s">
        <v>1</v>
      </c>
      <c r="B95" s="57"/>
      <c r="C95" s="57"/>
      <c r="D95" s="57"/>
      <c r="E95" s="57"/>
    </row>
    <row r="96" spans="1:5" ht="15" customHeight="1" x14ac:dyDescent="0.2">
      <c r="A96" s="72" t="s">
        <v>52</v>
      </c>
      <c r="E96" t="s">
        <v>53</v>
      </c>
    </row>
    <row r="97" spans="1:5" ht="15" customHeight="1" x14ac:dyDescent="0.25">
      <c r="B97" s="56"/>
      <c r="C97" s="57"/>
      <c r="D97" s="57"/>
      <c r="E97" s="79"/>
    </row>
    <row r="98" spans="1:5" ht="15" customHeight="1" x14ac:dyDescent="0.2">
      <c r="A98" s="90"/>
      <c r="B98" s="90"/>
      <c r="C98" s="80" t="s">
        <v>40</v>
      </c>
      <c r="D98" s="81" t="s">
        <v>41</v>
      </c>
      <c r="E98" s="44" t="s">
        <v>42</v>
      </c>
    </row>
    <row r="99" spans="1:5" ht="15" customHeight="1" x14ac:dyDescent="0.2">
      <c r="A99" s="98"/>
      <c r="B99" s="113"/>
      <c r="C99" s="108"/>
      <c r="D99" s="85" t="s">
        <v>91</v>
      </c>
      <c r="E99" s="49">
        <f>364580.96+457598.7+1502273.87</f>
        <v>2324453.5300000003</v>
      </c>
    </row>
    <row r="100" spans="1:5" ht="15" customHeight="1" x14ac:dyDescent="0.2">
      <c r="A100" s="98"/>
      <c r="B100" s="113"/>
      <c r="C100" s="51" t="s">
        <v>44</v>
      </c>
      <c r="D100" s="52"/>
      <c r="E100" s="53">
        <f>SUM(E99:E99)</f>
        <v>2324453.5300000003</v>
      </c>
    </row>
    <row r="101" spans="1:5" ht="15" customHeight="1" x14ac:dyDescent="0.2">
      <c r="A101" s="42"/>
      <c r="B101" s="42"/>
      <c r="C101" s="42"/>
      <c r="D101" s="42"/>
      <c r="E101" s="42"/>
    </row>
    <row r="102" spans="1:5" ht="15" customHeight="1" x14ac:dyDescent="0.2">
      <c r="A102" s="42"/>
      <c r="B102" s="42"/>
      <c r="C102" s="42"/>
      <c r="D102" s="42"/>
      <c r="E102" s="42"/>
    </row>
    <row r="103" spans="1:5" ht="15" customHeight="1" x14ac:dyDescent="0.2">
      <c r="A103" s="42"/>
      <c r="B103" s="42"/>
      <c r="C103" s="42"/>
      <c r="D103" s="42"/>
      <c r="E103" s="42"/>
    </row>
    <row r="104" spans="1:5" ht="15" customHeight="1" x14ac:dyDescent="0.2">
      <c r="A104" s="42"/>
      <c r="B104" s="42"/>
      <c r="C104" s="42"/>
      <c r="D104" s="42"/>
      <c r="E104" s="42"/>
    </row>
    <row r="105" spans="1:5" ht="15" customHeight="1" x14ac:dyDescent="0.2">
      <c r="A105" s="42"/>
      <c r="B105" s="42"/>
      <c r="C105" s="42"/>
      <c r="D105" s="42"/>
      <c r="E105" s="42"/>
    </row>
    <row r="106" spans="1:5" ht="15" customHeight="1" x14ac:dyDescent="0.25">
      <c r="A106" s="38" t="s">
        <v>17</v>
      </c>
      <c r="B106" s="39"/>
      <c r="C106" s="39"/>
      <c r="D106" s="58"/>
      <c r="E106" s="58"/>
    </row>
    <row r="107" spans="1:5" ht="15" customHeight="1" x14ac:dyDescent="0.2">
      <c r="A107" s="72" t="s">
        <v>79</v>
      </c>
      <c r="B107" s="106"/>
      <c r="C107" s="106"/>
      <c r="D107" s="106"/>
      <c r="E107" s="58" t="s">
        <v>80</v>
      </c>
    </row>
    <row r="108" spans="1:5" ht="15" customHeight="1" x14ac:dyDescent="0.2">
      <c r="A108" s="42"/>
      <c r="B108" s="119"/>
      <c r="C108" s="39"/>
      <c r="D108" s="42"/>
      <c r="E108" s="120"/>
    </row>
    <row r="109" spans="1:5" ht="15" customHeight="1" x14ac:dyDescent="0.2">
      <c r="B109" s="80" t="s">
        <v>39</v>
      </c>
      <c r="C109" s="80" t="s">
        <v>40</v>
      </c>
      <c r="D109" s="81" t="s">
        <v>41</v>
      </c>
      <c r="E109" s="82" t="s">
        <v>42</v>
      </c>
    </row>
    <row r="110" spans="1:5" ht="15" customHeight="1" x14ac:dyDescent="0.2">
      <c r="B110" s="121">
        <v>895</v>
      </c>
      <c r="C110" s="99"/>
      <c r="D110" s="75" t="s">
        <v>92</v>
      </c>
      <c r="E110" s="49">
        <f>364580.96+457598.7+1502273.87</f>
        <v>2324453.5300000003</v>
      </c>
    </row>
    <row r="111" spans="1:5" ht="15" customHeight="1" x14ac:dyDescent="0.2">
      <c r="B111" s="121"/>
      <c r="C111" s="87" t="s">
        <v>44</v>
      </c>
      <c r="D111" s="88"/>
      <c r="E111" s="89">
        <f>SUM(E110:E110)</f>
        <v>2324453.5300000003</v>
      </c>
    </row>
    <row r="112" spans="1:5" ht="15" customHeight="1" x14ac:dyDescent="0.2">
      <c r="B112" s="123"/>
      <c r="C112" s="150"/>
      <c r="D112" s="57"/>
      <c r="E112" s="154"/>
    </row>
    <row r="113" spans="1:5" ht="15" customHeight="1" x14ac:dyDescent="0.2"/>
    <row r="114" spans="1:5" ht="15" customHeight="1" x14ac:dyDescent="0.25">
      <c r="A114" s="36" t="s">
        <v>198</v>
      </c>
    </row>
    <row r="115" spans="1:5" ht="15" customHeight="1" x14ac:dyDescent="0.2">
      <c r="A115" s="207" t="s">
        <v>34</v>
      </c>
      <c r="B115" s="207"/>
      <c r="C115" s="207"/>
      <c r="D115" s="207"/>
      <c r="E115" s="207"/>
    </row>
    <row r="116" spans="1:5" ht="15" customHeight="1" x14ac:dyDescent="0.2">
      <c r="A116" s="208" t="s">
        <v>366</v>
      </c>
      <c r="B116" s="208"/>
      <c r="C116" s="208"/>
      <c r="D116" s="208"/>
      <c r="E116" s="208"/>
    </row>
    <row r="117" spans="1:5" ht="15" customHeight="1" x14ac:dyDescent="0.2">
      <c r="A117" s="208"/>
      <c r="B117" s="208"/>
      <c r="C117" s="208"/>
      <c r="D117" s="208"/>
      <c r="E117" s="208"/>
    </row>
    <row r="118" spans="1:5" ht="15" customHeight="1" x14ac:dyDescent="0.2">
      <c r="A118" s="208"/>
      <c r="B118" s="208"/>
      <c r="C118" s="208"/>
      <c r="D118" s="208"/>
      <c r="E118" s="208"/>
    </row>
    <row r="119" spans="1:5" ht="15" customHeight="1" x14ac:dyDescent="0.2">
      <c r="A119" s="208"/>
      <c r="B119" s="208"/>
      <c r="C119" s="208"/>
      <c r="D119" s="208"/>
      <c r="E119" s="208"/>
    </row>
    <row r="120" spans="1:5" ht="15" customHeight="1" x14ac:dyDescent="0.2">
      <c r="A120" s="208"/>
      <c r="B120" s="208"/>
      <c r="C120" s="208"/>
      <c r="D120" s="208"/>
      <c r="E120" s="208"/>
    </row>
    <row r="121" spans="1:5" ht="15" customHeight="1" x14ac:dyDescent="0.2">
      <c r="A121" s="208"/>
      <c r="B121" s="208"/>
      <c r="C121" s="208"/>
      <c r="D121" s="208"/>
      <c r="E121" s="208"/>
    </row>
    <row r="122" spans="1:5" ht="15" customHeight="1" x14ac:dyDescent="0.2">
      <c r="A122" s="208"/>
      <c r="B122" s="208"/>
      <c r="C122" s="208"/>
      <c r="D122" s="208"/>
      <c r="E122" s="208"/>
    </row>
    <row r="123" spans="1:5" ht="15" customHeight="1" x14ac:dyDescent="0.2">
      <c r="A123" s="208"/>
      <c r="B123" s="208"/>
      <c r="C123" s="208"/>
      <c r="D123" s="208"/>
      <c r="E123" s="208"/>
    </row>
    <row r="124" spans="1:5" ht="15" customHeight="1" x14ac:dyDescent="0.2">
      <c r="A124" s="208"/>
      <c r="B124" s="208"/>
      <c r="C124" s="208"/>
      <c r="D124" s="208"/>
      <c r="E124" s="208"/>
    </row>
    <row r="125" spans="1:5" ht="15" customHeight="1" x14ac:dyDescent="0.2">
      <c r="A125" s="208"/>
      <c r="B125" s="208"/>
      <c r="C125" s="208"/>
      <c r="D125" s="208"/>
      <c r="E125" s="208"/>
    </row>
    <row r="126" spans="1:5" ht="15" customHeight="1" x14ac:dyDescent="0.2">
      <c r="A126" s="118"/>
      <c r="B126" s="118"/>
      <c r="C126" s="118"/>
      <c r="D126" s="118"/>
      <c r="E126" s="118"/>
    </row>
    <row r="127" spans="1:5" ht="15" customHeight="1" x14ac:dyDescent="0.25">
      <c r="A127" s="56" t="s">
        <v>1</v>
      </c>
      <c r="B127" s="57"/>
      <c r="C127" s="57"/>
      <c r="D127" s="57"/>
      <c r="E127" s="57"/>
    </row>
    <row r="128" spans="1:5" ht="15" customHeight="1" x14ac:dyDescent="0.2">
      <c r="A128" s="72" t="s">
        <v>52</v>
      </c>
      <c r="E128" t="s">
        <v>53</v>
      </c>
    </row>
    <row r="129" spans="1:5" ht="15" customHeight="1" x14ac:dyDescent="0.25">
      <c r="B129" s="56"/>
      <c r="C129" s="57"/>
      <c r="D129" s="57"/>
      <c r="E129" s="79"/>
    </row>
    <row r="130" spans="1:5" ht="15" customHeight="1" x14ac:dyDescent="0.2">
      <c r="A130" s="90"/>
      <c r="B130" s="90"/>
      <c r="C130" s="80" t="s">
        <v>40</v>
      </c>
      <c r="D130" s="81" t="s">
        <v>41</v>
      </c>
      <c r="E130" s="44" t="s">
        <v>42</v>
      </c>
    </row>
    <row r="131" spans="1:5" ht="15" customHeight="1" x14ac:dyDescent="0.2">
      <c r="A131" s="98"/>
      <c r="B131" s="113"/>
      <c r="C131" s="108"/>
      <c r="D131" s="85" t="s">
        <v>91</v>
      </c>
      <c r="E131" s="49">
        <f>116459.35+6850.55</f>
        <v>123309.90000000001</v>
      </c>
    </row>
    <row r="132" spans="1:5" ht="15" customHeight="1" x14ac:dyDescent="0.2">
      <c r="A132" s="98"/>
      <c r="B132" s="113"/>
      <c r="C132" s="51" t="s">
        <v>44</v>
      </c>
      <c r="D132" s="52"/>
      <c r="E132" s="53">
        <f>SUM(E131:E131)</f>
        <v>123309.90000000001</v>
      </c>
    </row>
    <row r="133" spans="1:5" ht="15" customHeight="1" x14ac:dyDescent="0.2"/>
    <row r="134" spans="1:5" ht="15" customHeight="1" x14ac:dyDescent="0.25">
      <c r="A134" s="38" t="s">
        <v>17</v>
      </c>
      <c r="B134" s="39"/>
      <c r="C134" s="39"/>
      <c r="D134" s="58"/>
      <c r="E134" s="58"/>
    </row>
    <row r="135" spans="1:5" ht="15" customHeight="1" x14ac:dyDescent="0.2">
      <c r="A135" s="40" t="s">
        <v>98</v>
      </c>
      <c r="B135" s="39"/>
      <c r="C135" s="39"/>
      <c r="D135" s="39"/>
      <c r="E135" s="41" t="s">
        <v>99</v>
      </c>
    </row>
    <row r="136" spans="1:5" ht="15" customHeight="1" x14ac:dyDescent="0.2">
      <c r="A136" s="42"/>
      <c r="B136" s="119"/>
      <c r="C136" s="39"/>
      <c r="D136" s="42"/>
      <c r="E136" s="120"/>
    </row>
    <row r="137" spans="1:5" ht="15" customHeight="1" x14ac:dyDescent="0.2">
      <c r="B137" s="90"/>
      <c r="C137" s="44" t="s">
        <v>40</v>
      </c>
      <c r="D137" s="103" t="s">
        <v>56</v>
      </c>
      <c r="E137" s="44" t="s">
        <v>42</v>
      </c>
    </row>
    <row r="138" spans="1:5" ht="15" customHeight="1" x14ac:dyDescent="0.2">
      <c r="B138" s="123"/>
      <c r="C138" s="108">
        <v>3122</v>
      </c>
      <c r="D138" s="75" t="s">
        <v>100</v>
      </c>
      <c r="E138" s="49">
        <f>6850.55+116459.35</f>
        <v>123309.90000000001</v>
      </c>
    </row>
    <row r="139" spans="1:5" ht="15" customHeight="1" x14ac:dyDescent="0.2">
      <c r="B139" s="124"/>
      <c r="C139" s="51" t="s">
        <v>44</v>
      </c>
      <c r="D139" s="125"/>
      <c r="E139" s="126">
        <f>SUM(E138:E138)</f>
        <v>123309.90000000001</v>
      </c>
    </row>
    <row r="140" spans="1:5" ht="15" customHeight="1" x14ac:dyDescent="0.2"/>
    <row r="141" spans="1:5" ht="15" customHeight="1" x14ac:dyDescent="0.2"/>
    <row r="142" spans="1:5" ht="15" customHeight="1" x14ac:dyDescent="0.25">
      <c r="A142" s="36" t="s">
        <v>199</v>
      </c>
    </row>
    <row r="143" spans="1:5" ht="15" customHeight="1" x14ac:dyDescent="0.2">
      <c r="A143" s="207" t="s">
        <v>34</v>
      </c>
      <c r="B143" s="207"/>
      <c r="C143" s="207"/>
      <c r="D143" s="207"/>
      <c r="E143" s="207"/>
    </row>
    <row r="144" spans="1:5" ht="15" customHeight="1" x14ac:dyDescent="0.2">
      <c r="A144" s="208" t="s">
        <v>367</v>
      </c>
      <c r="B144" s="208"/>
      <c r="C144" s="208"/>
      <c r="D144" s="208"/>
      <c r="E144" s="208"/>
    </row>
    <row r="145" spans="1:5" ht="15" customHeight="1" x14ac:dyDescent="0.2">
      <c r="A145" s="208"/>
      <c r="B145" s="208"/>
      <c r="C145" s="208"/>
      <c r="D145" s="208"/>
      <c r="E145" s="208"/>
    </row>
    <row r="146" spans="1:5" ht="15" customHeight="1" x14ac:dyDescent="0.2">
      <c r="A146" s="208"/>
      <c r="B146" s="208"/>
      <c r="C146" s="208"/>
      <c r="D146" s="208"/>
      <c r="E146" s="208"/>
    </row>
    <row r="147" spans="1:5" ht="15" customHeight="1" x14ac:dyDescent="0.2">
      <c r="A147" s="208"/>
      <c r="B147" s="208"/>
      <c r="C147" s="208"/>
      <c r="D147" s="208"/>
      <c r="E147" s="208"/>
    </row>
    <row r="148" spans="1:5" ht="15" customHeight="1" x14ac:dyDescent="0.2">
      <c r="A148" s="208"/>
      <c r="B148" s="208"/>
      <c r="C148" s="208"/>
      <c r="D148" s="208"/>
      <c r="E148" s="208"/>
    </row>
    <row r="149" spans="1:5" ht="15" customHeight="1" x14ac:dyDescent="0.2">
      <c r="A149" s="208"/>
      <c r="B149" s="208"/>
      <c r="C149" s="208"/>
      <c r="D149" s="208"/>
      <c r="E149" s="208"/>
    </row>
    <row r="150" spans="1:5" ht="15" customHeight="1" x14ac:dyDescent="0.2">
      <c r="A150" s="208"/>
      <c r="B150" s="208"/>
      <c r="C150" s="208"/>
      <c r="D150" s="208"/>
      <c r="E150" s="208"/>
    </row>
    <row r="151" spans="1:5" ht="15" customHeight="1" x14ac:dyDescent="0.2">
      <c r="A151" s="118"/>
      <c r="B151" s="118"/>
      <c r="C151" s="118"/>
      <c r="D151" s="118"/>
      <c r="E151" s="118"/>
    </row>
    <row r="152" spans="1:5" ht="15" customHeight="1" x14ac:dyDescent="0.2">
      <c r="A152" s="118"/>
      <c r="B152" s="118"/>
      <c r="C152" s="118"/>
      <c r="D152" s="118"/>
      <c r="E152" s="118"/>
    </row>
    <row r="153" spans="1:5" ht="15" customHeight="1" x14ac:dyDescent="0.2">
      <c r="A153" s="118"/>
      <c r="B153" s="118"/>
      <c r="C153" s="118"/>
      <c r="D153" s="118"/>
      <c r="E153" s="118"/>
    </row>
    <row r="154" spans="1:5" ht="15" customHeight="1" x14ac:dyDescent="0.2">
      <c r="A154" s="118"/>
      <c r="B154" s="118"/>
      <c r="C154" s="118"/>
      <c r="D154" s="118"/>
      <c r="E154" s="118"/>
    </row>
    <row r="155" spans="1:5" ht="15" customHeight="1" x14ac:dyDescent="0.2">
      <c r="A155" s="118"/>
      <c r="B155" s="118"/>
      <c r="C155" s="118"/>
      <c r="D155" s="118"/>
      <c r="E155" s="118"/>
    </row>
    <row r="156" spans="1:5" ht="15" customHeight="1" x14ac:dyDescent="0.2">
      <c r="A156" s="118"/>
      <c r="B156" s="118"/>
      <c r="C156" s="118"/>
      <c r="D156" s="118"/>
      <c r="E156" s="118"/>
    </row>
    <row r="157" spans="1:5" ht="15" customHeight="1" x14ac:dyDescent="0.2">
      <c r="A157" s="118"/>
      <c r="B157" s="118"/>
      <c r="C157" s="118"/>
      <c r="D157" s="118"/>
      <c r="E157" s="118"/>
    </row>
    <row r="158" spans="1:5" ht="15" customHeight="1" x14ac:dyDescent="0.25">
      <c r="A158" s="56" t="s">
        <v>1</v>
      </c>
      <c r="B158" s="57"/>
      <c r="C158" s="57"/>
      <c r="D158" s="57"/>
      <c r="E158" s="57"/>
    </row>
    <row r="159" spans="1:5" ht="15" customHeight="1" x14ac:dyDescent="0.2">
      <c r="A159" s="72" t="s">
        <v>52</v>
      </c>
      <c r="E159" t="s">
        <v>53</v>
      </c>
    </row>
    <row r="160" spans="1:5" ht="15" customHeight="1" x14ac:dyDescent="0.25">
      <c r="B160" s="56"/>
      <c r="C160" s="57"/>
      <c r="D160" s="57"/>
      <c r="E160" s="79"/>
    </row>
    <row r="161" spans="1:5" ht="15" customHeight="1" x14ac:dyDescent="0.2">
      <c r="A161" s="90"/>
      <c r="B161" s="90"/>
      <c r="C161" s="80" t="s">
        <v>40</v>
      </c>
      <c r="D161" s="81" t="s">
        <v>41</v>
      </c>
      <c r="E161" s="44" t="s">
        <v>42</v>
      </c>
    </row>
    <row r="162" spans="1:5" ht="15" customHeight="1" x14ac:dyDescent="0.2">
      <c r="A162" s="98"/>
      <c r="B162" s="113"/>
      <c r="C162" s="108"/>
      <c r="D162" s="85" t="s">
        <v>91</v>
      </c>
      <c r="E162" s="49">
        <v>38136570.759999998</v>
      </c>
    </row>
    <row r="163" spans="1:5" ht="15" customHeight="1" x14ac:dyDescent="0.2">
      <c r="A163" s="98"/>
      <c r="B163" s="113"/>
      <c r="C163" s="51" t="s">
        <v>44</v>
      </c>
      <c r="D163" s="52"/>
      <c r="E163" s="53">
        <f>SUM(E162:E162)</f>
        <v>38136570.759999998</v>
      </c>
    </row>
    <row r="164" spans="1:5" ht="15" customHeight="1" x14ac:dyDescent="0.2"/>
    <row r="165" spans="1:5" ht="15" customHeight="1" x14ac:dyDescent="0.25">
      <c r="A165" s="38" t="s">
        <v>17</v>
      </c>
      <c r="B165" s="39"/>
      <c r="C165" s="39"/>
      <c r="D165" s="58"/>
      <c r="E165" s="58"/>
    </row>
    <row r="166" spans="1:5" ht="15" customHeight="1" x14ac:dyDescent="0.2">
      <c r="A166" s="40" t="s">
        <v>62</v>
      </c>
      <c r="B166" s="57"/>
      <c r="C166" s="57"/>
      <c r="D166" s="57"/>
      <c r="E166" s="59" t="s">
        <v>102</v>
      </c>
    </row>
    <row r="167" spans="1:5" ht="15" customHeight="1" x14ac:dyDescent="0.2">
      <c r="A167" s="42"/>
      <c r="B167" s="119"/>
      <c r="C167" s="39"/>
      <c r="D167" s="42"/>
      <c r="E167" s="120"/>
    </row>
    <row r="168" spans="1:5" ht="15" customHeight="1" x14ac:dyDescent="0.2">
      <c r="B168" s="90"/>
      <c r="C168" s="44" t="s">
        <v>40</v>
      </c>
      <c r="D168" s="103" t="s">
        <v>56</v>
      </c>
      <c r="E168" s="44" t="s">
        <v>42</v>
      </c>
    </row>
    <row r="169" spans="1:5" ht="15" customHeight="1" x14ac:dyDescent="0.2">
      <c r="B169" s="123"/>
      <c r="C169" s="108">
        <v>2212</v>
      </c>
      <c r="D169" s="75" t="s">
        <v>100</v>
      </c>
      <c r="E169" s="49">
        <v>38136570.759999998</v>
      </c>
    </row>
    <row r="170" spans="1:5" ht="15" customHeight="1" x14ac:dyDescent="0.2">
      <c r="B170" s="124"/>
      <c r="C170" s="51" t="s">
        <v>44</v>
      </c>
      <c r="D170" s="125"/>
      <c r="E170" s="126">
        <f>SUM(E169:E169)</f>
        <v>38136570.759999998</v>
      </c>
    </row>
    <row r="171" spans="1:5" ht="15" customHeight="1" x14ac:dyDescent="0.2"/>
    <row r="172" spans="1:5" ht="15" customHeight="1" x14ac:dyDescent="0.2"/>
    <row r="173" spans="1:5" ht="15" customHeight="1" x14ac:dyDescent="0.25">
      <c r="A173" s="36" t="s">
        <v>200</v>
      </c>
    </row>
    <row r="174" spans="1:5" ht="15" customHeight="1" x14ac:dyDescent="0.2">
      <c r="A174" s="207" t="s">
        <v>34</v>
      </c>
      <c r="B174" s="207"/>
      <c r="C174" s="207"/>
      <c r="D174" s="207"/>
      <c r="E174" s="207"/>
    </row>
    <row r="175" spans="1:5" ht="15" customHeight="1" x14ac:dyDescent="0.2">
      <c r="A175" s="208" t="s">
        <v>368</v>
      </c>
      <c r="B175" s="208"/>
      <c r="C175" s="208"/>
      <c r="D175" s="208"/>
      <c r="E175" s="208"/>
    </row>
    <row r="176" spans="1:5" ht="15" customHeight="1" x14ac:dyDescent="0.2">
      <c r="A176" s="208"/>
      <c r="B176" s="208"/>
      <c r="C176" s="208"/>
      <c r="D176" s="208"/>
      <c r="E176" s="208"/>
    </row>
    <row r="177" spans="1:5" ht="15" customHeight="1" x14ac:dyDescent="0.2">
      <c r="A177" s="208"/>
      <c r="B177" s="208"/>
      <c r="C177" s="208"/>
      <c r="D177" s="208"/>
      <c r="E177" s="208"/>
    </row>
    <row r="178" spans="1:5" ht="15" customHeight="1" x14ac:dyDescent="0.2">
      <c r="A178" s="208"/>
      <c r="B178" s="208"/>
      <c r="C178" s="208"/>
      <c r="D178" s="208"/>
      <c r="E178" s="208"/>
    </row>
    <row r="179" spans="1:5" ht="15" customHeight="1" x14ac:dyDescent="0.2">
      <c r="A179" s="208"/>
      <c r="B179" s="208"/>
      <c r="C179" s="208"/>
      <c r="D179" s="208"/>
      <c r="E179" s="208"/>
    </row>
    <row r="180" spans="1:5" ht="15" customHeight="1" x14ac:dyDescent="0.2">
      <c r="A180" s="208"/>
      <c r="B180" s="208"/>
      <c r="C180" s="208"/>
      <c r="D180" s="208"/>
      <c r="E180" s="208"/>
    </row>
    <row r="181" spans="1:5" ht="15" customHeight="1" x14ac:dyDescent="0.2">
      <c r="A181" s="208"/>
      <c r="B181" s="208"/>
      <c r="C181" s="208"/>
      <c r="D181" s="208"/>
      <c r="E181" s="208"/>
    </row>
    <row r="182" spans="1:5" ht="15" customHeight="1" x14ac:dyDescent="0.2">
      <c r="A182" s="208"/>
      <c r="B182" s="208"/>
      <c r="C182" s="208"/>
      <c r="D182" s="208"/>
      <c r="E182" s="208"/>
    </row>
    <row r="183" spans="1:5" ht="15" customHeight="1" x14ac:dyDescent="0.2">
      <c r="A183" s="118"/>
      <c r="B183" s="118"/>
      <c r="C183" s="118"/>
      <c r="D183" s="118"/>
      <c r="E183" s="118"/>
    </row>
    <row r="184" spans="1:5" ht="15" customHeight="1" x14ac:dyDescent="0.25">
      <c r="A184" s="56" t="s">
        <v>1</v>
      </c>
      <c r="B184" s="57"/>
      <c r="C184" s="57"/>
      <c r="D184" s="57"/>
      <c r="E184" s="57"/>
    </row>
    <row r="185" spans="1:5" ht="15" customHeight="1" x14ac:dyDescent="0.2">
      <c r="A185" s="72" t="s">
        <v>52</v>
      </c>
      <c r="E185" t="s">
        <v>53</v>
      </c>
    </row>
    <row r="186" spans="1:5" ht="15" customHeight="1" x14ac:dyDescent="0.25">
      <c r="B186" s="56"/>
      <c r="C186" s="57"/>
      <c r="D186" s="57"/>
      <c r="E186" s="79"/>
    </row>
    <row r="187" spans="1:5" ht="15" customHeight="1" x14ac:dyDescent="0.2">
      <c r="A187" s="90"/>
      <c r="B187" s="90"/>
      <c r="C187" s="80" t="s">
        <v>40</v>
      </c>
      <c r="D187" s="81" t="s">
        <v>41</v>
      </c>
      <c r="E187" s="44" t="s">
        <v>42</v>
      </c>
    </row>
    <row r="188" spans="1:5" ht="15" customHeight="1" x14ac:dyDescent="0.2">
      <c r="A188" s="98"/>
      <c r="B188" s="113"/>
      <c r="C188" s="108"/>
      <c r="D188" s="85" t="s">
        <v>91</v>
      </c>
      <c r="E188" s="49">
        <v>7744</v>
      </c>
    </row>
    <row r="189" spans="1:5" ht="15" customHeight="1" x14ac:dyDescent="0.2">
      <c r="A189" s="98"/>
      <c r="B189" s="113"/>
      <c r="C189" s="51" t="s">
        <v>44</v>
      </c>
      <c r="D189" s="52"/>
      <c r="E189" s="53">
        <f>SUM(E188:E188)</f>
        <v>7744</v>
      </c>
    </row>
    <row r="190" spans="1:5" ht="15" customHeight="1" x14ac:dyDescent="0.2"/>
    <row r="191" spans="1:5" ht="15" customHeight="1" x14ac:dyDescent="0.25">
      <c r="A191" s="38" t="s">
        <v>17</v>
      </c>
      <c r="B191" s="39"/>
      <c r="C191" s="39"/>
      <c r="D191" s="58"/>
      <c r="E191" s="58"/>
    </row>
    <row r="192" spans="1:5" ht="15" customHeight="1" x14ac:dyDescent="0.2">
      <c r="A192" s="40" t="s">
        <v>62</v>
      </c>
      <c r="B192" s="57"/>
      <c r="C192" s="57"/>
      <c r="D192" s="57"/>
      <c r="E192" s="59" t="s">
        <v>63</v>
      </c>
    </row>
    <row r="193" spans="1:5" ht="15" customHeight="1" x14ac:dyDescent="0.2">
      <c r="A193" s="42"/>
      <c r="B193" s="119"/>
      <c r="C193" s="39"/>
      <c r="D193" s="42"/>
      <c r="E193" s="120"/>
    </row>
    <row r="194" spans="1:5" ht="15" customHeight="1" x14ac:dyDescent="0.2">
      <c r="B194" s="90"/>
      <c r="C194" s="44" t="s">
        <v>40</v>
      </c>
      <c r="D194" s="103" t="s">
        <v>56</v>
      </c>
      <c r="E194" s="44" t="s">
        <v>42</v>
      </c>
    </row>
    <row r="195" spans="1:5" ht="15" customHeight="1" x14ac:dyDescent="0.2">
      <c r="B195" s="123"/>
      <c r="C195" s="108">
        <v>3123</v>
      </c>
      <c r="D195" s="75" t="s">
        <v>100</v>
      </c>
      <c r="E195" s="49">
        <v>7744</v>
      </c>
    </row>
    <row r="196" spans="1:5" ht="15" customHeight="1" x14ac:dyDescent="0.2">
      <c r="B196" s="124"/>
      <c r="C196" s="51" t="s">
        <v>44</v>
      </c>
      <c r="D196" s="125"/>
      <c r="E196" s="126">
        <f>SUM(E195:E195)</f>
        <v>7744</v>
      </c>
    </row>
    <row r="197" spans="1:5" ht="15" customHeight="1" x14ac:dyDescent="0.2"/>
    <row r="198" spans="1:5" ht="15" customHeight="1" x14ac:dyDescent="0.2"/>
    <row r="199" spans="1:5" ht="15" customHeight="1" x14ac:dyDescent="0.25">
      <c r="A199" s="36" t="s">
        <v>201</v>
      </c>
    </row>
    <row r="200" spans="1:5" ht="15" customHeight="1" x14ac:dyDescent="0.2">
      <c r="A200" s="207" t="s">
        <v>34</v>
      </c>
      <c r="B200" s="207"/>
      <c r="C200" s="207"/>
      <c r="D200" s="207"/>
      <c r="E200" s="207"/>
    </row>
    <row r="201" spans="1:5" ht="15" customHeight="1" x14ac:dyDescent="0.2">
      <c r="A201" s="208" t="s">
        <v>369</v>
      </c>
      <c r="B201" s="208"/>
      <c r="C201" s="208"/>
      <c r="D201" s="208"/>
      <c r="E201" s="208"/>
    </row>
    <row r="202" spans="1:5" ht="15" customHeight="1" x14ac:dyDescent="0.2">
      <c r="A202" s="208"/>
      <c r="B202" s="208"/>
      <c r="C202" s="208"/>
      <c r="D202" s="208"/>
      <c r="E202" s="208"/>
    </row>
    <row r="203" spans="1:5" ht="15" customHeight="1" x14ac:dyDescent="0.2">
      <c r="A203" s="208"/>
      <c r="B203" s="208"/>
      <c r="C203" s="208"/>
      <c r="D203" s="208"/>
      <c r="E203" s="208"/>
    </row>
    <row r="204" spans="1:5" ht="15" customHeight="1" x14ac:dyDescent="0.2">
      <c r="A204" s="208"/>
      <c r="B204" s="208"/>
      <c r="C204" s="208"/>
      <c r="D204" s="208"/>
      <c r="E204" s="208"/>
    </row>
    <row r="205" spans="1:5" ht="15" customHeight="1" x14ac:dyDescent="0.2">
      <c r="A205" s="208"/>
      <c r="B205" s="208"/>
      <c r="C205" s="208"/>
      <c r="D205" s="208"/>
      <c r="E205" s="208"/>
    </row>
    <row r="206" spans="1:5" ht="15" customHeight="1" x14ac:dyDescent="0.2">
      <c r="A206" s="208"/>
      <c r="B206" s="208"/>
      <c r="C206" s="208"/>
      <c r="D206" s="208"/>
      <c r="E206" s="208"/>
    </row>
    <row r="207" spans="1:5" ht="15" customHeight="1" x14ac:dyDescent="0.2">
      <c r="A207" s="208"/>
      <c r="B207" s="208"/>
      <c r="C207" s="208"/>
      <c r="D207" s="208"/>
      <c r="E207" s="208"/>
    </row>
    <row r="208" spans="1:5" ht="15" customHeight="1" x14ac:dyDescent="0.2">
      <c r="A208" s="118"/>
      <c r="B208" s="118"/>
      <c r="C208" s="118"/>
      <c r="D208" s="118"/>
      <c r="E208" s="118"/>
    </row>
    <row r="209" spans="1:5" ht="15" customHeight="1" x14ac:dyDescent="0.2">
      <c r="A209" s="118"/>
      <c r="B209" s="118"/>
      <c r="C209" s="118"/>
      <c r="D209" s="118"/>
      <c r="E209" s="118"/>
    </row>
    <row r="210" spans="1:5" ht="15" customHeight="1" x14ac:dyDescent="0.25">
      <c r="A210" s="56" t="s">
        <v>1</v>
      </c>
      <c r="B210" s="57"/>
      <c r="C210" s="57"/>
      <c r="D210" s="57"/>
      <c r="E210" s="57"/>
    </row>
    <row r="211" spans="1:5" ht="15" customHeight="1" x14ac:dyDescent="0.2">
      <c r="A211" s="72" t="s">
        <v>52</v>
      </c>
      <c r="E211" t="s">
        <v>53</v>
      </c>
    </row>
    <row r="212" spans="1:5" ht="15" customHeight="1" x14ac:dyDescent="0.25">
      <c r="B212" s="56"/>
      <c r="C212" s="57"/>
      <c r="D212" s="57"/>
      <c r="E212" s="79"/>
    </row>
    <row r="213" spans="1:5" ht="15" customHeight="1" x14ac:dyDescent="0.2">
      <c r="A213" s="90"/>
      <c r="B213" s="90"/>
      <c r="C213" s="80" t="s">
        <v>40</v>
      </c>
      <c r="D213" s="81" t="s">
        <v>41</v>
      </c>
      <c r="E213" s="44" t="s">
        <v>42</v>
      </c>
    </row>
    <row r="214" spans="1:5" ht="15" customHeight="1" x14ac:dyDescent="0.2">
      <c r="A214" s="98"/>
      <c r="B214" s="113"/>
      <c r="C214" s="108"/>
      <c r="D214" s="85" t="s">
        <v>91</v>
      </c>
      <c r="E214" s="49">
        <f>112455+4737.6</f>
        <v>117192.6</v>
      </c>
    </row>
    <row r="215" spans="1:5" ht="15" customHeight="1" x14ac:dyDescent="0.2">
      <c r="A215" s="98"/>
      <c r="B215" s="113"/>
      <c r="C215" s="51" t="s">
        <v>44</v>
      </c>
      <c r="D215" s="52"/>
      <c r="E215" s="53">
        <f>SUM(E214:E214)</f>
        <v>117192.6</v>
      </c>
    </row>
    <row r="216" spans="1:5" ht="15" customHeight="1" x14ac:dyDescent="0.2"/>
    <row r="217" spans="1:5" ht="15" customHeight="1" x14ac:dyDescent="0.25">
      <c r="A217" s="38" t="s">
        <v>17</v>
      </c>
      <c r="B217" s="39"/>
      <c r="C217" s="39"/>
      <c r="D217" s="58"/>
      <c r="E217" s="58"/>
    </row>
    <row r="218" spans="1:5" ht="15" customHeight="1" x14ac:dyDescent="0.2">
      <c r="A218" s="40" t="s">
        <v>62</v>
      </c>
      <c r="B218" s="57"/>
      <c r="C218" s="57"/>
      <c r="D218" s="57"/>
      <c r="E218" s="59" t="s">
        <v>63</v>
      </c>
    </row>
    <row r="219" spans="1:5" ht="15" customHeight="1" x14ac:dyDescent="0.2">
      <c r="A219" s="42"/>
      <c r="B219" s="119"/>
      <c r="C219" s="39"/>
      <c r="D219" s="42"/>
      <c r="E219" s="120"/>
    </row>
    <row r="220" spans="1:5" ht="15" customHeight="1" x14ac:dyDescent="0.2">
      <c r="B220" s="90"/>
      <c r="C220" s="44" t="s">
        <v>40</v>
      </c>
      <c r="D220" s="103" t="s">
        <v>56</v>
      </c>
      <c r="E220" s="44" t="s">
        <v>42</v>
      </c>
    </row>
    <row r="221" spans="1:5" ht="15" customHeight="1" x14ac:dyDescent="0.2">
      <c r="B221" s="123"/>
      <c r="C221" s="108">
        <v>3315</v>
      </c>
      <c r="D221" s="75" t="s">
        <v>100</v>
      </c>
      <c r="E221" s="49">
        <v>117192.6</v>
      </c>
    </row>
    <row r="222" spans="1:5" ht="15" customHeight="1" x14ac:dyDescent="0.2">
      <c r="B222" s="124"/>
      <c r="C222" s="51" t="s">
        <v>44</v>
      </c>
      <c r="D222" s="125"/>
      <c r="E222" s="126">
        <f>SUM(E221:E221)</f>
        <v>117192.6</v>
      </c>
    </row>
    <row r="223" spans="1:5" ht="15" customHeight="1" x14ac:dyDescent="0.2"/>
    <row r="224" spans="1:5" ht="15" customHeight="1" x14ac:dyDescent="0.2"/>
    <row r="225" spans="1:5" ht="15" customHeight="1" x14ac:dyDescent="0.25">
      <c r="A225" s="36" t="s">
        <v>202</v>
      </c>
    </row>
    <row r="226" spans="1:5" ht="15" customHeight="1" x14ac:dyDescent="0.2">
      <c r="A226" s="207" t="s">
        <v>34</v>
      </c>
      <c r="B226" s="207"/>
      <c r="C226" s="207"/>
      <c r="D226" s="207"/>
      <c r="E226" s="207"/>
    </row>
    <row r="227" spans="1:5" ht="15" customHeight="1" x14ac:dyDescent="0.2">
      <c r="A227" s="208" t="s">
        <v>370</v>
      </c>
      <c r="B227" s="208"/>
      <c r="C227" s="208"/>
      <c r="D227" s="208"/>
      <c r="E227" s="208"/>
    </row>
    <row r="228" spans="1:5" ht="15" customHeight="1" x14ac:dyDescent="0.2">
      <c r="A228" s="208"/>
      <c r="B228" s="208"/>
      <c r="C228" s="208"/>
      <c r="D228" s="208"/>
      <c r="E228" s="208"/>
    </row>
    <row r="229" spans="1:5" ht="15" customHeight="1" x14ac:dyDescent="0.2">
      <c r="A229" s="208"/>
      <c r="B229" s="208"/>
      <c r="C229" s="208"/>
      <c r="D229" s="208"/>
      <c r="E229" s="208"/>
    </row>
    <row r="230" spans="1:5" ht="15" customHeight="1" x14ac:dyDescent="0.2">
      <c r="A230" s="208"/>
      <c r="B230" s="208"/>
      <c r="C230" s="208"/>
      <c r="D230" s="208"/>
      <c r="E230" s="208"/>
    </row>
    <row r="231" spans="1:5" ht="15" customHeight="1" x14ac:dyDescent="0.2">
      <c r="A231" s="208"/>
      <c r="B231" s="208"/>
      <c r="C231" s="208"/>
      <c r="D231" s="208"/>
      <c r="E231" s="208"/>
    </row>
    <row r="232" spans="1:5" ht="15" customHeight="1" x14ac:dyDescent="0.2">
      <c r="A232" s="208"/>
      <c r="B232" s="208"/>
      <c r="C232" s="208"/>
      <c r="D232" s="208"/>
      <c r="E232" s="208"/>
    </row>
    <row r="233" spans="1:5" ht="15" customHeight="1" x14ac:dyDescent="0.2">
      <c r="A233" s="208"/>
      <c r="B233" s="208"/>
      <c r="C233" s="208"/>
      <c r="D233" s="208"/>
      <c r="E233" s="208"/>
    </row>
    <row r="234" spans="1:5" ht="15" customHeight="1" x14ac:dyDescent="0.2">
      <c r="A234" s="208"/>
      <c r="B234" s="208"/>
      <c r="C234" s="208"/>
      <c r="D234" s="208"/>
      <c r="E234" s="208"/>
    </row>
    <row r="235" spans="1:5" ht="15" customHeight="1" x14ac:dyDescent="0.2">
      <c r="A235" s="118"/>
      <c r="B235" s="118"/>
      <c r="C235" s="118"/>
      <c r="D235" s="118"/>
      <c r="E235" s="118"/>
    </row>
    <row r="236" spans="1:5" ht="15" customHeight="1" x14ac:dyDescent="0.25">
      <c r="A236" s="56" t="s">
        <v>1</v>
      </c>
      <c r="B236" s="57"/>
      <c r="C236" s="57"/>
      <c r="D236" s="57"/>
      <c r="E236" s="57"/>
    </row>
    <row r="237" spans="1:5" ht="15" customHeight="1" x14ac:dyDescent="0.2">
      <c r="A237" s="72" t="s">
        <v>52</v>
      </c>
      <c r="E237" t="s">
        <v>53</v>
      </c>
    </row>
    <row r="238" spans="1:5" ht="15" customHeight="1" x14ac:dyDescent="0.25">
      <c r="B238" s="56"/>
      <c r="C238" s="57"/>
      <c r="D238" s="57"/>
      <c r="E238" s="79"/>
    </row>
    <row r="239" spans="1:5" ht="15" customHeight="1" x14ac:dyDescent="0.2">
      <c r="A239" s="90"/>
      <c r="B239" s="90"/>
      <c r="C239" s="80" t="s">
        <v>40</v>
      </c>
      <c r="D239" s="81" t="s">
        <v>41</v>
      </c>
      <c r="E239" s="44" t="s">
        <v>42</v>
      </c>
    </row>
    <row r="240" spans="1:5" ht="15" customHeight="1" x14ac:dyDescent="0.2">
      <c r="A240" s="98"/>
      <c r="B240" s="113"/>
      <c r="C240" s="108"/>
      <c r="D240" s="85" t="s">
        <v>91</v>
      </c>
      <c r="E240" s="49">
        <v>1911435.95</v>
      </c>
    </row>
    <row r="241" spans="1:5" ht="15" customHeight="1" x14ac:dyDescent="0.2">
      <c r="A241" s="98"/>
      <c r="B241" s="113"/>
      <c r="C241" s="51" t="s">
        <v>44</v>
      </c>
      <c r="D241" s="52"/>
      <c r="E241" s="53">
        <f>SUM(E240:E240)</f>
        <v>1911435.95</v>
      </c>
    </row>
    <row r="242" spans="1:5" ht="15" customHeight="1" x14ac:dyDescent="0.2"/>
    <row r="243" spans="1:5" ht="15" customHeight="1" x14ac:dyDescent="0.25">
      <c r="A243" s="38" t="s">
        <v>17</v>
      </c>
      <c r="B243" s="39"/>
      <c r="C243" s="39"/>
      <c r="D243" s="58"/>
      <c r="E243" s="58"/>
    </row>
    <row r="244" spans="1:5" ht="15" customHeight="1" x14ac:dyDescent="0.2">
      <c r="A244" s="40" t="s">
        <v>62</v>
      </c>
      <c r="B244" s="57"/>
      <c r="C244" s="57"/>
      <c r="D244" s="57"/>
      <c r="E244" s="59" t="s">
        <v>63</v>
      </c>
    </row>
    <row r="245" spans="1:5" ht="15" customHeight="1" x14ac:dyDescent="0.2">
      <c r="A245" s="42"/>
      <c r="B245" s="119"/>
      <c r="C245" s="39"/>
      <c r="D245" s="42"/>
      <c r="E245" s="120"/>
    </row>
    <row r="246" spans="1:5" ht="15" customHeight="1" x14ac:dyDescent="0.2">
      <c r="B246" s="90"/>
      <c r="C246" s="44" t="s">
        <v>40</v>
      </c>
      <c r="D246" s="103" t="s">
        <v>56</v>
      </c>
      <c r="E246" s="44" t="s">
        <v>42</v>
      </c>
    </row>
    <row r="247" spans="1:5" ht="15" customHeight="1" x14ac:dyDescent="0.2">
      <c r="B247" s="123"/>
      <c r="C247" s="108">
        <v>3315</v>
      </c>
      <c r="D247" s="75" t="s">
        <v>100</v>
      </c>
      <c r="E247" s="49">
        <v>1911435.95</v>
      </c>
    </row>
    <row r="248" spans="1:5" ht="15" customHeight="1" x14ac:dyDescent="0.2">
      <c r="B248" s="124"/>
      <c r="C248" s="51" t="s">
        <v>44</v>
      </c>
      <c r="D248" s="125"/>
      <c r="E248" s="126">
        <f>SUM(E247:E247)</f>
        <v>1911435.95</v>
      </c>
    </row>
    <row r="249" spans="1:5" ht="15" customHeight="1" x14ac:dyDescent="0.2"/>
    <row r="250" spans="1:5" ht="15" customHeight="1" x14ac:dyDescent="0.2"/>
    <row r="251" spans="1:5" ht="15" customHeight="1" x14ac:dyDescent="0.25">
      <c r="A251" s="36" t="s">
        <v>203</v>
      </c>
    </row>
    <row r="252" spans="1:5" ht="15" customHeight="1" x14ac:dyDescent="0.2">
      <c r="A252" s="207" t="s">
        <v>34</v>
      </c>
      <c r="B252" s="207"/>
      <c r="C252" s="207"/>
      <c r="D252" s="207"/>
      <c r="E252" s="207"/>
    </row>
    <row r="253" spans="1:5" ht="15" customHeight="1" x14ac:dyDescent="0.2">
      <c r="A253" s="208" t="s">
        <v>371</v>
      </c>
      <c r="B253" s="208"/>
      <c r="C253" s="208"/>
      <c r="D253" s="208"/>
      <c r="E253" s="208"/>
    </row>
    <row r="254" spans="1:5" ht="15" customHeight="1" x14ac:dyDescent="0.2">
      <c r="A254" s="208"/>
      <c r="B254" s="208"/>
      <c r="C254" s="208"/>
      <c r="D254" s="208"/>
      <c r="E254" s="208"/>
    </row>
    <row r="255" spans="1:5" ht="15" customHeight="1" x14ac:dyDescent="0.2">
      <c r="A255" s="208"/>
      <c r="B255" s="208"/>
      <c r="C255" s="208"/>
      <c r="D255" s="208"/>
      <c r="E255" s="208"/>
    </row>
    <row r="256" spans="1:5" ht="15" customHeight="1" x14ac:dyDescent="0.2">
      <c r="A256" s="208"/>
      <c r="B256" s="208"/>
      <c r="C256" s="208"/>
      <c r="D256" s="208"/>
      <c r="E256" s="208"/>
    </row>
    <row r="257" spans="1:5" ht="15" customHeight="1" x14ac:dyDescent="0.2">
      <c r="A257" s="208"/>
      <c r="B257" s="208"/>
      <c r="C257" s="208"/>
      <c r="D257" s="208"/>
      <c r="E257" s="208"/>
    </row>
    <row r="258" spans="1:5" ht="15" customHeight="1" x14ac:dyDescent="0.2">
      <c r="A258" s="208"/>
      <c r="B258" s="208"/>
      <c r="C258" s="208"/>
      <c r="D258" s="208"/>
      <c r="E258" s="208"/>
    </row>
    <row r="259" spans="1:5" ht="15" customHeight="1" x14ac:dyDescent="0.2">
      <c r="A259" s="208"/>
      <c r="B259" s="208"/>
      <c r="C259" s="208"/>
      <c r="D259" s="208"/>
      <c r="E259" s="208"/>
    </row>
    <row r="260" spans="1:5" ht="15" customHeight="1" x14ac:dyDescent="0.2">
      <c r="A260" s="208"/>
      <c r="B260" s="208"/>
      <c r="C260" s="208"/>
      <c r="D260" s="208"/>
      <c r="E260" s="208"/>
    </row>
    <row r="261" spans="1:5" ht="15" customHeight="1" x14ac:dyDescent="0.2">
      <c r="A261" s="118"/>
      <c r="B261" s="118"/>
      <c r="C261" s="118"/>
      <c r="D261" s="118"/>
      <c r="E261" s="118"/>
    </row>
    <row r="262" spans="1:5" ht="15" customHeight="1" x14ac:dyDescent="0.25">
      <c r="A262" s="56" t="s">
        <v>1</v>
      </c>
      <c r="B262" s="57"/>
      <c r="C262" s="57"/>
      <c r="D262" s="57"/>
      <c r="E262" s="57"/>
    </row>
    <row r="263" spans="1:5" ht="15" customHeight="1" x14ac:dyDescent="0.2">
      <c r="A263" s="72" t="s">
        <v>52</v>
      </c>
      <c r="E263" t="s">
        <v>53</v>
      </c>
    </row>
    <row r="264" spans="1:5" ht="15" customHeight="1" x14ac:dyDescent="0.25">
      <c r="B264" s="56"/>
      <c r="C264" s="57"/>
      <c r="D264" s="57"/>
      <c r="E264" s="79"/>
    </row>
    <row r="265" spans="1:5" ht="15" customHeight="1" x14ac:dyDescent="0.2">
      <c r="A265" s="90"/>
      <c r="B265" s="90"/>
      <c r="C265" s="80" t="s">
        <v>40</v>
      </c>
      <c r="D265" s="81" t="s">
        <v>41</v>
      </c>
      <c r="E265" s="44" t="s">
        <v>42</v>
      </c>
    </row>
    <row r="266" spans="1:5" ht="15" customHeight="1" x14ac:dyDescent="0.2">
      <c r="A266" s="98"/>
      <c r="B266" s="113"/>
      <c r="C266" s="108"/>
      <c r="D266" s="85" t="s">
        <v>91</v>
      </c>
      <c r="E266" s="49">
        <f>31581+2740306.31</f>
        <v>2771887.31</v>
      </c>
    </row>
    <row r="267" spans="1:5" ht="15" customHeight="1" x14ac:dyDescent="0.2">
      <c r="A267" s="98"/>
      <c r="B267" s="113"/>
      <c r="C267" s="51" t="s">
        <v>44</v>
      </c>
      <c r="D267" s="52"/>
      <c r="E267" s="53">
        <f>SUM(E266:E266)</f>
        <v>2771887.31</v>
      </c>
    </row>
    <row r="268" spans="1:5" ht="15" customHeight="1" x14ac:dyDescent="0.2"/>
    <row r="269" spans="1:5" ht="15" customHeight="1" x14ac:dyDescent="0.2"/>
    <row r="270" spans="1:5" ht="15" customHeight="1" x14ac:dyDescent="0.25">
      <c r="A270" s="38" t="s">
        <v>17</v>
      </c>
      <c r="B270" s="39"/>
      <c r="C270" s="39"/>
      <c r="D270" s="58"/>
      <c r="E270" s="58"/>
    </row>
    <row r="271" spans="1:5" ht="15" customHeight="1" x14ac:dyDescent="0.2">
      <c r="A271" s="40" t="s">
        <v>62</v>
      </c>
      <c r="B271" s="57"/>
      <c r="C271" s="57"/>
      <c r="D271" s="57"/>
      <c r="E271" s="59" t="s">
        <v>63</v>
      </c>
    </row>
    <row r="272" spans="1:5" ht="15" customHeight="1" x14ac:dyDescent="0.2">
      <c r="A272" s="42"/>
      <c r="B272" s="119"/>
      <c r="C272" s="39"/>
      <c r="D272" s="42"/>
      <c r="E272" s="120"/>
    </row>
    <row r="273" spans="1:5" ht="15" customHeight="1" x14ac:dyDescent="0.2">
      <c r="B273" s="90"/>
      <c r="C273" s="44" t="s">
        <v>40</v>
      </c>
      <c r="D273" s="103" t="s">
        <v>56</v>
      </c>
      <c r="E273" s="44" t="s">
        <v>42</v>
      </c>
    </row>
    <row r="274" spans="1:5" ht="15" customHeight="1" x14ac:dyDescent="0.2">
      <c r="B274" s="123"/>
      <c r="C274" s="108">
        <v>3122</v>
      </c>
      <c r="D274" s="75" t="s">
        <v>100</v>
      </c>
      <c r="E274" s="49">
        <f>2740306.31+31581</f>
        <v>2771887.31</v>
      </c>
    </row>
    <row r="275" spans="1:5" ht="15" customHeight="1" x14ac:dyDescent="0.2">
      <c r="B275" s="124"/>
      <c r="C275" s="51" t="s">
        <v>44</v>
      </c>
      <c r="D275" s="125"/>
      <c r="E275" s="126">
        <f>SUM(E274:E274)</f>
        <v>2771887.31</v>
      </c>
    </row>
    <row r="276" spans="1:5" ht="15" customHeight="1" x14ac:dyDescent="0.2"/>
    <row r="277" spans="1:5" ht="15" customHeight="1" x14ac:dyDescent="0.2"/>
    <row r="278" spans="1:5" ht="15" customHeight="1" x14ac:dyDescent="0.25">
      <c r="A278" s="36" t="s">
        <v>204</v>
      </c>
    </row>
    <row r="279" spans="1:5" ht="15" customHeight="1" x14ac:dyDescent="0.2">
      <c r="A279" s="207" t="s">
        <v>34</v>
      </c>
      <c r="B279" s="207"/>
      <c r="C279" s="207"/>
      <c r="D279" s="207"/>
      <c r="E279" s="207"/>
    </row>
    <row r="280" spans="1:5" ht="15" customHeight="1" x14ac:dyDescent="0.2">
      <c r="A280" s="208" t="s">
        <v>372</v>
      </c>
      <c r="B280" s="208"/>
      <c r="C280" s="208"/>
      <c r="D280" s="208"/>
      <c r="E280" s="208"/>
    </row>
    <row r="281" spans="1:5" ht="15" customHeight="1" x14ac:dyDescent="0.2">
      <c r="A281" s="208"/>
      <c r="B281" s="208"/>
      <c r="C281" s="208"/>
      <c r="D281" s="208"/>
      <c r="E281" s="208"/>
    </row>
    <row r="282" spans="1:5" ht="15" customHeight="1" x14ac:dyDescent="0.2">
      <c r="A282" s="208"/>
      <c r="B282" s="208"/>
      <c r="C282" s="208"/>
      <c r="D282" s="208"/>
      <c r="E282" s="208"/>
    </row>
    <row r="283" spans="1:5" ht="15" customHeight="1" x14ac:dyDescent="0.2">
      <c r="A283" s="208"/>
      <c r="B283" s="208"/>
      <c r="C283" s="208"/>
      <c r="D283" s="208"/>
      <c r="E283" s="208"/>
    </row>
    <row r="284" spans="1:5" ht="15" customHeight="1" x14ac:dyDescent="0.2">
      <c r="A284" s="208"/>
      <c r="B284" s="208"/>
      <c r="C284" s="208"/>
      <c r="D284" s="208"/>
      <c r="E284" s="208"/>
    </row>
    <row r="285" spans="1:5" ht="15" customHeight="1" x14ac:dyDescent="0.2">
      <c r="A285" s="208"/>
      <c r="B285" s="208"/>
      <c r="C285" s="208"/>
      <c r="D285" s="208"/>
      <c r="E285" s="208"/>
    </row>
    <row r="286" spans="1:5" ht="15" customHeight="1" x14ac:dyDescent="0.2">
      <c r="A286" s="208"/>
      <c r="B286" s="208"/>
      <c r="C286" s="208"/>
      <c r="D286" s="208"/>
      <c r="E286" s="208"/>
    </row>
    <row r="287" spans="1:5" ht="15" customHeight="1" x14ac:dyDescent="0.2">
      <c r="A287" s="208"/>
      <c r="B287" s="208"/>
      <c r="C287" s="208"/>
      <c r="D287" s="208"/>
      <c r="E287" s="208"/>
    </row>
    <row r="288" spans="1:5" ht="15" customHeight="1" x14ac:dyDescent="0.2">
      <c r="A288" s="118"/>
      <c r="B288" s="118"/>
      <c r="C288" s="118"/>
      <c r="D288" s="118"/>
      <c r="E288" s="118"/>
    </row>
    <row r="289" spans="1:5" ht="15" customHeight="1" x14ac:dyDescent="0.25">
      <c r="A289" s="56" t="s">
        <v>1</v>
      </c>
      <c r="B289" s="57"/>
      <c r="C289" s="57"/>
      <c r="D289" s="57"/>
      <c r="E289" s="57"/>
    </row>
    <row r="290" spans="1:5" ht="15" customHeight="1" x14ac:dyDescent="0.2">
      <c r="A290" s="72" t="s">
        <v>52</v>
      </c>
      <c r="E290" t="s">
        <v>53</v>
      </c>
    </row>
    <row r="291" spans="1:5" ht="15" customHeight="1" x14ac:dyDescent="0.25">
      <c r="B291" s="56"/>
      <c r="C291" s="57"/>
      <c r="D291" s="57"/>
      <c r="E291" s="79"/>
    </row>
    <row r="292" spans="1:5" ht="15" customHeight="1" x14ac:dyDescent="0.2">
      <c r="A292" s="90"/>
      <c r="B292" s="90"/>
      <c r="C292" s="80" t="s">
        <v>40</v>
      </c>
      <c r="D292" s="81" t="s">
        <v>41</v>
      </c>
      <c r="E292" s="44" t="s">
        <v>42</v>
      </c>
    </row>
    <row r="293" spans="1:5" ht="15" customHeight="1" x14ac:dyDescent="0.2">
      <c r="A293" s="98"/>
      <c r="B293" s="113"/>
      <c r="C293" s="108"/>
      <c r="D293" s="85" t="s">
        <v>91</v>
      </c>
      <c r="E293" s="49">
        <f>19057.5+11037194.45</f>
        <v>11056251.949999999</v>
      </c>
    </row>
    <row r="294" spans="1:5" ht="15" customHeight="1" x14ac:dyDescent="0.2">
      <c r="A294" s="98"/>
      <c r="B294" s="113"/>
      <c r="C294" s="51" t="s">
        <v>44</v>
      </c>
      <c r="D294" s="52"/>
      <c r="E294" s="53">
        <f>SUM(E293:E293)</f>
        <v>11056251.949999999</v>
      </c>
    </row>
    <row r="295" spans="1:5" ht="15" customHeight="1" x14ac:dyDescent="0.2"/>
    <row r="296" spans="1:5" ht="15" customHeight="1" x14ac:dyDescent="0.25">
      <c r="A296" s="38" t="s">
        <v>17</v>
      </c>
      <c r="B296" s="39"/>
      <c r="C296" s="39"/>
      <c r="D296" s="58"/>
      <c r="E296" s="58"/>
    </row>
    <row r="297" spans="1:5" ht="15" customHeight="1" x14ac:dyDescent="0.2">
      <c r="A297" s="40" t="s">
        <v>62</v>
      </c>
      <c r="B297" s="57"/>
      <c r="C297" s="57"/>
      <c r="D297" s="57"/>
      <c r="E297" s="59" t="s">
        <v>63</v>
      </c>
    </row>
    <row r="298" spans="1:5" ht="15" customHeight="1" x14ac:dyDescent="0.2">
      <c r="A298" s="42"/>
      <c r="B298" s="119"/>
      <c r="C298" s="39"/>
      <c r="D298" s="42"/>
      <c r="E298" s="120"/>
    </row>
    <row r="299" spans="1:5" ht="15" customHeight="1" x14ac:dyDescent="0.2">
      <c r="B299" s="90"/>
      <c r="C299" s="44" t="s">
        <v>40</v>
      </c>
      <c r="D299" s="103" t="s">
        <v>56</v>
      </c>
      <c r="E299" s="44" t="s">
        <v>42</v>
      </c>
    </row>
    <row r="300" spans="1:5" ht="15" customHeight="1" x14ac:dyDescent="0.2">
      <c r="B300" s="123"/>
      <c r="C300" s="108">
        <v>3314</v>
      </c>
      <c r="D300" s="75" t="s">
        <v>100</v>
      </c>
      <c r="E300" s="49">
        <f>11037194.45+19057.5</f>
        <v>11056251.949999999</v>
      </c>
    </row>
    <row r="301" spans="1:5" ht="15" customHeight="1" x14ac:dyDescent="0.2">
      <c r="B301" s="124"/>
      <c r="C301" s="51" t="s">
        <v>44</v>
      </c>
      <c r="D301" s="125"/>
      <c r="E301" s="126">
        <f>SUM(E300:E300)</f>
        <v>11056251.949999999</v>
      </c>
    </row>
    <row r="302" spans="1:5" ht="15" customHeight="1" x14ac:dyDescent="0.2"/>
    <row r="303" spans="1:5" ht="15" customHeight="1" x14ac:dyDescent="0.2"/>
    <row r="304" spans="1:5" ht="15" customHeight="1" x14ac:dyDescent="0.25">
      <c r="A304" s="36" t="s">
        <v>205</v>
      </c>
    </row>
    <row r="305" spans="1:5" ht="15" customHeight="1" x14ac:dyDescent="0.2">
      <c r="A305" s="207" t="s">
        <v>34</v>
      </c>
      <c r="B305" s="207"/>
      <c r="C305" s="207"/>
      <c r="D305" s="207"/>
      <c r="E305" s="207"/>
    </row>
    <row r="306" spans="1:5" ht="15" customHeight="1" x14ac:dyDescent="0.2">
      <c r="A306" s="208" t="s">
        <v>373</v>
      </c>
      <c r="B306" s="208"/>
      <c r="C306" s="208"/>
      <c r="D306" s="208"/>
      <c r="E306" s="208"/>
    </row>
    <row r="307" spans="1:5" ht="15" customHeight="1" x14ac:dyDescent="0.2">
      <c r="A307" s="208"/>
      <c r="B307" s="208"/>
      <c r="C307" s="208"/>
      <c r="D307" s="208"/>
      <c r="E307" s="208"/>
    </row>
    <row r="308" spans="1:5" ht="15" customHeight="1" x14ac:dyDescent="0.2">
      <c r="A308" s="208"/>
      <c r="B308" s="208"/>
      <c r="C308" s="208"/>
      <c r="D308" s="208"/>
      <c r="E308" s="208"/>
    </row>
    <row r="309" spans="1:5" ht="15" customHeight="1" x14ac:dyDescent="0.2">
      <c r="A309" s="208"/>
      <c r="B309" s="208"/>
      <c r="C309" s="208"/>
      <c r="D309" s="208"/>
      <c r="E309" s="208"/>
    </row>
    <row r="310" spans="1:5" ht="15" customHeight="1" x14ac:dyDescent="0.2">
      <c r="A310" s="208"/>
      <c r="B310" s="208"/>
      <c r="C310" s="208"/>
      <c r="D310" s="208"/>
      <c r="E310" s="208"/>
    </row>
    <row r="311" spans="1:5" ht="15" customHeight="1" x14ac:dyDescent="0.2">
      <c r="A311" s="208"/>
      <c r="B311" s="208"/>
      <c r="C311" s="208"/>
      <c r="D311" s="208"/>
      <c r="E311" s="208"/>
    </row>
    <row r="312" spans="1:5" ht="15" customHeight="1" x14ac:dyDescent="0.2">
      <c r="A312" s="208"/>
      <c r="B312" s="208"/>
      <c r="C312" s="208"/>
      <c r="D312" s="208"/>
      <c r="E312" s="208"/>
    </row>
    <row r="313" spans="1:5" ht="15" customHeight="1" x14ac:dyDescent="0.2">
      <c r="A313" s="118"/>
      <c r="B313" s="118"/>
      <c r="C313" s="118"/>
      <c r="D313" s="118"/>
      <c r="E313" s="118"/>
    </row>
    <row r="314" spans="1:5" ht="15" customHeight="1" x14ac:dyDescent="0.25">
      <c r="A314" s="56" t="s">
        <v>1</v>
      </c>
      <c r="B314" s="57"/>
      <c r="C314" s="57"/>
      <c r="D314" s="57"/>
      <c r="E314" s="57"/>
    </row>
    <row r="315" spans="1:5" ht="15" customHeight="1" x14ac:dyDescent="0.2">
      <c r="A315" s="72" t="s">
        <v>52</v>
      </c>
      <c r="E315" t="s">
        <v>53</v>
      </c>
    </row>
    <row r="316" spans="1:5" ht="15" customHeight="1" x14ac:dyDescent="0.25">
      <c r="B316" s="56"/>
      <c r="C316" s="57"/>
      <c r="D316" s="57"/>
      <c r="E316" s="79"/>
    </row>
    <row r="317" spans="1:5" ht="15" customHeight="1" x14ac:dyDescent="0.2">
      <c r="A317" s="90"/>
      <c r="B317" s="90"/>
      <c r="C317" s="80" t="s">
        <v>40</v>
      </c>
      <c r="D317" s="81" t="s">
        <v>41</v>
      </c>
      <c r="E317" s="44" t="s">
        <v>42</v>
      </c>
    </row>
    <row r="318" spans="1:5" ht="15" customHeight="1" x14ac:dyDescent="0.2">
      <c r="A318" s="98"/>
      <c r="B318" s="113"/>
      <c r="C318" s="108"/>
      <c r="D318" s="85" t="s">
        <v>91</v>
      </c>
      <c r="E318" s="49">
        <v>427798.52</v>
      </c>
    </row>
    <row r="319" spans="1:5" ht="15" customHeight="1" x14ac:dyDescent="0.2">
      <c r="A319" s="98"/>
      <c r="B319" s="113"/>
      <c r="C319" s="51" t="s">
        <v>44</v>
      </c>
      <c r="D319" s="52"/>
      <c r="E319" s="53">
        <f>SUM(E318:E318)</f>
        <v>427798.52</v>
      </c>
    </row>
    <row r="320" spans="1:5" ht="15" customHeight="1" x14ac:dyDescent="0.2"/>
    <row r="321" spans="1:5" ht="15" customHeight="1" x14ac:dyDescent="0.2"/>
    <row r="322" spans="1:5" ht="15" customHeight="1" x14ac:dyDescent="0.25">
      <c r="A322" s="38" t="s">
        <v>17</v>
      </c>
      <c r="B322" s="39"/>
      <c r="C322" s="39"/>
      <c r="D322" s="58"/>
      <c r="E322" s="58"/>
    </row>
    <row r="323" spans="1:5" ht="15" customHeight="1" x14ac:dyDescent="0.2">
      <c r="A323" s="40" t="s">
        <v>62</v>
      </c>
      <c r="B323" s="57"/>
      <c r="C323" s="57"/>
      <c r="D323" s="57"/>
      <c r="E323" s="59" t="s">
        <v>63</v>
      </c>
    </row>
    <row r="324" spans="1:5" ht="15" customHeight="1" x14ac:dyDescent="0.2">
      <c r="A324" s="42"/>
      <c r="B324" s="119"/>
      <c r="C324" s="39"/>
      <c r="D324" s="42"/>
      <c r="E324" s="120"/>
    </row>
    <row r="325" spans="1:5" ht="15" customHeight="1" x14ac:dyDescent="0.2">
      <c r="B325" s="90"/>
      <c r="C325" s="44" t="s">
        <v>40</v>
      </c>
      <c r="D325" s="103" t="s">
        <v>56</v>
      </c>
      <c r="E325" s="44" t="s">
        <v>42</v>
      </c>
    </row>
    <row r="326" spans="1:5" ht="15" customHeight="1" x14ac:dyDescent="0.2">
      <c r="B326" s="123"/>
      <c r="C326" s="108">
        <v>4357</v>
      </c>
      <c r="D326" s="75" t="s">
        <v>100</v>
      </c>
      <c r="E326" s="49">
        <v>427798.52</v>
      </c>
    </row>
    <row r="327" spans="1:5" ht="15" customHeight="1" x14ac:dyDescent="0.2">
      <c r="B327" s="124"/>
      <c r="C327" s="51" t="s">
        <v>44</v>
      </c>
      <c r="D327" s="125"/>
      <c r="E327" s="126">
        <f>SUM(E326:E326)</f>
        <v>427798.52</v>
      </c>
    </row>
    <row r="328" spans="1:5" ht="15" customHeight="1" x14ac:dyDescent="0.2"/>
    <row r="329" spans="1:5" ht="15" customHeight="1" x14ac:dyDescent="0.2"/>
    <row r="330" spans="1:5" ht="15" customHeight="1" x14ac:dyDescent="0.25">
      <c r="A330" s="36" t="s">
        <v>206</v>
      </c>
    </row>
    <row r="331" spans="1:5" ht="15" customHeight="1" x14ac:dyDescent="0.2">
      <c r="A331" s="211" t="s">
        <v>126</v>
      </c>
      <c r="B331" s="211"/>
      <c r="C331" s="211"/>
      <c r="D331" s="211"/>
      <c r="E331" s="211"/>
    </row>
    <row r="332" spans="1:5" ht="15" customHeight="1" x14ac:dyDescent="0.2">
      <c r="A332" s="211"/>
      <c r="B332" s="211"/>
      <c r="C332" s="211"/>
      <c r="D332" s="211"/>
      <c r="E332" s="211"/>
    </row>
    <row r="333" spans="1:5" ht="15" customHeight="1" x14ac:dyDescent="0.2">
      <c r="A333" s="208" t="s">
        <v>207</v>
      </c>
      <c r="B333" s="208"/>
      <c r="C333" s="208"/>
      <c r="D333" s="208"/>
      <c r="E333" s="208"/>
    </row>
    <row r="334" spans="1:5" ht="15" customHeight="1" x14ac:dyDescent="0.2">
      <c r="A334" s="208"/>
      <c r="B334" s="208"/>
      <c r="C334" s="208"/>
      <c r="D334" s="208"/>
      <c r="E334" s="208"/>
    </row>
    <row r="335" spans="1:5" ht="15" customHeight="1" x14ac:dyDescent="0.2">
      <c r="A335" s="208"/>
      <c r="B335" s="208"/>
      <c r="C335" s="208"/>
      <c r="D335" s="208"/>
      <c r="E335" s="208"/>
    </row>
    <row r="336" spans="1:5" ht="15" customHeight="1" x14ac:dyDescent="0.2">
      <c r="A336" s="208"/>
      <c r="B336" s="208"/>
      <c r="C336" s="208"/>
      <c r="D336" s="208"/>
      <c r="E336" s="208"/>
    </row>
    <row r="337" spans="1:5" ht="15" customHeight="1" x14ac:dyDescent="0.2">
      <c r="A337" s="208"/>
      <c r="B337" s="208"/>
      <c r="C337" s="208"/>
      <c r="D337" s="208"/>
      <c r="E337" s="208"/>
    </row>
    <row r="338" spans="1:5" ht="15" customHeight="1" x14ac:dyDescent="0.2">
      <c r="A338" s="208"/>
      <c r="B338" s="208"/>
      <c r="C338" s="208"/>
      <c r="D338" s="208"/>
      <c r="E338" s="208"/>
    </row>
    <row r="339" spans="1:5" ht="15" customHeight="1" x14ac:dyDescent="0.2">
      <c r="A339" s="208"/>
      <c r="B339" s="208"/>
      <c r="C339" s="208"/>
      <c r="D339" s="208"/>
      <c r="E339" s="208"/>
    </row>
    <row r="340" spans="1:5" ht="15" customHeight="1" x14ac:dyDescent="0.2">
      <c r="A340" s="208"/>
      <c r="B340" s="208"/>
      <c r="C340" s="208"/>
      <c r="D340" s="208"/>
      <c r="E340" s="208"/>
    </row>
    <row r="341" spans="1:5" ht="15" customHeight="1" x14ac:dyDescent="0.2"/>
    <row r="342" spans="1:5" ht="15" customHeight="1" x14ac:dyDescent="0.25">
      <c r="A342" s="38" t="s">
        <v>17</v>
      </c>
      <c r="B342" s="39"/>
      <c r="C342" s="39"/>
      <c r="D342" s="39"/>
      <c r="E342" s="39"/>
    </row>
    <row r="343" spans="1:5" ht="15" customHeight="1" x14ac:dyDescent="0.2">
      <c r="A343" s="40" t="s">
        <v>52</v>
      </c>
      <c r="B343" s="39"/>
      <c r="C343" s="39"/>
      <c r="D343" s="39"/>
      <c r="E343" s="41" t="s">
        <v>53</v>
      </c>
    </row>
    <row r="344" spans="1:5" ht="15" customHeight="1" x14ac:dyDescent="0.25">
      <c r="A344" s="38"/>
      <c r="B344" s="62"/>
      <c r="C344" s="39"/>
      <c r="D344" s="39"/>
      <c r="E344" s="43"/>
    </row>
    <row r="345" spans="1:5" ht="15" customHeight="1" x14ac:dyDescent="0.2">
      <c r="B345" s="44" t="s">
        <v>39</v>
      </c>
      <c r="C345" s="44" t="s">
        <v>40</v>
      </c>
      <c r="D345" s="73" t="s">
        <v>56</v>
      </c>
      <c r="E345" s="82" t="s">
        <v>42</v>
      </c>
    </row>
    <row r="346" spans="1:5" ht="15" customHeight="1" x14ac:dyDescent="0.2">
      <c r="B346" s="131">
        <v>13307</v>
      </c>
      <c r="C346" s="132">
        <v>4324</v>
      </c>
      <c r="D346" s="133" t="s">
        <v>65</v>
      </c>
      <c r="E346" s="134">
        <v>-2500000</v>
      </c>
    </row>
    <row r="347" spans="1:5" ht="15" customHeight="1" x14ac:dyDescent="0.2">
      <c r="B347" s="109"/>
      <c r="C347" s="51" t="s">
        <v>44</v>
      </c>
      <c r="D347" s="52"/>
      <c r="E347" s="53">
        <f>SUM(E346:E346)</f>
        <v>-2500000</v>
      </c>
    </row>
    <row r="348" spans="1:5" ht="15" customHeight="1" x14ac:dyDescent="0.2"/>
    <row r="349" spans="1:5" ht="15" customHeight="1" x14ac:dyDescent="0.25">
      <c r="A349" s="56" t="s">
        <v>17</v>
      </c>
      <c r="B349" s="71"/>
      <c r="C349" s="57"/>
      <c r="D349" s="57"/>
      <c r="E349" s="57"/>
    </row>
    <row r="350" spans="1:5" ht="15" customHeight="1" x14ac:dyDescent="0.2">
      <c r="A350" s="72" t="s">
        <v>86</v>
      </c>
      <c r="B350" s="167"/>
      <c r="C350" s="58"/>
      <c r="D350" s="58"/>
      <c r="E350" s="58" t="s">
        <v>87</v>
      </c>
    </row>
    <row r="351" spans="1:5" ht="15" customHeight="1" x14ac:dyDescent="0.2">
      <c r="A351" s="58"/>
      <c r="B351" s="168"/>
      <c r="C351" s="57"/>
      <c r="D351" s="58"/>
      <c r="E351" s="115"/>
    </row>
    <row r="352" spans="1:5" ht="15" customHeight="1" x14ac:dyDescent="0.2">
      <c r="B352" s="97"/>
      <c r="C352" s="80" t="s">
        <v>40</v>
      </c>
      <c r="D352" s="73" t="s">
        <v>56</v>
      </c>
      <c r="E352" s="80" t="s">
        <v>42</v>
      </c>
    </row>
    <row r="353" spans="1:5" ht="15" customHeight="1" x14ac:dyDescent="0.2">
      <c r="B353" s="101"/>
      <c r="C353" s="99">
        <v>4324</v>
      </c>
      <c r="D353" s="85" t="s">
        <v>89</v>
      </c>
      <c r="E353" s="138">
        <v>2500000</v>
      </c>
    </row>
    <row r="354" spans="1:5" ht="15" customHeight="1" x14ac:dyDescent="0.2">
      <c r="B354" s="127"/>
      <c r="C354" s="87" t="s">
        <v>44</v>
      </c>
      <c r="D354" s="110"/>
      <c r="E354" s="111">
        <f>SUM(E353:E353)</f>
        <v>2500000</v>
      </c>
    </row>
    <row r="355" spans="1:5" ht="15" customHeight="1" x14ac:dyDescent="0.2"/>
    <row r="356" spans="1:5" ht="15" customHeight="1" x14ac:dyDescent="0.2"/>
    <row r="357" spans="1:5" ht="15" customHeight="1" x14ac:dyDescent="0.2"/>
    <row r="358" spans="1:5" ht="15" customHeight="1" x14ac:dyDescent="0.2"/>
    <row r="359" spans="1:5" ht="15" customHeight="1" x14ac:dyDescent="0.2"/>
    <row r="360" spans="1:5" ht="15" customHeight="1" x14ac:dyDescent="0.2"/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6" t="s">
        <v>208</v>
      </c>
    </row>
    <row r="367" spans="1:5" ht="15" customHeight="1" x14ac:dyDescent="0.2">
      <c r="A367" s="210" t="s">
        <v>209</v>
      </c>
      <c r="B367" s="210"/>
      <c r="C367" s="210"/>
      <c r="D367" s="210"/>
      <c r="E367" s="210"/>
    </row>
    <row r="368" spans="1:5" ht="15" customHeight="1" x14ac:dyDescent="0.2">
      <c r="A368" s="210"/>
      <c r="B368" s="210"/>
      <c r="C368" s="210"/>
      <c r="D368" s="210"/>
      <c r="E368" s="210"/>
    </row>
    <row r="369" spans="1:5" ht="15" customHeight="1" x14ac:dyDescent="0.2">
      <c r="A369" s="208" t="s">
        <v>210</v>
      </c>
      <c r="B369" s="208"/>
      <c r="C369" s="208"/>
      <c r="D369" s="208"/>
      <c r="E369" s="208"/>
    </row>
    <row r="370" spans="1:5" ht="15" customHeight="1" x14ac:dyDescent="0.2">
      <c r="A370" s="208"/>
      <c r="B370" s="208"/>
      <c r="C370" s="208"/>
      <c r="D370" s="208"/>
      <c r="E370" s="208"/>
    </row>
    <row r="371" spans="1:5" ht="15" customHeight="1" x14ac:dyDescent="0.2">
      <c r="A371" s="208"/>
      <c r="B371" s="208"/>
      <c r="C371" s="208"/>
      <c r="D371" s="208"/>
      <c r="E371" s="208"/>
    </row>
    <row r="372" spans="1:5" ht="15" customHeight="1" x14ac:dyDescent="0.2">
      <c r="A372" s="208"/>
      <c r="B372" s="208"/>
      <c r="C372" s="208"/>
      <c r="D372" s="208"/>
      <c r="E372" s="208"/>
    </row>
    <row r="373" spans="1:5" ht="15" customHeight="1" x14ac:dyDescent="0.2">
      <c r="A373" s="208"/>
      <c r="B373" s="208"/>
      <c r="C373" s="208"/>
      <c r="D373" s="208"/>
      <c r="E373" s="208"/>
    </row>
    <row r="374" spans="1:5" ht="15" customHeight="1" x14ac:dyDescent="0.2">
      <c r="A374" s="208"/>
      <c r="B374" s="208"/>
      <c r="C374" s="208"/>
      <c r="D374" s="208"/>
      <c r="E374" s="208"/>
    </row>
    <row r="375" spans="1:5" ht="15" customHeight="1" x14ac:dyDescent="0.2">
      <c r="A375" s="57"/>
      <c r="B375" s="149"/>
      <c r="C375" s="150"/>
      <c r="D375" s="57"/>
      <c r="E375" s="151"/>
    </row>
    <row r="376" spans="1:5" ht="15" customHeight="1" x14ac:dyDescent="0.25">
      <c r="A376" s="56" t="s">
        <v>17</v>
      </c>
      <c r="B376" s="57"/>
      <c r="C376" s="57"/>
      <c r="D376" s="57"/>
      <c r="E376" s="58"/>
    </row>
    <row r="377" spans="1:5" ht="15" customHeight="1" x14ac:dyDescent="0.2">
      <c r="A377" s="122" t="s">
        <v>211</v>
      </c>
      <c r="B377" s="39"/>
      <c r="C377" s="39"/>
      <c r="D377" s="39"/>
      <c r="E377" s="41" t="s">
        <v>212</v>
      </c>
    </row>
    <row r="378" spans="1:5" ht="15" customHeight="1" x14ac:dyDescent="0.2">
      <c r="A378" s="72"/>
      <c r="B378" s="58"/>
      <c r="C378" s="57"/>
      <c r="D378" s="57"/>
      <c r="E378" s="79"/>
    </row>
    <row r="379" spans="1:5" ht="15" customHeight="1" x14ac:dyDescent="0.2">
      <c r="A379" s="90"/>
      <c r="B379" s="90"/>
      <c r="C379" s="80" t="s">
        <v>40</v>
      </c>
      <c r="D379" s="103" t="s">
        <v>56</v>
      </c>
      <c r="E379" s="44" t="s">
        <v>42</v>
      </c>
    </row>
    <row r="380" spans="1:5" ht="15" customHeight="1" x14ac:dyDescent="0.2">
      <c r="A380" s="91"/>
      <c r="B380" s="92"/>
      <c r="C380" s="99">
        <v>6113</v>
      </c>
      <c r="D380" s="75" t="s">
        <v>58</v>
      </c>
      <c r="E380" s="100">
        <v>-90000</v>
      </c>
    </row>
    <row r="381" spans="1:5" ht="15" customHeight="1" x14ac:dyDescent="0.2">
      <c r="A381" s="91"/>
      <c r="B381" s="92"/>
      <c r="C381" s="99">
        <v>6113</v>
      </c>
      <c r="D381" s="75" t="s">
        <v>100</v>
      </c>
      <c r="E381" s="100">
        <v>90000</v>
      </c>
    </row>
    <row r="382" spans="1:5" ht="15" customHeight="1" x14ac:dyDescent="0.2">
      <c r="A382" s="101"/>
      <c r="B382" s="101"/>
      <c r="C382" s="87" t="s">
        <v>44</v>
      </c>
      <c r="D382" s="148"/>
      <c r="E382" s="89">
        <f>SUM(E380:E381)</f>
        <v>0</v>
      </c>
    </row>
    <row r="383" spans="1:5" ht="15" customHeight="1" x14ac:dyDescent="0.2"/>
    <row r="384" spans="1:5" ht="15" customHeight="1" x14ac:dyDescent="0.2"/>
    <row r="385" spans="1:5" ht="15" customHeight="1" x14ac:dyDescent="0.25">
      <c r="A385" s="36" t="s">
        <v>213</v>
      </c>
    </row>
    <row r="386" spans="1:5" ht="15" customHeight="1" x14ac:dyDescent="0.2">
      <c r="A386" s="210" t="s">
        <v>148</v>
      </c>
      <c r="B386" s="210"/>
      <c r="C386" s="210"/>
      <c r="D386" s="210"/>
      <c r="E386" s="210"/>
    </row>
    <row r="387" spans="1:5" ht="15" customHeight="1" x14ac:dyDescent="0.2">
      <c r="A387" s="210"/>
      <c r="B387" s="210"/>
      <c r="C387" s="210"/>
      <c r="D387" s="210"/>
      <c r="E387" s="210"/>
    </row>
    <row r="388" spans="1:5" ht="15" customHeight="1" x14ac:dyDescent="0.2">
      <c r="A388" s="208" t="s">
        <v>214</v>
      </c>
      <c r="B388" s="208"/>
      <c r="C388" s="208"/>
      <c r="D388" s="208"/>
      <c r="E388" s="208"/>
    </row>
    <row r="389" spans="1:5" ht="15" customHeight="1" x14ac:dyDescent="0.2">
      <c r="A389" s="208"/>
      <c r="B389" s="208"/>
      <c r="C389" s="208"/>
      <c r="D389" s="208"/>
      <c r="E389" s="208"/>
    </row>
    <row r="390" spans="1:5" ht="15" customHeight="1" x14ac:dyDescent="0.2">
      <c r="A390" s="208"/>
      <c r="B390" s="208"/>
      <c r="C390" s="208"/>
      <c r="D390" s="208"/>
      <c r="E390" s="208"/>
    </row>
    <row r="391" spans="1:5" ht="15" customHeight="1" x14ac:dyDescent="0.2">
      <c r="A391" s="208"/>
      <c r="B391" s="208"/>
      <c r="C391" s="208"/>
      <c r="D391" s="208"/>
      <c r="E391" s="208"/>
    </row>
    <row r="392" spans="1:5" ht="15" customHeight="1" x14ac:dyDescent="0.2">
      <c r="A392" s="208"/>
      <c r="B392" s="208"/>
      <c r="C392" s="208"/>
      <c r="D392" s="208"/>
      <c r="E392" s="208"/>
    </row>
    <row r="393" spans="1:5" ht="15" customHeight="1" x14ac:dyDescent="0.2">
      <c r="A393" s="208"/>
      <c r="B393" s="208"/>
      <c r="C393" s="208"/>
      <c r="D393" s="208"/>
      <c r="E393" s="208"/>
    </row>
    <row r="394" spans="1:5" ht="15" customHeight="1" x14ac:dyDescent="0.2">
      <c r="A394" s="57"/>
      <c r="B394" s="149"/>
      <c r="C394" s="150"/>
      <c r="D394" s="57"/>
      <c r="E394" s="151"/>
    </row>
    <row r="395" spans="1:5" ht="15" customHeight="1" x14ac:dyDescent="0.25">
      <c r="A395" s="56" t="s">
        <v>17</v>
      </c>
      <c r="B395" s="57"/>
      <c r="C395" s="57"/>
      <c r="D395" s="57"/>
      <c r="E395" s="58"/>
    </row>
    <row r="396" spans="1:5" ht="15" customHeight="1" x14ac:dyDescent="0.2">
      <c r="A396" s="72" t="s">
        <v>150</v>
      </c>
      <c r="B396" s="57"/>
      <c r="C396" s="57"/>
      <c r="D396" s="57"/>
      <c r="E396" s="59" t="s">
        <v>151</v>
      </c>
    </row>
    <row r="397" spans="1:5" ht="15" customHeight="1" x14ac:dyDescent="0.2">
      <c r="A397" s="72"/>
      <c r="B397" s="58"/>
      <c r="C397" s="57"/>
      <c r="D397" s="57"/>
      <c r="E397" s="79"/>
    </row>
    <row r="398" spans="1:5" ht="15" customHeight="1" x14ac:dyDescent="0.2">
      <c r="A398" s="90"/>
      <c r="B398" s="90"/>
      <c r="C398" s="80" t="s">
        <v>40</v>
      </c>
      <c r="D398" s="103" t="s">
        <v>56</v>
      </c>
      <c r="E398" s="44" t="s">
        <v>42</v>
      </c>
    </row>
    <row r="399" spans="1:5" ht="15" customHeight="1" x14ac:dyDescent="0.2">
      <c r="A399" s="91"/>
      <c r="B399" s="92"/>
      <c r="C399" s="99">
        <v>5273</v>
      </c>
      <c r="D399" s="75" t="s">
        <v>65</v>
      </c>
      <c r="E399" s="100">
        <v>-160000</v>
      </c>
    </row>
    <row r="400" spans="1:5" ht="15" customHeight="1" x14ac:dyDescent="0.2">
      <c r="A400" s="91"/>
      <c r="B400" s="92"/>
      <c r="C400" s="99">
        <v>5273</v>
      </c>
      <c r="D400" s="75" t="s">
        <v>58</v>
      </c>
      <c r="E400" s="100">
        <v>160000</v>
      </c>
    </row>
    <row r="401" spans="1:5" ht="15" customHeight="1" x14ac:dyDescent="0.2">
      <c r="A401" s="101"/>
      <c r="B401" s="101"/>
      <c r="C401" s="87" t="s">
        <v>44</v>
      </c>
      <c r="D401" s="148"/>
      <c r="E401" s="89">
        <f>SUM(E399:E400)</f>
        <v>0</v>
      </c>
    </row>
    <row r="402" spans="1:5" ht="15" customHeight="1" x14ac:dyDescent="0.2"/>
    <row r="403" spans="1:5" ht="15" customHeight="1" x14ac:dyDescent="0.2"/>
    <row r="404" spans="1:5" ht="15" customHeight="1" x14ac:dyDescent="0.25">
      <c r="A404" s="36" t="s">
        <v>215</v>
      </c>
    </row>
    <row r="405" spans="1:5" ht="15" customHeight="1" x14ac:dyDescent="0.2">
      <c r="A405" s="210" t="s">
        <v>148</v>
      </c>
      <c r="B405" s="210"/>
      <c r="C405" s="210"/>
      <c r="D405" s="210"/>
      <c r="E405" s="210"/>
    </row>
    <row r="406" spans="1:5" ht="15" customHeight="1" x14ac:dyDescent="0.2">
      <c r="A406" s="210"/>
      <c r="B406" s="210"/>
      <c r="C406" s="210"/>
      <c r="D406" s="210"/>
      <c r="E406" s="210"/>
    </row>
    <row r="407" spans="1:5" ht="15" customHeight="1" x14ac:dyDescent="0.2">
      <c r="A407" s="208" t="s">
        <v>216</v>
      </c>
      <c r="B407" s="208"/>
      <c r="C407" s="208"/>
      <c r="D407" s="208"/>
      <c r="E407" s="208"/>
    </row>
    <row r="408" spans="1:5" ht="15" customHeight="1" x14ac:dyDescent="0.2">
      <c r="A408" s="208"/>
      <c r="B408" s="208"/>
      <c r="C408" s="208"/>
      <c r="D408" s="208"/>
      <c r="E408" s="208"/>
    </row>
    <row r="409" spans="1:5" ht="15" customHeight="1" x14ac:dyDescent="0.2">
      <c r="A409" s="208"/>
      <c r="B409" s="208"/>
      <c r="C409" s="208"/>
      <c r="D409" s="208"/>
      <c r="E409" s="208"/>
    </row>
    <row r="410" spans="1:5" ht="15" customHeight="1" x14ac:dyDescent="0.2">
      <c r="A410" s="208"/>
      <c r="B410" s="208"/>
      <c r="C410" s="208"/>
      <c r="D410" s="208"/>
      <c r="E410" s="208"/>
    </row>
    <row r="411" spans="1:5" ht="15" customHeight="1" x14ac:dyDescent="0.2">
      <c r="A411" s="208"/>
      <c r="B411" s="208"/>
      <c r="C411" s="208"/>
      <c r="D411" s="208"/>
      <c r="E411" s="208"/>
    </row>
    <row r="412" spans="1:5" ht="15" customHeight="1" x14ac:dyDescent="0.2">
      <c r="A412" s="208"/>
      <c r="B412" s="208"/>
      <c r="C412" s="208"/>
      <c r="D412" s="208"/>
      <c r="E412" s="208"/>
    </row>
    <row r="413" spans="1:5" ht="15" customHeight="1" x14ac:dyDescent="0.2">
      <c r="A413" s="208"/>
      <c r="B413" s="208"/>
      <c r="C413" s="208"/>
      <c r="D413" s="208"/>
      <c r="E413" s="208"/>
    </row>
    <row r="414" spans="1:5" ht="15" customHeight="1" x14ac:dyDescent="0.2">
      <c r="A414" s="208"/>
      <c r="B414" s="208"/>
      <c r="C414" s="208"/>
      <c r="D414" s="208"/>
      <c r="E414" s="208"/>
    </row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56" t="s">
        <v>17</v>
      </c>
      <c r="B418" s="57"/>
      <c r="C418" s="57"/>
      <c r="D418" s="57"/>
      <c r="E418" s="58"/>
    </row>
    <row r="419" spans="1:5" ht="15" customHeight="1" x14ac:dyDescent="0.2">
      <c r="A419" s="152" t="s">
        <v>150</v>
      </c>
      <c r="B419" s="39"/>
      <c r="C419" s="39"/>
      <c r="D419" s="39"/>
      <c r="E419" s="41" t="s">
        <v>151</v>
      </c>
    </row>
    <row r="420" spans="1:5" ht="15" customHeight="1" x14ac:dyDescent="0.2"/>
    <row r="421" spans="1:5" ht="15" customHeight="1" x14ac:dyDescent="0.2">
      <c r="A421" s="90"/>
      <c r="B421" s="90"/>
      <c r="C421" s="80" t="s">
        <v>40</v>
      </c>
      <c r="D421" s="103" t="s">
        <v>56</v>
      </c>
      <c r="E421" s="44" t="s">
        <v>42</v>
      </c>
    </row>
    <row r="422" spans="1:5" ht="15" customHeight="1" x14ac:dyDescent="0.2">
      <c r="A422" s="91"/>
      <c r="B422" s="92"/>
      <c r="C422" s="99">
        <v>2143</v>
      </c>
      <c r="D422" s="75" t="s">
        <v>154</v>
      </c>
      <c r="E422" s="100">
        <v>-45100</v>
      </c>
    </row>
    <row r="423" spans="1:5" ht="15" customHeight="1" x14ac:dyDescent="0.2">
      <c r="A423" s="91"/>
      <c r="B423" s="92"/>
      <c r="C423" s="99">
        <v>2143</v>
      </c>
      <c r="D423" s="85" t="s">
        <v>89</v>
      </c>
      <c r="E423" s="100">
        <v>45100</v>
      </c>
    </row>
    <row r="424" spans="1:5" ht="15" customHeight="1" x14ac:dyDescent="0.2">
      <c r="A424" s="101"/>
      <c r="B424" s="101"/>
      <c r="C424" s="87" t="s">
        <v>44</v>
      </c>
      <c r="D424" s="148"/>
      <c r="E424" s="89">
        <f>SUM(E422:E423)</f>
        <v>0</v>
      </c>
    </row>
    <row r="425" spans="1:5" ht="15" customHeight="1" x14ac:dyDescent="0.2"/>
    <row r="426" spans="1:5" ht="15" customHeight="1" x14ac:dyDescent="0.2"/>
    <row r="427" spans="1:5" ht="15" customHeight="1" x14ac:dyDescent="0.25">
      <c r="A427" s="36" t="s">
        <v>217</v>
      </c>
    </row>
    <row r="428" spans="1:5" ht="15" customHeight="1" x14ac:dyDescent="0.2">
      <c r="A428" s="210" t="s">
        <v>218</v>
      </c>
      <c r="B428" s="210"/>
      <c r="C428" s="210"/>
      <c r="D428" s="210"/>
      <c r="E428" s="210"/>
    </row>
    <row r="429" spans="1:5" ht="15" customHeight="1" x14ac:dyDescent="0.2">
      <c r="A429" s="210"/>
      <c r="B429" s="210"/>
      <c r="C429" s="210"/>
      <c r="D429" s="210"/>
      <c r="E429" s="210"/>
    </row>
    <row r="430" spans="1:5" ht="15" customHeight="1" x14ac:dyDescent="0.2">
      <c r="A430" s="209" t="s">
        <v>219</v>
      </c>
      <c r="B430" s="209"/>
      <c r="C430" s="209"/>
      <c r="D430" s="209"/>
      <c r="E430" s="209"/>
    </row>
    <row r="431" spans="1:5" ht="15" customHeight="1" x14ac:dyDescent="0.2">
      <c r="A431" s="209"/>
      <c r="B431" s="209"/>
      <c r="C431" s="209"/>
      <c r="D431" s="209"/>
      <c r="E431" s="209"/>
    </row>
    <row r="432" spans="1:5" ht="15" customHeight="1" x14ac:dyDescent="0.2">
      <c r="A432" s="209"/>
      <c r="B432" s="209"/>
      <c r="C432" s="209"/>
      <c r="D432" s="209"/>
      <c r="E432" s="209"/>
    </row>
    <row r="433" spans="1:5" ht="15" customHeight="1" x14ac:dyDescent="0.2">
      <c r="A433" s="209"/>
      <c r="B433" s="209"/>
      <c r="C433" s="209"/>
      <c r="D433" s="209"/>
      <c r="E433" s="209"/>
    </row>
    <row r="434" spans="1:5" ht="15" customHeight="1" x14ac:dyDescent="0.2">
      <c r="A434" s="209"/>
      <c r="B434" s="209"/>
      <c r="C434" s="209"/>
      <c r="D434" s="209"/>
      <c r="E434" s="209"/>
    </row>
    <row r="435" spans="1:5" ht="15" customHeight="1" x14ac:dyDescent="0.2">
      <c r="A435" s="209"/>
      <c r="B435" s="209"/>
      <c r="C435" s="209"/>
      <c r="D435" s="209"/>
      <c r="E435" s="209"/>
    </row>
    <row r="436" spans="1:5" ht="15" customHeight="1" x14ac:dyDescent="0.2">
      <c r="A436" s="209"/>
      <c r="B436" s="209"/>
      <c r="C436" s="209"/>
      <c r="D436" s="209"/>
      <c r="E436" s="209"/>
    </row>
    <row r="437" spans="1:5" ht="15" customHeight="1" x14ac:dyDescent="0.2">
      <c r="A437" s="209"/>
      <c r="B437" s="209"/>
      <c r="C437" s="209"/>
      <c r="D437" s="209"/>
      <c r="E437" s="209"/>
    </row>
    <row r="438" spans="1:5" ht="15" customHeight="1" x14ac:dyDescent="0.2"/>
    <row r="439" spans="1:5" ht="15" customHeight="1" x14ac:dyDescent="0.25">
      <c r="A439" s="56" t="s">
        <v>17</v>
      </c>
      <c r="B439" s="57"/>
      <c r="C439" s="57"/>
      <c r="D439" s="57"/>
      <c r="E439" s="57"/>
    </row>
    <row r="440" spans="1:5" ht="15" customHeight="1" x14ac:dyDescent="0.2">
      <c r="A440" s="72" t="s">
        <v>220</v>
      </c>
      <c r="B440" s="57"/>
      <c r="C440" s="57"/>
      <c r="D440" s="57"/>
      <c r="E440" s="59" t="s">
        <v>221</v>
      </c>
    </row>
    <row r="441" spans="1:5" ht="15" customHeight="1" x14ac:dyDescent="0.2">
      <c r="A441" s="149"/>
      <c r="B441" s="153"/>
      <c r="C441" s="57"/>
      <c r="D441" s="57"/>
      <c r="E441" s="79"/>
    </row>
    <row r="442" spans="1:5" ht="15" customHeight="1" x14ac:dyDescent="0.2">
      <c r="A442" s="90"/>
      <c r="B442" s="90"/>
      <c r="C442" s="80" t="s">
        <v>40</v>
      </c>
      <c r="D442" s="81" t="s">
        <v>56</v>
      </c>
      <c r="E442" s="44" t="s">
        <v>42</v>
      </c>
    </row>
    <row r="443" spans="1:5" ht="15" customHeight="1" x14ac:dyDescent="0.2">
      <c r="A443" s="98"/>
      <c r="B443" s="95"/>
      <c r="C443" s="108">
        <v>3725</v>
      </c>
      <c r="D443" s="75" t="s">
        <v>58</v>
      </c>
      <c r="E443" s="49">
        <v>-325000</v>
      </c>
    </row>
    <row r="444" spans="1:5" ht="15" customHeight="1" x14ac:dyDescent="0.2">
      <c r="A444" s="98"/>
      <c r="B444" s="95"/>
      <c r="C444" s="108">
        <v>3725</v>
      </c>
      <c r="D444" s="148" t="s">
        <v>142</v>
      </c>
      <c r="E444" s="49">
        <v>325000</v>
      </c>
    </row>
    <row r="445" spans="1:5" ht="15" customHeight="1" x14ac:dyDescent="0.2">
      <c r="C445" s="87" t="s">
        <v>44</v>
      </c>
      <c r="D445" s="88"/>
      <c r="E445" s="89">
        <f>SUM(E443:E444)</f>
        <v>0</v>
      </c>
    </row>
    <row r="446" spans="1:5" ht="15" customHeight="1" x14ac:dyDescent="0.2"/>
    <row r="447" spans="1:5" ht="15" customHeight="1" x14ac:dyDescent="0.2"/>
    <row r="448" spans="1:5" ht="15" customHeight="1" x14ac:dyDescent="0.25">
      <c r="A448" s="36" t="s">
        <v>222</v>
      </c>
    </row>
    <row r="449" spans="1:5" ht="15" customHeight="1" x14ac:dyDescent="0.2">
      <c r="A449" s="210" t="s">
        <v>165</v>
      </c>
      <c r="B449" s="210"/>
      <c r="C449" s="210"/>
      <c r="D449" s="210"/>
      <c r="E449" s="210"/>
    </row>
    <row r="450" spans="1:5" ht="15" customHeight="1" x14ac:dyDescent="0.2">
      <c r="A450" s="210"/>
      <c r="B450" s="210"/>
      <c r="C450" s="210"/>
      <c r="D450" s="210"/>
      <c r="E450" s="210"/>
    </row>
    <row r="451" spans="1:5" ht="15" customHeight="1" x14ac:dyDescent="0.2">
      <c r="A451" s="208" t="s">
        <v>223</v>
      </c>
      <c r="B451" s="208"/>
      <c r="C451" s="208"/>
      <c r="D451" s="208"/>
      <c r="E451" s="208"/>
    </row>
    <row r="452" spans="1:5" ht="15" customHeight="1" x14ac:dyDescent="0.2">
      <c r="A452" s="208"/>
      <c r="B452" s="208"/>
      <c r="C452" s="208"/>
      <c r="D452" s="208"/>
      <c r="E452" s="208"/>
    </row>
    <row r="453" spans="1:5" ht="15" customHeight="1" x14ac:dyDescent="0.2">
      <c r="A453" s="208"/>
      <c r="B453" s="208"/>
      <c r="C453" s="208"/>
      <c r="D453" s="208"/>
      <c r="E453" s="208"/>
    </row>
    <row r="454" spans="1:5" ht="15" customHeight="1" x14ac:dyDescent="0.2">
      <c r="A454" s="208"/>
      <c r="B454" s="208"/>
      <c r="C454" s="208"/>
      <c r="D454" s="208"/>
      <c r="E454" s="208"/>
    </row>
    <row r="455" spans="1:5" ht="15" customHeight="1" x14ac:dyDescent="0.2">
      <c r="A455" s="208"/>
      <c r="B455" s="208"/>
      <c r="C455" s="208"/>
      <c r="D455" s="208"/>
      <c r="E455" s="208"/>
    </row>
    <row r="456" spans="1:5" ht="15" customHeight="1" x14ac:dyDescent="0.2">
      <c r="A456" s="208"/>
      <c r="B456" s="208"/>
      <c r="C456" s="208"/>
      <c r="D456" s="208"/>
      <c r="E456" s="208"/>
    </row>
    <row r="457" spans="1:5" ht="15" customHeight="1" x14ac:dyDescent="0.2">
      <c r="A457" s="208"/>
      <c r="B457" s="208"/>
      <c r="C457" s="208"/>
      <c r="D457" s="208"/>
      <c r="E457" s="208"/>
    </row>
    <row r="458" spans="1:5" ht="15" customHeight="1" x14ac:dyDescent="0.2"/>
    <row r="459" spans="1:5" ht="15" customHeight="1" x14ac:dyDescent="0.25">
      <c r="A459" s="56" t="s">
        <v>17</v>
      </c>
      <c r="B459" s="57"/>
      <c r="C459" s="57"/>
      <c r="D459" s="57"/>
      <c r="E459" s="58"/>
    </row>
    <row r="460" spans="1:5" ht="15" customHeight="1" x14ac:dyDescent="0.2">
      <c r="A460" s="40" t="s">
        <v>167</v>
      </c>
      <c r="B460" s="57"/>
      <c r="C460" s="57"/>
      <c r="D460" s="57"/>
      <c r="E460" s="59" t="s">
        <v>168</v>
      </c>
    </row>
    <row r="461" spans="1:5" ht="15" customHeight="1" x14ac:dyDescent="0.2">
      <c r="A461" s="72"/>
      <c r="B461" s="58"/>
      <c r="C461" s="57"/>
      <c r="D461" s="57"/>
      <c r="E461" s="79"/>
    </row>
    <row r="462" spans="1:5" ht="15" customHeight="1" x14ac:dyDescent="0.2">
      <c r="A462" s="90"/>
      <c r="B462" s="90"/>
      <c r="C462" s="80" t="s">
        <v>40</v>
      </c>
      <c r="D462" s="103" t="s">
        <v>56</v>
      </c>
      <c r="E462" s="82" t="s">
        <v>42</v>
      </c>
    </row>
    <row r="463" spans="1:5" ht="15" customHeight="1" x14ac:dyDescent="0.2">
      <c r="A463" s="90"/>
      <c r="B463" s="90"/>
      <c r="C463" s="108">
        <v>3322</v>
      </c>
      <c r="D463" s="75" t="s">
        <v>169</v>
      </c>
      <c r="E463" s="147">
        <v>-250000</v>
      </c>
    </row>
    <row r="464" spans="1:5" ht="15" customHeight="1" x14ac:dyDescent="0.2">
      <c r="A464" s="90"/>
      <c r="B464" s="90"/>
      <c r="C464" s="108">
        <v>3322</v>
      </c>
      <c r="D464" s="85" t="s">
        <v>89</v>
      </c>
      <c r="E464" s="147">
        <v>250000</v>
      </c>
    </row>
    <row r="465" spans="1:5" ht="15" customHeight="1" x14ac:dyDescent="0.2">
      <c r="A465" s="101"/>
      <c r="B465" s="101"/>
      <c r="C465" s="87" t="s">
        <v>44</v>
      </c>
      <c r="D465" s="88"/>
      <c r="E465" s="89">
        <f>SUM(E463:E464)</f>
        <v>0</v>
      </c>
    </row>
    <row r="466" spans="1:5" ht="15" customHeight="1" x14ac:dyDescent="0.2"/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6" t="s">
        <v>224</v>
      </c>
    </row>
    <row r="471" spans="1:5" ht="15" customHeight="1" x14ac:dyDescent="0.2">
      <c r="A471" s="210" t="s">
        <v>165</v>
      </c>
      <c r="B471" s="210"/>
      <c r="C471" s="210"/>
      <c r="D471" s="210"/>
      <c r="E471" s="210"/>
    </row>
    <row r="472" spans="1:5" ht="15" customHeight="1" x14ac:dyDescent="0.2">
      <c r="A472" s="210"/>
      <c r="B472" s="210"/>
      <c r="C472" s="210"/>
      <c r="D472" s="210"/>
      <c r="E472" s="210"/>
    </row>
    <row r="473" spans="1:5" ht="15" customHeight="1" x14ac:dyDescent="0.2">
      <c r="A473" s="208" t="s">
        <v>225</v>
      </c>
      <c r="B473" s="208"/>
      <c r="C473" s="208"/>
      <c r="D473" s="208"/>
      <c r="E473" s="208"/>
    </row>
    <row r="474" spans="1:5" ht="15" customHeight="1" x14ac:dyDescent="0.2">
      <c r="A474" s="208"/>
      <c r="B474" s="208"/>
      <c r="C474" s="208"/>
      <c r="D474" s="208"/>
      <c r="E474" s="208"/>
    </row>
    <row r="475" spans="1:5" ht="15" customHeight="1" x14ac:dyDescent="0.2">
      <c r="A475" s="208"/>
      <c r="B475" s="208"/>
      <c r="C475" s="208"/>
      <c r="D475" s="208"/>
      <c r="E475" s="208"/>
    </row>
    <row r="476" spans="1:5" ht="15" customHeight="1" x14ac:dyDescent="0.2">
      <c r="A476" s="208"/>
      <c r="B476" s="208"/>
      <c r="C476" s="208"/>
      <c r="D476" s="208"/>
      <c r="E476" s="208"/>
    </row>
    <row r="477" spans="1:5" ht="15" customHeight="1" x14ac:dyDescent="0.2">
      <c r="A477" s="208"/>
      <c r="B477" s="208"/>
      <c r="C477" s="208"/>
      <c r="D477" s="208"/>
      <c r="E477" s="208"/>
    </row>
    <row r="478" spans="1:5" ht="15" customHeight="1" x14ac:dyDescent="0.2">
      <c r="A478" s="208"/>
      <c r="B478" s="208"/>
      <c r="C478" s="208"/>
      <c r="D478" s="208"/>
      <c r="E478" s="208"/>
    </row>
    <row r="479" spans="1:5" ht="15" customHeight="1" x14ac:dyDescent="0.2"/>
    <row r="480" spans="1:5" ht="15" customHeight="1" x14ac:dyDescent="0.25">
      <c r="A480" s="56" t="s">
        <v>17</v>
      </c>
      <c r="B480" s="57"/>
      <c r="C480" s="57"/>
      <c r="D480" s="57"/>
      <c r="E480" s="58"/>
    </row>
    <row r="481" spans="1:5" ht="15" customHeight="1" x14ac:dyDescent="0.2">
      <c r="A481" s="40" t="s">
        <v>167</v>
      </c>
      <c r="B481" s="57"/>
      <c r="C481" s="57"/>
      <c r="D481" s="57"/>
      <c r="E481" s="59" t="s">
        <v>168</v>
      </c>
    </row>
    <row r="482" spans="1:5" ht="15" customHeight="1" x14ac:dyDescent="0.2"/>
    <row r="483" spans="1:5" ht="15" customHeight="1" x14ac:dyDescent="0.2">
      <c r="B483" s="44" t="s">
        <v>39</v>
      </c>
      <c r="C483" s="80" t="s">
        <v>40</v>
      </c>
      <c r="D483" s="107" t="s">
        <v>41</v>
      </c>
      <c r="E483" s="82" t="s">
        <v>42</v>
      </c>
    </row>
    <row r="484" spans="1:5" ht="15" customHeight="1" x14ac:dyDescent="0.2">
      <c r="B484" s="46">
        <v>555</v>
      </c>
      <c r="C484" s="108"/>
      <c r="D484" s="66" t="s">
        <v>81</v>
      </c>
      <c r="E484" s="49">
        <v>-45000</v>
      </c>
    </row>
    <row r="485" spans="1:5" ht="15" customHeight="1" x14ac:dyDescent="0.2">
      <c r="B485" s="109"/>
      <c r="C485" s="87" t="s">
        <v>44</v>
      </c>
      <c r="D485" s="110"/>
      <c r="E485" s="111">
        <f>SUM(E484:E484)</f>
        <v>-45000</v>
      </c>
    </row>
    <row r="486" spans="1:5" ht="15" customHeight="1" x14ac:dyDescent="0.2">
      <c r="A486" s="72"/>
      <c r="B486" s="58"/>
      <c r="C486" s="57"/>
      <c r="D486" s="57"/>
      <c r="E486" s="79"/>
    </row>
    <row r="487" spans="1:5" ht="15" customHeight="1" x14ac:dyDescent="0.2">
      <c r="A487" s="90"/>
      <c r="B487" s="90"/>
      <c r="C487" s="80" t="s">
        <v>40</v>
      </c>
      <c r="D487" s="103" t="s">
        <v>56</v>
      </c>
      <c r="E487" s="82" t="s">
        <v>42</v>
      </c>
    </row>
    <row r="488" spans="1:5" ht="15" customHeight="1" x14ac:dyDescent="0.2">
      <c r="A488" s="90"/>
      <c r="B488" s="90"/>
      <c r="C488" s="108">
        <v>3319</v>
      </c>
      <c r="D488" s="75" t="s">
        <v>169</v>
      </c>
      <c r="E488" s="147">
        <v>-15000</v>
      </c>
    </row>
    <row r="489" spans="1:5" ht="15" customHeight="1" x14ac:dyDescent="0.2">
      <c r="A489" s="90"/>
      <c r="B489" s="90"/>
      <c r="C489" s="108">
        <v>3319</v>
      </c>
      <c r="D489" s="85" t="s">
        <v>89</v>
      </c>
      <c r="E489" s="147">
        <v>15000</v>
      </c>
    </row>
    <row r="490" spans="1:5" ht="15" customHeight="1" x14ac:dyDescent="0.2">
      <c r="A490" s="90"/>
      <c r="B490" s="90"/>
      <c r="C490" s="108">
        <v>3312</v>
      </c>
      <c r="D490" s="85" t="s">
        <v>89</v>
      </c>
      <c r="E490" s="147">
        <v>45000</v>
      </c>
    </row>
    <row r="491" spans="1:5" ht="15" customHeight="1" x14ac:dyDescent="0.2">
      <c r="A491" s="101"/>
      <c r="B491" s="101"/>
      <c r="C491" s="87" t="s">
        <v>44</v>
      </c>
      <c r="D491" s="88"/>
      <c r="E491" s="89">
        <f>SUM(E488:E490)</f>
        <v>45000</v>
      </c>
    </row>
    <row r="492" spans="1:5" ht="15" customHeight="1" x14ac:dyDescent="0.2"/>
    <row r="493" spans="1:5" ht="15" customHeight="1" x14ac:dyDescent="0.2"/>
    <row r="494" spans="1:5" ht="15" customHeight="1" x14ac:dyDescent="0.25">
      <c r="A494" s="36" t="s">
        <v>226</v>
      </c>
    </row>
    <row r="495" spans="1:5" ht="15" customHeight="1" x14ac:dyDescent="0.2">
      <c r="A495" s="210" t="s">
        <v>121</v>
      </c>
      <c r="B495" s="210"/>
      <c r="C495" s="210"/>
      <c r="D495" s="210"/>
      <c r="E495" s="210"/>
    </row>
    <row r="496" spans="1:5" ht="15" customHeight="1" x14ac:dyDescent="0.2">
      <c r="A496" s="210"/>
      <c r="B496" s="210"/>
      <c r="C496" s="210"/>
      <c r="D496" s="210"/>
      <c r="E496" s="210"/>
    </row>
    <row r="497" spans="1:5" ht="15" customHeight="1" x14ac:dyDescent="0.2">
      <c r="A497" s="208" t="s">
        <v>374</v>
      </c>
      <c r="B497" s="208"/>
      <c r="C497" s="208"/>
      <c r="D497" s="208"/>
      <c r="E497" s="208"/>
    </row>
    <row r="498" spans="1:5" ht="15" customHeight="1" x14ac:dyDescent="0.2">
      <c r="A498" s="208"/>
      <c r="B498" s="208"/>
      <c r="C498" s="208"/>
      <c r="D498" s="208"/>
      <c r="E498" s="208"/>
    </row>
    <row r="499" spans="1:5" ht="15" customHeight="1" x14ac:dyDescent="0.2">
      <c r="A499" s="208"/>
      <c r="B499" s="208"/>
      <c r="C499" s="208"/>
      <c r="D499" s="208"/>
      <c r="E499" s="208"/>
    </row>
    <row r="500" spans="1:5" ht="15" customHeight="1" x14ac:dyDescent="0.2">
      <c r="A500" s="208"/>
      <c r="B500" s="208"/>
      <c r="C500" s="208"/>
      <c r="D500" s="208"/>
      <c r="E500" s="208"/>
    </row>
    <row r="501" spans="1:5" ht="15" customHeight="1" x14ac:dyDescent="0.2">
      <c r="A501" s="208"/>
      <c r="B501" s="208"/>
      <c r="C501" s="208"/>
      <c r="D501" s="208"/>
      <c r="E501" s="208"/>
    </row>
    <row r="502" spans="1:5" ht="15" customHeight="1" x14ac:dyDescent="0.2">
      <c r="A502" s="208"/>
      <c r="B502" s="208"/>
      <c r="C502" s="208"/>
      <c r="D502" s="208"/>
      <c r="E502" s="208"/>
    </row>
    <row r="503" spans="1:5" ht="15" customHeight="1" x14ac:dyDescent="0.2">
      <c r="A503" s="208"/>
      <c r="B503" s="208"/>
      <c r="C503" s="208"/>
      <c r="D503" s="208"/>
      <c r="E503" s="208"/>
    </row>
    <row r="504" spans="1:5" ht="15" customHeight="1" x14ac:dyDescent="0.2">
      <c r="A504" s="208"/>
      <c r="B504" s="208"/>
      <c r="C504" s="208"/>
      <c r="D504" s="208"/>
      <c r="E504" s="208"/>
    </row>
    <row r="505" spans="1:5" ht="15" customHeight="1" x14ac:dyDescent="0.2">
      <c r="A505" s="208"/>
      <c r="B505" s="208"/>
      <c r="C505" s="208"/>
      <c r="D505" s="208"/>
      <c r="E505" s="208"/>
    </row>
    <row r="506" spans="1:5" ht="15" customHeight="1" x14ac:dyDescent="0.2"/>
    <row r="507" spans="1:5" ht="15" customHeight="1" x14ac:dyDescent="0.25">
      <c r="A507" s="56" t="s">
        <v>17</v>
      </c>
      <c r="B507" s="57"/>
      <c r="C507" s="57"/>
      <c r="D507" s="57"/>
      <c r="E507" s="58"/>
    </row>
    <row r="508" spans="1:5" ht="15" customHeight="1" x14ac:dyDescent="0.2">
      <c r="A508" s="72" t="s">
        <v>79</v>
      </c>
      <c r="B508" s="106"/>
      <c r="C508" s="106"/>
      <c r="D508" s="106"/>
      <c r="E508" s="58" t="s">
        <v>80</v>
      </c>
    </row>
    <row r="509" spans="1:5" ht="15" customHeight="1" x14ac:dyDescent="0.2"/>
    <row r="510" spans="1:5" ht="15" customHeight="1" x14ac:dyDescent="0.2">
      <c r="B510" s="44" t="s">
        <v>39</v>
      </c>
      <c r="C510" s="80" t="s">
        <v>40</v>
      </c>
      <c r="D510" s="107" t="s">
        <v>41</v>
      </c>
      <c r="E510" s="82" t="s">
        <v>42</v>
      </c>
    </row>
    <row r="511" spans="1:5" ht="15" customHeight="1" x14ac:dyDescent="0.2">
      <c r="B511" s="46">
        <v>307</v>
      </c>
      <c r="C511" s="108"/>
      <c r="D511" s="66" t="s">
        <v>81</v>
      </c>
      <c r="E511" s="49">
        <v>-240000</v>
      </c>
    </row>
    <row r="512" spans="1:5" ht="15" customHeight="1" x14ac:dyDescent="0.2">
      <c r="B512" s="46">
        <v>13</v>
      </c>
      <c r="C512" s="108"/>
      <c r="D512" s="75" t="s">
        <v>92</v>
      </c>
      <c r="E512" s="49">
        <v>240000</v>
      </c>
    </row>
    <row r="513" spans="1:5" ht="15" customHeight="1" x14ac:dyDescent="0.2">
      <c r="B513" s="109"/>
      <c r="C513" s="87" t="s">
        <v>44</v>
      </c>
      <c r="D513" s="110"/>
      <c r="E513" s="111">
        <f>SUM(E511:E512)</f>
        <v>0</v>
      </c>
    </row>
    <row r="514" spans="1:5" ht="15" customHeight="1" x14ac:dyDescent="0.2"/>
    <row r="515" spans="1:5" ht="15" customHeight="1" x14ac:dyDescent="0.2"/>
    <row r="516" spans="1:5" ht="15" customHeight="1" x14ac:dyDescent="0.2"/>
    <row r="517" spans="1:5" ht="15" customHeight="1" x14ac:dyDescent="0.2"/>
    <row r="518" spans="1:5" ht="15" customHeight="1" x14ac:dyDescent="0.2"/>
    <row r="519" spans="1:5" ht="15" customHeight="1" x14ac:dyDescent="0.2"/>
    <row r="520" spans="1:5" ht="15" customHeight="1" x14ac:dyDescent="0.2"/>
    <row r="521" spans="1:5" ht="15" customHeight="1" x14ac:dyDescent="0.2"/>
    <row r="522" spans="1:5" ht="15" customHeight="1" x14ac:dyDescent="0.25">
      <c r="A522" s="36" t="s">
        <v>227</v>
      </c>
    </row>
    <row r="523" spans="1:5" ht="15" customHeight="1" x14ac:dyDescent="0.2">
      <c r="A523" s="210" t="s">
        <v>228</v>
      </c>
      <c r="B523" s="210"/>
      <c r="C523" s="210"/>
      <c r="D523" s="210"/>
      <c r="E523" s="210"/>
    </row>
    <row r="524" spans="1:5" ht="15" customHeight="1" x14ac:dyDescent="0.2">
      <c r="A524" s="210"/>
      <c r="B524" s="210"/>
      <c r="C524" s="210"/>
      <c r="D524" s="210"/>
      <c r="E524" s="210"/>
    </row>
    <row r="525" spans="1:5" ht="15" customHeight="1" x14ac:dyDescent="0.2">
      <c r="A525" s="208" t="s">
        <v>229</v>
      </c>
      <c r="B525" s="208"/>
      <c r="C525" s="208"/>
      <c r="D525" s="208"/>
      <c r="E525" s="208"/>
    </row>
    <row r="526" spans="1:5" ht="15" customHeight="1" x14ac:dyDescent="0.2">
      <c r="A526" s="208"/>
      <c r="B526" s="208"/>
      <c r="C526" s="208"/>
      <c r="D526" s="208"/>
      <c r="E526" s="208"/>
    </row>
    <row r="527" spans="1:5" ht="15" customHeight="1" x14ac:dyDescent="0.2">
      <c r="A527" s="208"/>
      <c r="B527" s="208"/>
      <c r="C527" s="208"/>
      <c r="D527" s="208"/>
      <c r="E527" s="208"/>
    </row>
    <row r="528" spans="1:5" ht="15" customHeight="1" x14ac:dyDescent="0.2">
      <c r="A528" s="208"/>
      <c r="B528" s="208"/>
      <c r="C528" s="208"/>
      <c r="D528" s="208"/>
      <c r="E528" s="208"/>
    </row>
    <row r="529" spans="1:5" ht="15" customHeight="1" x14ac:dyDescent="0.2">
      <c r="A529" s="208"/>
      <c r="B529" s="208"/>
      <c r="C529" s="208"/>
      <c r="D529" s="208"/>
      <c r="E529" s="208"/>
    </row>
    <row r="530" spans="1:5" ht="15" customHeight="1" x14ac:dyDescent="0.2">
      <c r="A530" s="208"/>
      <c r="B530" s="208"/>
      <c r="C530" s="208"/>
      <c r="D530" s="208"/>
      <c r="E530" s="208"/>
    </row>
    <row r="531" spans="1:5" ht="15" customHeight="1" x14ac:dyDescent="0.2">
      <c r="A531" s="208"/>
      <c r="B531" s="208"/>
      <c r="C531" s="208"/>
      <c r="D531" s="208"/>
      <c r="E531" s="208"/>
    </row>
    <row r="532" spans="1:5" ht="15" customHeight="1" x14ac:dyDescent="0.2">
      <c r="A532" s="37"/>
      <c r="B532" s="37"/>
      <c r="C532" s="37"/>
      <c r="D532" s="37"/>
      <c r="E532" s="37"/>
    </row>
    <row r="533" spans="1:5" ht="15" customHeight="1" x14ac:dyDescent="0.25">
      <c r="A533" s="38" t="s">
        <v>17</v>
      </c>
      <c r="B533" s="57"/>
      <c r="C533" s="57"/>
      <c r="D533" s="57"/>
      <c r="E533" s="58"/>
    </row>
    <row r="534" spans="1:5" ht="15" customHeight="1" x14ac:dyDescent="0.2">
      <c r="A534" s="72" t="s">
        <v>150</v>
      </c>
      <c r="B534" s="57"/>
      <c r="C534" s="57"/>
      <c r="D534" s="57"/>
      <c r="E534" s="59" t="s">
        <v>151</v>
      </c>
    </row>
    <row r="535" spans="1:5" ht="15" customHeight="1" x14ac:dyDescent="0.2">
      <c r="A535" s="72"/>
      <c r="B535" s="58"/>
      <c r="C535" s="57"/>
      <c r="D535" s="57"/>
      <c r="E535" s="79"/>
    </row>
    <row r="536" spans="1:5" ht="15" customHeight="1" x14ac:dyDescent="0.2">
      <c r="A536" s="90"/>
      <c r="B536" s="90"/>
      <c r="C536" s="80" t="s">
        <v>40</v>
      </c>
      <c r="D536" s="103" t="s">
        <v>56</v>
      </c>
      <c r="E536" s="44" t="s">
        <v>42</v>
      </c>
    </row>
    <row r="537" spans="1:5" ht="15" customHeight="1" x14ac:dyDescent="0.2">
      <c r="A537" s="91"/>
      <c r="B537" s="92"/>
      <c r="C537" s="99">
        <v>2143</v>
      </c>
      <c r="D537" s="75" t="s">
        <v>58</v>
      </c>
      <c r="E537" s="100">
        <v>-21000</v>
      </c>
    </row>
    <row r="538" spans="1:5" ht="15" customHeight="1" x14ac:dyDescent="0.2">
      <c r="A538" s="101"/>
      <c r="B538" s="101"/>
      <c r="C538" s="87" t="s">
        <v>44</v>
      </c>
      <c r="D538" s="148"/>
      <c r="E538" s="89">
        <f>SUM(E537:E537)</f>
        <v>-21000</v>
      </c>
    </row>
    <row r="539" spans="1:5" ht="15" customHeight="1" x14ac:dyDescent="0.2"/>
    <row r="540" spans="1:5" ht="15" customHeight="1" x14ac:dyDescent="0.25">
      <c r="A540" s="56" t="s">
        <v>17</v>
      </c>
      <c r="B540" s="71"/>
      <c r="C540" s="57"/>
      <c r="D540" s="57"/>
      <c r="E540" s="58"/>
    </row>
    <row r="541" spans="1:5" ht="15" customHeight="1" x14ac:dyDescent="0.2">
      <c r="A541" s="40" t="s">
        <v>54</v>
      </c>
      <c r="B541" s="71"/>
      <c r="C541" s="57"/>
      <c r="D541" s="57"/>
      <c r="E541" s="59" t="s">
        <v>55</v>
      </c>
    </row>
    <row r="542" spans="1:5" ht="15" customHeight="1" x14ac:dyDescent="0.2">
      <c r="A542" s="72"/>
      <c r="B542" s="71"/>
      <c r="C542" s="57"/>
      <c r="D542" s="57"/>
      <c r="E542" s="59"/>
    </row>
    <row r="543" spans="1:5" ht="15" customHeight="1" x14ac:dyDescent="0.2">
      <c r="B543" s="97"/>
      <c r="C543" s="44" t="s">
        <v>40</v>
      </c>
      <c r="D543" s="73" t="s">
        <v>56</v>
      </c>
      <c r="E543" s="44" t="s">
        <v>42</v>
      </c>
    </row>
    <row r="544" spans="1:5" ht="15" customHeight="1" x14ac:dyDescent="0.2">
      <c r="B544" s="98"/>
      <c r="C544" s="44">
        <v>6172</v>
      </c>
      <c r="D544" s="75" t="s">
        <v>57</v>
      </c>
      <c r="E544" s="49">
        <v>21000</v>
      </c>
    </row>
    <row r="545" spans="1:5" ht="15" customHeight="1" x14ac:dyDescent="0.2">
      <c r="B545" s="117"/>
      <c r="C545" s="51" t="s">
        <v>44</v>
      </c>
      <c r="D545" s="52"/>
      <c r="E545" s="53">
        <f>SUM(E544:E544)</f>
        <v>21000</v>
      </c>
    </row>
    <row r="546" spans="1:5" ht="15" customHeight="1" x14ac:dyDescent="0.2"/>
    <row r="547" spans="1:5" ht="15" customHeight="1" x14ac:dyDescent="0.2"/>
    <row r="548" spans="1:5" ht="15" customHeight="1" x14ac:dyDescent="0.25">
      <c r="A548" s="36" t="s">
        <v>230</v>
      </c>
    </row>
    <row r="549" spans="1:5" ht="15" customHeight="1" x14ac:dyDescent="0.2">
      <c r="A549" s="207" t="s">
        <v>138</v>
      </c>
      <c r="B549" s="207"/>
      <c r="C549" s="207"/>
      <c r="D549" s="207"/>
      <c r="E549" s="207"/>
    </row>
    <row r="550" spans="1:5" ht="15" customHeight="1" x14ac:dyDescent="0.2">
      <c r="A550" s="207"/>
      <c r="B550" s="207"/>
      <c r="C550" s="207"/>
      <c r="D550" s="207"/>
      <c r="E550" s="207"/>
    </row>
    <row r="551" spans="1:5" ht="15" customHeight="1" x14ac:dyDescent="0.2">
      <c r="A551" s="208" t="s">
        <v>231</v>
      </c>
      <c r="B551" s="208"/>
      <c r="C551" s="208"/>
      <c r="D551" s="208"/>
      <c r="E551" s="208"/>
    </row>
    <row r="552" spans="1:5" ht="15" customHeight="1" x14ac:dyDescent="0.2">
      <c r="A552" s="208"/>
      <c r="B552" s="208"/>
      <c r="C552" s="208"/>
      <c r="D552" s="208"/>
      <c r="E552" s="208"/>
    </row>
    <row r="553" spans="1:5" ht="15" customHeight="1" x14ac:dyDescent="0.2">
      <c r="A553" s="208"/>
      <c r="B553" s="208"/>
      <c r="C553" s="208"/>
      <c r="D553" s="208"/>
      <c r="E553" s="208"/>
    </row>
    <row r="554" spans="1:5" ht="15" customHeight="1" x14ac:dyDescent="0.2">
      <c r="A554" s="208"/>
      <c r="B554" s="208"/>
      <c r="C554" s="208"/>
      <c r="D554" s="208"/>
      <c r="E554" s="208"/>
    </row>
    <row r="555" spans="1:5" ht="15" customHeight="1" x14ac:dyDescent="0.2">
      <c r="A555" s="208"/>
      <c r="B555" s="208"/>
      <c r="C555" s="208"/>
      <c r="D555" s="208"/>
      <c r="E555" s="208"/>
    </row>
    <row r="556" spans="1:5" ht="15" customHeight="1" x14ac:dyDescent="0.2">
      <c r="A556" s="208"/>
      <c r="B556" s="208"/>
      <c r="C556" s="208"/>
      <c r="D556" s="208"/>
      <c r="E556" s="208"/>
    </row>
    <row r="557" spans="1:5" ht="15" customHeight="1" x14ac:dyDescent="0.2">
      <c r="A557" s="208"/>
      <c r="B557" s="208"/>
      <c r="C557" s="208"/>
      <c r="D557" s="208"/>
      <c r="E557" s="208"/>
    </row>
    <row r="558" spans="1:5" ht="15" customHeight="1" x14ac:dyDescent="0.2">
      <c r="A558" s="118"/>
      <c r="B558" s="118"/>
      <c r="C558" s="118"/>
      <c r="D558" s="118"/>
      <c r="E558" s="118"/>
    </row>
    <row r="559" spans="1:5" ht="15" customHeight="1" x14ac:dyDescent="0.25">
      <c r="A559" s="38" t="s">
        <v>17</v>
      </c>
      <c r="B559" s="39"/>
      <c r="C559" s="39"/>
      <c r="D559" s="39"/>
      <c r="E559" s="39"/>
    </row>
    <row r="560" spans="1:5" ht="15" customHeight="1" x14ac:dyDescent="0.2">
      <c r="A560" s="40" t="s">
        <v>52</v>
      </c>
      <c r="B560" s="39"/>
      <c r="C560" s="39"/>
      <c r="D560" s="39"/>
      <c r="E560" s="41" t="s">
        <v>53</v>
      </c>
    </row>
    <row r="561" spans="1:5" ht="15" customHeight="1" x14ac:dyDescent="0.25">
      <c r="A561" s="42"/>
      <c r="B561" s="38"/>
      <c r="C561" s="39"/>
      <c r="D561" s="39"/>
      <c r="E561" s="43"/>
    </row>
    <row r="562" spans="1:5" ht="15" customHeight="1" x14ac:dyDescent="0.2">
      <c r="A562" s="97"/>
      <c r="B562" s="90"/>
      <c r="C562" s="44" t="s">
        <v>40</v>
      </c>
      <c r="D562" s="103" t="s">
        <v>56</v>
      </c>
      <c r="E562" s="44" t="s">
        <v>42</v>
      </c>
    </row>
    <row r="563" spans="1:5" ht="15" customHeight="1" x14ac:dyDescent="0.2">
      <c r="A563" s="98"/>
      <c r="B563" s="113"/>
      <c r="C563" s="108">
        <v>6409</v>
      </c>
      <c r="D563" s="75" t="s">
        <v>65</v>
      </c>
      <c r="E563" s="49">
        <v>-389000</v>
      </c>
    </row>
    <row r="564" spans="1:5" ht="15" customHeight="1" x14ac:dyDescent="0.2">
      <c r="A564" s="117"/>
      <c r="B564" s="127"/>
      <c r="C564" s="51" t="s">
        <v>44</v>
      </c>
      <c r="D564" s="125"/>
      <c r="E564" s="126">
        <f>SUM(E563:E563)</f>
        <v>-389000</v>
      </c>
    </row>
    <row r="565" spans="1:5" ht="15" customHeight="1" x14ac:dyDescent="0.2"/>
    <row r="566" spans="1:5" ht="15" customHeight="1" x14ac:dyDescent="0.25">
      <c r="A566" s="38" t="s">
        <v>17</v>
      </c>
      <c r="B566" s="39"/>
      <c r="C566" s="39"/>
      <c r="D566" s="58"/>
      <c r="E566" s="58"/>
    </row>
    <row r="567" spans="1:5" ht="15" customHeight="1" x14ac:dyDescent="0.2">
      <c r="A567" s="40" t="s">
        <v>98</v>
      </c>
      <c r="B567" s="39"/>
      <c r="C567" s="39"/>
      <c r="D567" s="39"/>
      <c r="E567" s="41" t="s">
        <v>99</v>
      </c>
    </row>
    <row r="568" spans="1:5" ht="15" customHeight="1" x14ac:dyDescent="0.2">
      <c r="A568" s="42"/>
      <c r="B568" s="119"/>
      <c r="C568" s="39"/>
      <c r="D568" s="42"/>
      <c r="E568" s="120"/>
    </row>
    <row r="569" spans="1:5" ht="15" customHeight="1" x14ac:dyDescent="0.2">
      <c r="C569" s="44" t="s">
        <v>40</v>
      </c>
      <c r="D569" s="103" t="s">
        <v>56</v>
      </c>
      <c r="E569" s="44" t="s">
        <v>42</v>
      </c>
    </row>
    <row r="570" spans="1:5" ht="15" customHeight="1" x14ac:dyDescent="0.2">
      <c r="C570" s="108">
        <v>3122</v>
      </c>
      <c r="D570" s="75" t="s">
        <v>100</v>
      </c>
      <c r="E570" s="49">
        <v>389000</v>
      </c>
    </row>
    <row r="571" spans="1:5" ht="15" customHeight="1" x14ac:dyDescent="0.2">
      <c r="C571" s="51" t="s">
        <v>44</v>
      </c>
      <c r="D571" s="125"/>
      <c r="E571" s="126">
        <f>SUM(E570:E570)</f>
        <v>389000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36" t="s">
        <v>232</v>
      </c>
    </row>
    <row r="575" spans="1:5" ht="15" customHeight="1" x14ac:dyDescent="0.2">
      <c r="A575" s="207" t="s">
        <v>34</v>
      </c>
      <c r="B575" s="207"/>
      <c r="C575" s="207"/>
      <c r="D575" s="207"/>
      <c r="E575" s="207"/>
    </row>
    <row r="576" spans="1:5" ht="15" customHeight="1" x14ac:dyDescent="0.2">
      <c r="A576" s="207" t="s">
        <v>115</v>
      </c>
      <c r="B576" s="207"/>
      <c r="C576" s="207"/>
      <c r="D576" s="207"/>
      <c r="E576" s="207"/>
    </row>
    <row r="577" spans="1:5" ht="15" customHeight="1" x14ac:dyDescent="0.2">
      <c r="A577" s="208" t="s">
        <v>233</v>
      </c>
      <c r="B577" s="212"/>
      <c r="C577" s="212"/>
      <c r="D577" s="212"/>
      <c r="E577" s="212"/>
    </row>
    <row r="578" spans="1:5" ht="15" customHeight="1" x14ac:dyDescent="0.2">
      <c r="A578" s="212"/>
      <c r="B578" s="212"/>
      <c r="C578" s="212"/>
      <c r="D578" s="212"/>
      <c r="E578" s="212"/>
    </row>
    <row r="579" spans="1:5" ht="15" customHeight="1" x14ac:dyDescent="0.2">
      <c r="A579" s="212"/>
      <c r="B579" s="212"/>
      <c r="C579" s="212"/>
      <c r="D579" s="212"/>
      <c r="E579" s="212"/>
    </row>
    <row r="580" spans="1:5" ht="15" customHeight="1" x14ac:dyDescent="0.2">
      <c r="A580" s="212"/>
      <c r="B580" s="212"/>
      <c r="C580" s="212"/>
      <c r="D580" s="212"/>
      <c r="E580" s="212"/>
    </row>
    <row r="581" spans="1:5" ht="15" customHeight="1" x14ac:dyDescent="0.2">
      <c r="A581" s="212"/>
      <c r="B581" s="212"/>
      <c r="C581" s="212"/>
      <c r="D581" s="212"/>
      <c r="E581" s="212"/>
    </row>
    <row r="582" spans="1:5" ht="15" customHeight="1" x14ac:dyDescent="0.2">
      <c r="A582" s="212"/>
      <c r="B582" s="212"/>
      <c r="C582" s="212"/>
      <c r="D582" s="212"/>
      <c r="E582" s="212"/>
    </row>
    <row r="583" spans="1:5" ht="15" customHeight="1" x14ac:dyDescent="0.2">
      <c r="A583" s="169"/>
      <c r="B583" s="169"/>
      <c r="C583" s="169"/>
      <c r="D583" s="169"/>
      <c r="E583" s="169"/>
    </row>
    <row r="584" spans="1:5" ht="15" customHeight="1" x14ac:dyDescent="0.25">
      <c r="A584" s="38" t="s">
        <v>1</v>
      </c>
      <c r="B584" s="39"/>
      <c r="C584" s="39"/>
      <c r="D584" s="39"/>
      <c r="E584" s="39"/>
    </row>
    <row r="585" spans="1:5" ht="15" customHeight="1" x14ac:dyDescent="0.2">
      <c r="A585" s="72" t="s">
        <v>52</v>
      </c>
      <c r="B585" s="39"/>
      <c r="C585" s="39"/>
      <c r="D585" s="39"/>
      <c r="E585" s="41" t="s">
        <v>53</v>
      </c>
    </row>
    <row r="586" spans="1:5" ht="15" customHeight="1" x14ac:dyDescent="0.25">
      <c r="A586" s="58"/>
      <c r="B586" s="56"/>
      <c r="C586" s="57"/>
      <c r="D586" s="57"/>
      <c r="E586" s="79"/>
    </row>
    <row r="587" spans="1:5" ht="15" customHeight="1" x14ac:dyDescent="0.2">
      <c r="A587" s="58"/>
      <c r="B587" s="80" t="s">
        <v>39</v>
      </c>
      <c r="C587" s="80" t="s">
        <v>40</v>
      </c>
      <c r="D587" s="81" t="s">
        <v>41</v>
      </c>
      <c r="E587" s="82" t="s">
        <v>42</v>
      </c>
    </row>
    <row r="588" spans="1:5" ht="15" customHeight="1" x14ac:dyDescent="0.2">
      <c r="A588" s="58"/>
      <c r="B588" s="93">
        <v>104513013</v>
      </c>
      <c r="C588" s="47"/>
      <c r="D588" s="48" t="s">
        <v>43</v>
      </c>
      <c r="E588" s="49">
        <v>392686.18</v>
      </c>
    </row>
    <row r="589" spans="1:5" ht="15" customHeight="1" x14ac:dyDescent="0.2">
      <c r="A589" s="58"/>
      <c r="B589" s="93">
        <v>104113013</v>
      </c>
      <c r="C589" s="47"/>
      <c r="D589" s="170" t="s">
        <v>43</v>
      </c>
      <c r="E589" s="49">
        <v>46198.38</v>
      </c>
    </row>
    <row r="590" spans="1:5" ht="15" customHeight="1" x14ac:dyDescent="0.2">
      <c r="A590" s="58"/>
      <c r="B590" s="86"/>
      <c r="C590" s="87" t="s">
        <v>44</v>
      </c>
      <c r="D590" s="88"/>
      <c r="E590" s="89">
        <f>SUM(E588:E589)</f>
        <v>438884.56</v>
      </c>
    </row>
    <row r="591" spans="1:5" ht="15" customHeight="1" x14ac:dyDescent="0.2"/>
    <row r="592" spans="1:5" ht="15" customHeight="1" x14ac:dyDescent="0.25">
      <c r="A592" s="56" t="s">
        <v>17</v>
      </c>
      <c r="B592" s="57"/>
      <c r="C592" s="57"/>
      <c r="D592" s="57"/>
      <c r="E592" s="57"/>
    </row>
    <row r="593" spans="1:5" ht="15" customHeight="1" x14ac:dyDescent="0.2">
      <c r="A593" s="72" t="s">
        <v>79</v>
      </c>
      <c r="B593" s="58"/>
      <c r="C593" s="58"/>
      <c r="D593" s="58"/>
      <c r="E593" s="58" t="s">
        <v>80</v>
      </c>
    </row>
    <row r="594" spans="1:5" ht="15" customHeight="1" x14ac:dyDescent="0.2">
      <c r="A594" s="58"/>
      <c r="B594" s="114"/>
      <c r="C594" s="57"/>
      <c r="D594" s="58"/>
      <c r="E594" s="115"/>
    </row>
    <row r="595" spans="1:5" ht="15" customHeight="1" x14ac:dyDescent="0.2">
      <c r="A595" s="58"/>
      <c r="B595" s="44" t="s">
        <v>39</v>
      </c>
      <c r="C595" s="80" t="s">
        <v>40</v>
      </c>
      <c r="D595" s="107" t="s">
        <v>41</v>
      </c>
      <c r="E595" s="82" t="s">
        <v>42</v>
      </c>
    </row>
    <row r="596" spans="1:5" ht="15" customHeight="1" x14ac:dyDescent="0.2">
      <c r="A596" s="58"/>
      <c r="B596" s="93">
        <v>104513013</v>
      </c>
      <c r="C596" s="99"/>
      <c r="D596" s="66" t="s">
        <v>117</v>
      </c>
      <c r="E596" s="49">
        <v>392686.18</v>
      </c>
    </row>
    <row r="597" spans="1:5" ht="15" customHeight="1" x14ac:dyDescent="0.2">
      <c r="A597" s="58"/>
      <c r="B597" s="93">
        <v>104113013</v>
      </c>
      <c r="C597" s="99"/>
      <c r="D597" s="66" t="s">
        <v>117</v>
      </c>
      <c r="E597" s="49">
        <v>46198.38</v>
      </c>
    </row>
    <row r="598" spans="1:5" ht="15" customHeight="1" x14ac:dyDescent="0.2">
      <c r="A598" s="58"/>
      <c r="B598" s="86"/>
      <c r="C598" s="87" t="s">
        <v>44</v>
      </c>
      <c r="D598" s="110"/>
      <c r="E598" s="111">
        <f>SUM(E596:E597)</f>
        <v>438884.56</v>
      </c>
    </row>
    <row r="599" spans="1:5" ht="15" customHeight="1" x14ac:dyDescent="0.2"/>
    <row r="600" spans="1:5" ht="15" customHeight="1" x14ac:dyDescent="0.2"/>
    <row r="601" spans="1:5" ht="15" customHeight="1" x14ac:dyDescent="0.25">
      <c r="A601" s="36" t="s">
        <v>234</v>
      </c>
    </row>
    <row r="602" spans="1:5" ht="15" customHeight="1" x14ac:dyDescent="0.2">
      <c r="A602" s="207" t="s">
        <v>34</v>
      </c>
      <c r="B602" s="207"/>
      <c r="C602" s="207"/>
      <c r="D602" s="207"/>
      <c r="E602" s="207"/>
    </row>
    <row r="603" spans="1:5" ht="15" customHeight="1" x14ac:dyDescent="0.2">
      <c r="A603" s="207" t="s">
        <v>235</v>
      </c>
      <c r="B603" s="207"/>
      <c r="C603" s="207"/>
      <c r="D603" s="207"/>
      <c r="E603" s="207"/>
    </row>
    <row r="604" spans="1:5" ht="15" customHeight="1" x14ac:dyDescent="0.2">
      <c r="A604" s="208" t="s">
        <v>394</v>
      </c>
      <c r="B604" s="208"/>
      <c r="C604" s="208"/>
      <c r="D604" s="208"/>
      <c r="E604" s="208"/>
    </row>
    <row r="605" spans="1:5" ht="15" customHeight="1" x14ac:dyDescent="0.2">
      <c r="A605" s="208"/>
      <c r="B605" s="208"/>
      <c r="C605" s="208"/>
      <c r="D605" s="208"/>
      <c r="E605" s="208"/>
    </row>
    <row r="606" spans="1:5" ht="15" customHeight="1" x14ac:dyDescent="0.2">
      <c r="A606" s="208"/>
      <c r="B606" s="208"/>
      <c r="C606" s="208"/>
      <c r="D606" s="208"/>
      <c r="E606" s="208"/>
    </row>
    <row r="607" spans="1:5" ht="15" customHeight="1" x14ac:dyDescent="0.2">
      <c r="A607" s="208"/>
      <c r="B607" s="208"/>
      <c r="C607" s="208"/>
      <c r="D607" s="208"/>
      <c r="E607" s="208"/>
    </row>
    <row r="608" spans="1:5" ht="15" customHeight="1" x14ac:dyDescent="0.2">
      <c r="A608" s="208"/>
      <c r="B608" s="208"/>
      <c r="C608" s="208"/>
      <c r="D608" s="208"/>
      <c r="E608" s="208"/>
    </row>
    <row r="609" spans="1:5" ht="15" customHeight="1" x14ac:dyDescent="0.2">
      <c r="A609" s="208"/>
      <c r="B609" s="208"/>
      <c r="C609" s="208"/>
      <c r="D609" s="208"/>
      <c r="E609" s="208"/>
    </row>
    <row r="610" spans="1:5" ht="15" customHeight="1" x14ac:dyDescent="0.2">
      <c r="A610" s="76"/>
      <c r="B610" s="76"/>
      <c r="C610" s="76"/>
      <c r="D610" s="76"/>
      <c r="E610" s="76"/>
    </row>
    <row r="611" spans="1:5" ht="15" customHeight="1" x14ac:dyDescent="0.25">
      <c r="A611" s="38" t="s">
        <v>1</v>
      </c>
      <c r="B611" s="39"/>
      <c r="C611" s="39"/>
      <c r="D611" s="39"/>
      <c r="E611" s="39"/>
    </row>
    <row r="612" spans="1:5" ht="15" customHeight="1" x14ac:dyDescent="0.2">
      <c r="A612" s="72" t="s">
        <v>52</v>
      </c>
      <c r="B612" s="39"/>
      <c r="C612" s="39"/>
      <c r="D612" s="39"/>
      <c r="E612" s="41" t="s">
        <v>53</v>
      </c>
    </row>
    <row r="613" spans="1:5" ht="15" customHeight="1" x14ac:dyDescent="0.25">
      <c r="A613" s="58"/>
      <c r="B613" s="56"/>
      <c r="C613" s="57"/>
      <c r="D613" s="57"/>
      <c r="E613" s="79"/>
    </row>
    <row r="614" spans="1:5" ht="15" customHeight="1" x14ac:dyDescent="0.2">
      <c r="B614" s="80" t="s">
        <v>39</v>
      </c>
      <c r="C614" s="80" t="s">
        <v>40</v>
      </c>
      <c r="D614" s="81" t="s">
        <v>41</v>
      </c>
      <c r="E614" s="82" t="s">
        <v>42</v>
      </c>
    </row>
    <row r="615" spans="1:5" ht="15" customHeight="1" x14ac:dyDescent="0.2">
      <c r="B615" s="104">
        <v>98278</v>
      </c>
      <c r="C615" s="47"/>
      <c r="D615" s="48" t="s">
        <v>236</v>
      </c>
      <c r="E615" s="49">
        <v>18144</v>
      </c>
    </row>
    <row r="616" spans="1:5" ht="15" customHeight="1" x14ac:dyDescent="0.2">
      <c r="B616" s="86"/>
      <c r="C616" s="87" t="s">
        <v>44</v>
      </c>
      <c r="D616" s="88"/>
      <c r="E616" s="89">
        <f>SUM(E615:E615)</f>
        <v>18144</v>
      </c>
    </row>
    <row r="617" spans="1:5" ht="15" customHeight="1" x14ac:dyDescent="0.25">
      <c r="A617" s="54"/>
      <c r="B617" s="55"/>
      <c r="C617" s="55"/>
      <c r="D617" s="55"/>
      <c r="E617" s="55"/>
    </row>
    <row r="618" spans="1:5" ht="15" customHeight="1" x14ac:dyDescent="0.25">
      <c r="A618" s="38" t="s">
        <v>17</v>
      </c>
      <c r="B618" s="39"/>
      <c r="C618" s="39"/>
    </row>
    <row r="619" spans="1:5" ht="15" customHeight="1" x14ac:dyDescent="0.2">
      <c r="A619" s="72" t="s">
        <v>220</v>
      </c>
      <c r="B619" s="57"/>
      <c r="C619" s="57"/>
      <c r="D619" s="57"/>
      <c r="E619" s="59" t="s">
        <v>221</v>
      </c>
    </row>
    <row r="620" spans="1:5" ht="15" customHeight="1" x14ac:dyDescent="0.2">
      <c r="A620" s="42"/>
      <c r="B620" s="119"/>
      <c r="C620" s="39"/>
      <c r="D620" s="55"/>
      <c r="E620" s="120"/>
    </row>
    <row r="621" spans="1:5" ht="15" customHeight="1" x14ac:dyDescent="0.2">
      <c r="C621" s="44" t="s">
        <v>40</v>
      </c>
      <c r="D621" s="73" t="s">
        <v>56</v>
      </c>
      <c r="E621" s="82" t="s">
        <v>42</v>
      </c>
    </row>
    <row r="622" spans="1:5" ht="15" customHeight="1" x14ac:dyDescent="0.2">
      <c r="C622" s="108">
        <v>3769</v>
      </c>
      <c r="D622" s="75" t="s">
        <v>58</v>
      </c>
      <c r="E622" s="49">
        <v>18144</v>
      </c>
    </row>
    <row r="623" spans="1:5" ht="15" customHeight="1" x14ac:dyDescent="0.2">
      <c r="C623" s="51" t="s">
        <v>44</v>
      </c>
      <c r="D623" s="125"/>
      <c r="E623" s="126">
        <f>SUM(E622:E622)</f>
        <v>18144</v>
      </c>
    </row>
    <row r="624" spans="1:5" ht="15" customHeight="1" x14ac:dyDescent="0.2"/>
    <row r="625" spans="1:5" ht="15" customHeight="1" x14ac:dyDescent="0.2"/>
    <row r="626" spans="1:5" ht="15" customHeight="1" x14ac:dyDescent="0.25">
      <c r="A626" s="36" t="s">
        <v>237</v>
      </c>
    </row>
    <row r="627" spans="1:5" ht="15" customHeight="1" x14ac:dyDescent="0.2">
      <c r="A627" s="207" t="s">
        <v>34</v>
      </c>
      <c r="B627" s="207"/>
      <c r="C627" s="207"/>
      <c r="D627" s="207"/>
      <c r="E627" s="207"/>
    </row>
    <row r="628" spans="1:5" ht="15" customHeight="1" x14ac:dyDescent="0.2">
      <c r="A628" s="207" t="s">
        <v>188</v>
      </c>
      <c r="B628" s="207"/>
      <c r="C628" s="207"/>
      <c r="D628" s="207"/>
      <c r="E628" s="207"/>
    </row>
    <row r="629" spans="1:5" ht="15" customHeight="1" x14ac:dyDescent="0.2">
      <c r="A629" s="209" t="s">
        <v>238</v>
      </c>
      <c r="B629" s="209"/>
      <c r="C629" s="209"/>
      <c r="D629" s="209"/>
      <c r="E629" s="209"/>
    </row>
    <row r="630" spans="1:5" ht="15" customHeight="1" x14ac:dyDescent="0.2">
      <c r="A630" s="209"/>
      <c r="B630" s="209"/>
      <c r="C630" s="209"/>
      <c r="D630" s="209"/>
      <c r="E630" s="209"/>
    </row>
    <row r="631" spans="1:5" ht="15" customHeight="1" x14ac:dyDescent="0.2">
      <c r="A631" s="209"/>
      <c r="B631" s="209"/>
      <c r="C631" s="209"/>
      <c r="D631" s="209"/>
      <c r="E631" s="209"/>
    </row>
    <row r="632" spans="1:5" ht="15" customHeight="1" x14ac:dyDescent="0.2">
      <c r="A632" s="209"/>
      <c r="B632" s="209"/>
      <c r="C632" s="209"/>
      <c r="D632" s="209"/>
      <c r="E632" s="209"/>
    </row>
    <row r="633" spans="1:5" ht="15" customHeight="1" x14ac:dyDescent="0.2">
      <c r="A633" s="209"/>
      <c r="B633" s="209"/>
      <c r="C633" s="209"/>
      <c r="D633" s="209"/>
      <c r="E633" s="209"/>
    </row>
    <row r="634" spans="1:5" ht="15" customHeight="1" x14ac:dyDescent="0.2">
      <c r="A634" s="209"/>
      <c r="B634" s="209"/>
      <c r="C634" s="209"/>
      <c r="D634" s="209"/>
      <c r="E634" s="209"/>
    </row>
    <row r="635" spans="1:5" ht="15" customHeight="1" x14ac:dyDescent="0.2">
      <c r="A635" s="112"/>
      <c r="B635" s="112"/>
      <c r="C635" s="112"/>
      <c r="D635" s="112"/>
      <c r="E635" s="112"/>
    </row>
    <row r="636" spans="1:5" ht="15" customHeight="1" x14ac:dyDescent="0.25">
      <c r="A636" s="56" t="s">
        <v>1</v>
      </c>
      <c r="B636" s="57"/>
      <c r="C636" s="57"/>
      <c r="D636" s="57"/>
      <c r="E636" s="57"/>
    </row>
    <row r="637" spans="1:5" ht="15" customHeight="1" x14ac:dyDescent="0.2">
      <c r="A637" s="72" t="s">
        <v>52</v>
      </c>
      <c r="B637" s="71"/>
      <c r="C637" s="57"/>
      <c r="D637" s="57"/>
      <c r="E637" s="59" t="s">
        <v>53</v>
      </c>
    </row>
    <row r="638" spans="1:5" ht="15" customHeight="1" x14ac:dyDescent="0.25">
      <c r="B638" s="56"/>
      <c r="C638" s="57"/>
      <c r="D638" s="57"/>
      <c r="E638" s="79"/>
    </row>
    <row r="639" spans="1:5" ht="15" customHeight="1" x14ac:dyDescent="0.2">
      <c r="B639" s="44" t="s">
        <v>39</v>
      </c>
      <c r="C639" s="80" t="s">
        <v>40</v>
      </c>
      <c r="D639" s="81" t="s">
        <v>41</v>
      </c>
      <c r="E639" s="82" t="s">
        <v>42</v>
      </c>
    </row>
    <row r="640" spans="1:5" ht="15" customHeight="1" x14ac:dyDescent="0.2">
      <c r="B640" s="46">
        <v>34070</v>
      </c>
      <c r="C640" s="84"/>
      <c r="D640" s="48" t="s">
        <v>43</v>
      </c>
      <c r="E640" s="158">
        <v>82000</v>
      </c>
    </row>
    <row r="641" spans="1:5" ht="15" customHeight="1" x14ac:dyDescent="0.2">
      <c r="B641" s="50"/>
      <c r="C641" s="87" t="s">
        <v>44</v>
      </c>
      <c r="D641" s="88"/>
      <c r="E641" s="89">
        <f>SUM(E640:E640)</f>
        <v>82000</v>
      </c>
    </row>
    <row r="642" spans="1:5" ht="15" customHeight="1" x14ac:dyDescent="0.2">
      <c r="A642" s="58"/>
      <c r="B642" s="58"/>
      <c r="C642" s="58"/>
      <c r="D642" s="58"/>
    </row>
    <row r="643" spans="1:5" ht="15" customHeight="1" x14ac:dyDescent="0.25">
      <c r="A643" s="56" t="s">
        <v>17</v>
      </c>
      <c r="B643" s="57"/>
      <c r="C643" s="57"/>
      <c r="D643" s="57"/>
      <c r="E643" s="57"/>
    </row>
    <row r="644" spans="1:5" ht="15" customHeight="1" x14ac:dyDescent="0.2">
      <c r="A644" s="40" t="s">
        <v>167</v>
      </c>
      <c r="B644" s="57"/>
      <c r="C644" s="57"/>
      <c r="D644" s="57"/>
      <c r="E644" s="59" t="s">
        <v>168</v>
      </c>
    </row>
    <row r="645" spans="1:5" ht="15" customHeight="1" x14ac:dyDescent="0.2">
      <c r="A645" s="58"/>
      <c r="B645" s="114"/>
      <c r="C645" s="57"/>
      <c r="E645" s="115"/>
    </row>
    <row r="646" spans="1:5" ht="15" customHeight="1" x14ac:dyDescent="0.2">
      <c r="B646" s="80" t="s">
        <v>39</v>
      </c>
      <c r="C646" s="80" t="s">
        <v>40</v>
      </c>
      <c r="D646" s="107" t="s">
        <v>41</v>
      </c>
      <c r="E646" s="82" t="s">
        <v>42</v>
      </c>
    </row>
    <row r="647" spans="1:5" ht="15" customHeight="1" x14ac:dyDescent="0.2">
      <c r="B647" s="159">
        <v>34070</v>
      </c>
      <c r="C647" s="108"/>
      <c r="D647" s="66" t="s">
        <v>48</v>
      </c>
      <c r="E647" s="136">
        <f>32000+50000</f>
        <v>82000</v>
      </c>
    </row>
    <row r="648" spans="1:5" ht="15" customHeight="1" x14ac:dyDescent="0.2">
      <c r="B648" s="160"/>
      <c r="C648" s="87" t="s">
        <v>44</v>
      </c>
      <c r="D648" s="110"/>
      <c r="E648" s="111">
        <f>SUM(E647:E647)</f>
        <v>82000</v>
      </c>
    </row>
    <row r="649" spans="1:5" ht="15" customHeight="1" x14ac:dyDescent="0.2"/>
    <row r="650" spans="1:5" ht="15" customHeight="1" x14ac:dyDescent="0.2"/>
    <row r="651" spans="1:5" ht="15" customHeight="1" x14ac:dyDescent="0.25">
      <c r="A651" s="36" t="s">
        <v>239</v>
      </c>
    </row>
    <row r="652" spans="1:5" ht="15" customHeight="1" x14ac:dyDescent="0.2">
      <c r="A652" s="210" t="s">
        <v>161</v>
      </c>
      <c r="B652" s="210"/>
      <c r="C652" s="210"/>
      <c r="D652" s="210"/>
      <c r="E652" s="210"/>
    </row>
    <row r="653" spans="1:5" ht="15" customHeight="1" x14ac:dyDescent="0.2">
      <c r="A653" s="210"/>
      <c r="B653" s="210"/>
      <c r="C653" s="210"/>
      <c r="D653" s="210"/>
      <c r="E653" s="210"/>
    </row>
    <row r="654" spans="1:5" ht="15" customHeight="1" x14ac:dyDescent="0.2">
      <c r="A654" s="208" t="s">
        <v>240</v>
      </c>
      <c r="B654" s="208"/>
      <c r="C654" s="208"/>
      <c r="D654" s="208"/>
      <c r="E654" s="208"/>
    </row>
    <row r="655" spans="1:5" ht="15" customHeight="1" x14ac:dyDescent="0.2">
      <c r="A655" s="208"/>
      <c r="B655" s="208"/>
      <c r="C655" s="208"/>
      <c r="D655" s="208"/>
      <c r="E655" s="208"/>
    </row>
    <row r="656" spans="1:5" ht="15" customHeight="1" x14ac:dyDescent="0.2">
      <c r="A656" s="208"/>
      <c r="B656" s="208"/>
      <c r="C656" s="208"/>
      <c r="D656" s="208"/>
      <c r="E656" s="208"/>
    </row>
    <row r="657" spans="1:5" ht="15" customHeight="1" x14ac:dyDescent="0.2">
      <c r="A657" s="208"/>
      <c r="B657" s="208"/>
      <c r="C657" s="208"/>
      <c r="D657" s="208"/>
      <c r="E657" s="208"/>
    </row>
    <row r="658" spans="1:5" ht="15" customHeight="1" x14ac:dyDescent="0.2">
      <c r="A658" s="208"/>
      <c r="B658" s="208"/>
      <c r="C658" s="208"/>
      <c r="D658" s="208"/>
      <c r="E658" s="208"/>
    </row>
    <row r="659" spans="1:5" ht="15" customHeight="1" x14ac:dyDescent="0.2">
      <c r="A659" s="208"/>
      <c r="B659" s="208"/>
      <c r="C659" s="208"/>
      <c r="D659" s="208"/>
      <c r="E659" s="208"/>
    </row>
    <row r="660" spans="1:5" ht="15" customHeight="1" x14ac:dyDescent="0.2">
      <c r="A660" s="208"/>
      <c r="B660" s="208"/>
      <c r="C660" s="208"/>
      <c r="D660" s="208"/>
      <c r="E660" s="208"/>
    </row>
    <row r="661" spans="1:5" ht="15" customHeight="1" x14ac:dyDescent="0.2">
      <c r="A661" s="118"/>
      <c r="B661" s="118"/>
      <c r="C661" s="118"/>
      <c r="D661" s="118"/>
      <c r="E661" s="118"/>
    </row>
    <row r="662" spans="1:5" ht="15" customHeight="1" x14ac:dyDescent="0.25">
      <c r="A662" s="38" t="s">
        <v>17</v>
      </c>
      <c r="B662" s="39"/>
      <c r="C662" s="39"/>
      <c r="D662" s="58"/>
      <c r="E662" s="58"/>
    </row>
    <row r="663" spans="1:5" ht="15" customHeight="1" x14ac:dyDescent="0.2">
      <c r="A663" s="40" t="s">
        <v>98</v>
      </c>
      <c r="B663" s="39"/>
      <c r="C663" s="39"/>
      <c r="D663" s="39"/>
      <c r="E663" s="41" t="s">
        <v>99</v>
      </c>
    </row>
    <row r="664" spans="1:5" ht="15" customHeight="1" x14ac:dyDescent="0.2">
      <c r="A664" s="42"/>
      <c r="B664" s="119"/>
      <c r="C664" s="39"/>
      <c r="D664" s="42"/>
      <c r="E664" s="120"/>
    </row>
    <row r="665" spans="1:5" ht="15" customHeight="1" x14ac:dyDescent="0.2">
      <c r="A665" s="97"/>
      <c r="B665" s="97"/>
      <c r="C665" s="44" t="s">
        <v>40</v>
      </c>
      <c r="D665" s="103" t="s">
        <v>56</v>
      </c>
      <c r="E665" s="44" t="s">
        <v>42</v>
      </c>
    </row>
    <row r="666" spans="1:5" ht="15" customHeight="1" x14ac:dyDescent="0.2">
      <c r="A666" s="157"/>
      <c r="B666" s="92"/>
      <c r="C666" s="108">
        <v>3122</v>
      </c>
      <c r="D666" s="75" t="s">
        <v>100</v>
      </c>
      <c r="E666" s="49">
        <v>-7003</v>
      </c>
    </row>
    <row r="667" spans="1:5" ht="15" customHeight="1" x14ac:dyDescent="0.2">
      <c r="A667" s="157"/>
      <c r="B667" s="92"/>
      <c r="C667" s="108">
        <v>3122</v>
      </c>
      <c r="D667" s="75" t="s">
        <v>58</v>
      </c>
      <c r="E667" s="49">
        <v>7003</v>
      </c>
    </row>
    <row r="668" spans="1:5" ht="15" customHeight="1" x14ac:dyDescent="0.2">
      <c r="A668" s="117"/>
      <c r="B668" s="39"/>
      <c r="C668" s="51" t="s">
        <v>44</v>
      </c>
      <c r="D668" s="125"/>
      <c r="E668" s="126">
        <f>SUM(E666:E667)</f>
        <v>0</v>
      </c>
    </row>
    <row r="669" spans="1:5" ht="15" customHeight="1" x14ac:dyDescent="0.2"/>
    <row r="670" spans="1:5" ht="15" customHeight="1" x14ac:dyDescent="0.2"/>
    <row r="671" spans="1:5" ht="15" customHeight="1" x14ac:dyDescent="0.2"/>
    <row r="672" spans="1:5" ht="15" customHeight="1" x14ac:dyDescent="0.2"/>
    <row r="673" ht="15" customHeight="1" x14ac:dyDescent="0.2"/>
    <row r="674" ht="15" customHeight="1" x14ac:dyDescent="0.2"/>
    <row r="675" ht="15" customHeight="1" x14ac:dyDescent="0.2"/>
    <row r="676" ht="15" customHeight="1" x14ac:dyDescent="0.2"/>
    <row r="677" ht="15" customHeight="1" x14ac:dyDescent="0.2"/>
    <row r="678" ht="15" customHeight="1" x14ac:dyDescent="0.2"/>
    <row r="679" ht="15" customHeight="1" x14ac:dyDescent="0.2"/>
    <row r="680" ht="15" customHeight="1" x14ac:dyDescent="0.2"/>
    <row r="681" ht="15" customHeight="1" x14ac:dyDescent="0.2"/>
    <row r="682" ht="15" customHeight="1" x14ac:dyDescent="0.2"/>
    <row r="683" ht="15" customHeight="1" x14ac:dyDescent="0.2"/>
    <row r="684" ht="15" customHeight="1" x14ac:dyDescent="0.2"/>
    <row r="685" ht="15" customHeight="1" x14ac:dyDescent="0.2"/>
    <row r="686" ht="15" customHeight="1" x14ac:dyDescent="0.2"/>
    <row r="687" ht="15" customHeight="1" x14ac:dyDescent="0.2"/>
    <row r="688" ht="15" customHeight="1" x14ac:dyDescent="0.2"/>
    <row r="689" ht="15" customHeight="1" x14ac:dyDescent="0.2"/>
    <row r="690" ht="15" customHeight="1" x14ac:dyDescent="0.2"/>
    <row r="691" ht="15" customHeight="1" x14ac:dyDescent="0.2"/>
    <row r="692" ht="15" customHeight="1" x14ac:dyDescent="0.2"/>
    <row r="693" ht="15" customHeight="1" x14ac:dyDescent="0.2"/>
    <row r="694" ht="15" customHeight="1" x14ac:dyDescent="0.2"/>
    <row r="695" ht="15" customHeight="1" x14ac:dyDescent="0.2"/>
    <row r="696" ht="15" customHeight="1" x14ac:dyDescent="0.2"/>
    <row r="697" ht="15" customHeight="1" x14ac:dyDescent="0.2"/>
    <row r="698" ht="15" customHeight="1" x14ac:dyDescent="0.2"/>
    <row r="699" ht="15" customHeight="1" x14ac:dyDescent="0.2"/>
    <row r="700" ht="15" customHeight="1" x14ac:dyDescent="0.2"/>
    <row r="701" ht="15" customHeight="1" x14ac:dyDescent="0.2"/>
    <row r="702" ht="15" customHeight="1" x14ac:dyDescent="0.2"/>
    <row r="703" ht="15" customHeight="1" x14ac:dyDescent="0.2"/>
    <row r="704" ht="15" customHeight="1" x14ac:dyDescent="0.2"/>
    <row r="705" ht="15" customHeight="1" x14ac:dyDescent="0.2"/>
    <row r="706" ht="15" customHeight="1" x14ac:dyDescent="0.2"/>
    <row r="707" ht="15" customHeight="1" x14ac:dyDescent="0.2"/>
    <row r="708" ht="15" customHeight="1" x14ac:dyDescent="0.2"/>
    <row r="709" ht="15" customHeight="1" x14ac:dyDescent="0.2"/>
    <row r="710" ht="15" customHeight="1" x14ac:dyDescent="0.2"/>
    <row r="711" ht="15" customHeight="1" x14ac:dyDescent="0.2"/>
    <row r="712" ht="15" customHeight="1" x14ac:dyDescent="0.2"/>
    <row r="713" ht="15" customHeight="1" x14ac:dyDescent="0.2"/>
    <row r="714" ht="15" customHeight="1" x14ac:dyDescent="0.2"/>
    <row r="715" ht="15" customHeight="1" x14ac:dyDescent="0.2"/>
    <row r="716" ht="15" customHeight="1" x14ac:dyDescent="0.2"/>
    <row r="717" ht="15" customHeight="1" x14ac:dyDescent="0.2"/>
    <row r="718" ht="15" customHeight="1" x14ac:dyDescent="0.2"/>
    <row r="719" ht="15" customHeight="1" x14ac:dyDescent="0.2"/>
    <row r="720" ht="15" customHeight="1" x14ac:dyDescent="0.2"/>
    <row r="721" ht="15" customHeight="1" x14ac:dyDescent="0.2"/>
    <row r="722" ht="15" customHeight="1" x14ac:dyDescent="0.2"/>
    <row r="723" ht="15" customHeight="1" x14ac:dyDescent="0.2"/>
    <row r="724" ht="15" customHeight="1" x14ac:dyDescent="0.2"/>
    <row r="725" ht="15" customHeight="1" x14ac:dyDescent="0.2"/>
    <row r="726" ht="15" customHeight="1" x14ac:dyDescent="0.2"/>
    <row r="727" ht="15" customHeight="1" x14ac:dyDescent="0.2"/>
    <row r="728" ht="15" customHeight="1" x14ac:dyDescent="0.2"/>
    <row r="729" ht="15" customHeight="1" x14ac:dyDescent="0.2"/>
    <row r="730" ht="15" customHeight="1" x14ac:dyDescent="0.2"/>
    <row r="731" ht="15" customHeight="1" x14ac:dyDescent="0.2"/>
    <row r="732" ht="15" customHeight="1" x14ac:dyDescent="0.2"/>
    <row r="733" ht="15" customHeight="1" x14ac:dyDescent="0.2"/>
    <row r="734" ht="15" customHeight="1" x14ac:dyDescent="0.2"/>
    <row r="735" ht="15" customHeight="1" x14ac:dyDescent="0.2"/>
    <row r="736" ht="15" customHeight="1" x14ac:dyDescent="0.2"/>
    <row r="737" ht="15" customHeight="1" x14ac:dyDescent="0.2"/>
    <row r="738" ht="15" customHeight="1" x14ac:dyDescent="0.2"/>
    <row r="739" ht="15" customHeight="1" x14ac:dyDescent="0.2"/>
    <row r="740" ht="15" customHeight="1" x14ac:dyDescent="0.2"/>
    <row r="741" ht="15" customHeight="1" x14ac:dyDescent="0.2"/>
    <row r="742" ht="15" customHeight="1" x14ac:dyDescent="0.2"/>
    <row r="743" ht="15" customHeight="1" x14ac:dyDescent="0.2"/>
    <row r="744" ht="15" customHeight="1" x14ac:dyDescent="0.2"/>
    <row r="745" ht="15" customHeight="1" x14ac:dyDescent="0.2"/>
    <row r="746" ht="15" customHeight="1" x14ac:dyDescent="0.2"/>
    <row r="747" ht="15" customHeight="1" x14ac:dyDescent="0.2"/>
    <row r="748" ht="15" customHeight="1" x14ac:dyDescent="0.2"/>
    <row r="749" ht="15" customHeight="1" x14ac:dyDescent="0.2"/>
    <row r="750" ht="15" customHeight="1" x14ac:dyDescent="0.2"/>
    <row r="751" ht="15" customHeight="1" x14ac:dyDescent="0.2"/>
    <row r="752" ht="15" customHeight="1" x14ac:dyDescent="0.2"/>
    <row r="753" ht="15" customHeight="1" x14ac:dyDescent="0.2"/>
    <row r="754" ht="15" customHeight="1" x14ac:dyDescent="0.2"/>
    <row r="755" ht="15" customHeight="1" x14ac:dyDescent="0.2"/>
    <row r="756" ht="15" customHeight="1" x14ac:dyDescent="0.2"/>
    <row r="757" ht="15" customHeight="1" x14ac:dyDescent="0.2"/>
    <row r="758" ht="15" customHeight="1" x14ac:dyDescent="0.2"/>
    <row r="759" ht="15" customHeight="1" x14ac:dyDescent="0.2"/>
    <row r="760" ht="15" customHeight="1" x14ac:dyDescent="0.2"/>
    <row r="761" ht="15" customHeight="1" x14ac:dyDescent="0.2"/>
    <row r="762" ht="15" customHeight="1" x14ac:dyDescent="0.2"/>
    <row r="763" ht="15" customHeight="1" x14ac:dyDescent="0.2"/>
    <row r="764" ht="15" customHeight="1" x14ac:dyDescent="0.2"/>
    <row r="765" ht="15" customHeight="1" x14ac:dyDescent="0.2"/>
    <row r="766" ht="15" customHeight="1" x14ac:dyDescent="0.2"/>
    <row r="767" ht="15" customHeight="1" x14ac:dyDescent="0.2"/>
    <row r="768" ht="15" customHeight="1" x14ac:dyDescent="0.2"/>
    <row r="769" ht="15" customHeight="1" x14ac:dyDescent="0.2"/>
    <row r="770" ht="15" customHeight="1" x14ac:dyDescent="0.2"/>
    <row r="771" ht="15" customHeight="1" x14ac:dyDescent="0.2"/>
    <row r="772" ht="15" customHeight="1" x14ac:dyDescent="0.2"/>
    <row r="773" ht="15" customHeight="1" x14ac:dyDescent="0.2"/>
    <row r="774" ht="15" customHeight="1" x14ac:dyDescent="0.2"/>
    <row r="775" ht="15" customHeight="1" x14ac:dyDescent="0.2"/>
    <row r="776" ht="15" customHeight="1" x14ac:dyDescent="0.2"/>
    <row r="777" ht="15" customHeight="1" x14ac:dyDescent="0.2"/>
    <row r="778" ht="15" customHeight="1" x14ac:dyDescent="0.2"/>
    <row r="779" ht="15" customHeight="1" x14ac:dyDescent="0.2"/>
    <row r="780" ht="15" customHeight="1" x14ac:dyDescent="0.2"/>
    <row r="781" ht="15" customHeight="1" x14ac:dyDescent="0.2"/>
    <row r="782" ht="15" customHeight="1" x14ac:dyDescent="0.2"/>
    <row r="783" ht="15" customHeight="1" x14ac:dyDescent="0.2"/>
    <row r="784" ht="15" customHeight="1" x14ac:dyDescent="0.2"/>
    <row r="785" ht="15" customHeight="1" x14ac:dyDescent="0.2"/>
    <row r="786" ht="15" customHeight="1" x14ac:dyDescent="0.2"/>
    <row r="787" ht="15" customHeight="1" x14ac:dyDescent="0.2"/>
    <row r="788" ht="15" customHeight="1" x14ac:dyDescent="0.2"/>
    <row r="789" ht="15" customHeight="1" x14ac:dyDescent="0.2"/>
    <row r="790" ht="15" customHeight="1" x14ac:dyDescent="0.2"/>
    <row r="791" ht="15" customHeight="1" x14ac:dyDescent="0.2"/>
    <row r="792" ht="15" customHeight="1" x14ac:dyDescent="0.2"/>
    <row r="793" ht="15" customHeight="1" x14ac:dyDescent="0.2"/>
    <row r="794" ht="15" customHeight="1" x14ac:dyDescent="0.2"/>
    <row r="795" ht="15" customHeight="1" x14ac:dyDescent="0.2"/>
    <row r="796" ht="15" customHeight="1" x14ac:dyDescent="0.2"/>
    <row r="797" ht="15" customHeight="1" x14ac:dyDescent="0.2"/>
    <row r="798" ht="15" customHeight="1" x14ac:dyDescent="0.2"/>
    <row r="799" ht="15" customHeight="1" x14ac:dyDescent="0.2"/>
    <row r="800" ht="15" customHeight="1" x14ac:dyDescent="0.2"/>
    <row r="801" ht="15" customHeight="1" x14ac:dyDescent="0.2"/>
    <row r="802" ht="15" customHeight="1" x14ac:dyDescent="0.2"/>
    <row r="803" ht="15" customHeight="1" x14ac:dyDescent="0.2"/>
    <row r="804" ht="15" customHeight="1" x14ac:dyDescent="0.2"/>
    <row r="805" ht="15" customHeight="1" x14ac:dyDescent="0.2"/>
    <row r="806" ht="15" customHeight="1" x14ac:dyDescent="0.2"/>
    <row r="807" ht="15" customHeight="1" x14ac:dyDescent="0.2"/>
    <row r="808" ht="15" customHeight="1" x14ac:dyDescent="0.2"/>
    <row r="809" ht="15" customHeight="1" x14ac:dyDescent="0.2"/>
    <row r="810" ht="15" customHeight="1" x14ac:dyDescent="0.2"/>
    <row r="811" ht="15" customHeight="1" x14ac:dyDescent="0.2"/>
    <row r="812" ht="15" customHeight="1" x14ac:dyDescent="0.2"/>
    <row r="813" ht="15" customHeight="1" x14ac:dyDescent="0.2"/>
    <row r="814" ht="15" customHeight="1" x14ac:dyDescent="0.2"/>
    <row r="815" ht="15" customHeight="1" x14ac:dyDescent="0.2"/>
    <row r="816" ht="15" customHeight="1" x14ac:dyDescent="0.2"/>
    <row r="817" ht="15" customHeight="1" x14ac:dyDescent="0.2"/>
    <row r="818" ht="15" customHeight="1" x14ac:dyDescent="0.2"/>
    <row r="819" ht="15" customHeight="1" x14ac:dyDescent="0.2"/>
    <row r="820" ht="15" customHeight="1" x14ac:dyDescent="0.2"/>
    <row r="821" ht="15" customHeight="1" x14ac:dyDescent="0.2"/>
    <row r="822" ht="15" customHeight="1" x14ac:dyDescent="0.2"/>
    <row r="823" ht="15" customHeight="1" x14ac:dyDescent="0.2"/>
    <row r="824" ht="15" customHeight="1" x14ac:dyDescent="0.2"/>
    <row r="825" ht="15" customHeight="1" x14ac:dyDescent="0.2"/>
    <row r="826" ht="15" customHeight="1" x14ac:dyDescent="0.2"/>
    <row r="827" ht="15" customHeight="1" x14ac:dyDescent="0.2"/>
    <row r="828" ht="15" customHeight="1" x14ac:dyDescent="0.2"/>
    <row r="829" ht="15" customHeight="1" x14ac:dyDescent="0.2"/>
    <row r="830" ht="15" customHeight="1" x14ac:dyDescent="0.2"/>
    <row r="831" ht="15" customHeight="1" x14ac:dyDescent="0.2"/>
    <row r="832" ht="15" customHeight="1" x14ac:dyDescent="0.2"/>
    <row r="833" ht="15" customHeight="1" x14ac:dyDescent="0.2"/>
    <row r="834" ht="15" customHeight="1" x14ac:dyDescent="0.2"/>
    <row r="835" ht="15" customHeight="1" x14ac:dyDescent="0.2"/>
    <row r="836" ht="15" customHeight="1" x14ac:dyDescent="0.2"/>
    <row r="837" ht="15" customHeight="1" x14ac:dyDescent="0.2"/>
    <row r="838" ht="15" customHeight="1" x14ac:dyDescent="0.2"/>
    <row r="839" ht="15" customHeight="1" x14ac:dyDescent="0.2"/>
    <row r="840" ht="15" customHeight="1" x14ac:dyDescent="0.2"/>
    <row r="841" ht="15" customHeight="1" x14ac:dyDescent="0.2"/>
    <row r="842" ht="15" customHeight="1" x14ac:dyDescent="0.2"/>
    <row r="843" ht="15" customHeight="1" x14ac:dyDescent="0.2"/>
    <row r="844" ht="15" customHeight="1" x14ac:dyDescent="0.2"/>
    <row r="845" ht="15" customHeight="1" x14ac:dyDescent="0.2"/>
    <row r="846" ht="15" customHeight="1" x14ac:dyDescent="0.2"/>
    <row r="847" ht="15" customHeight="1" x14ac:dyDescent="0.2"/>
    <row r="848" ht="15" customHeight="1" x14ac:dyDescent="0.2"/>
    <row r="849" ht="15" customHeight="1" x14ac:dyDescent="0.2"/>
    <row r="850" ht="15" customHeight="1" x14ac:dyDescent="0.2"/>
    <row r="851" ht="15" customHeight="1" x14ac:dyDescent="0.2"/>
    <row r="852" ht="15" customHeight="1" x14ac:dyDescent="0.2"/>
    <row r="853" ht="15" customHeight="1" x14ac:dyDescent="0.2"/>
    <row r="854" ht="15" customHeight="1" x14ac:dyDescent="0.2"/>
    <row r="855" ht="15" customHeight="1" x14ac:dyDescent="0.2"/>
    <row r="856" ht="15" customHeight="1" x14ac:dyDescent="0.2"/>
    <row r="857" ht="15" customHeight="1" x14ac:dyDescent="0.2"/>
    <row r="858" ht="15" customHeight="1" x14ac:dyDescent="0.2"/>
    <row r="859" ht="15" customHeight="1" x14ac:dyDescent="0.2"/>
    <row r="860" ht="15" customHeight="1" x14ac:dyDescent="0.2"/>
    <row r="861" ht="15" customHeight="1" x14ac:dyDescent="0.2"/>
    <row r="862" ht="15" customHeight="1" x14ac:dyDescent="0.2"/>
    <row r="863" ht="15" customHeight="1" x14ac:dyDescent="0.2"/>
    <row r="864" ht="15" customHeight="1" x14ac:dyDescent="0.2"/>
    <row r="865" ht="15" customHeight="1" x14ac:dyDescent="0.2"/>
    <row r="866" ht="15" customHeight="1" x14ac:dyDescent="0.2"/>
    <row r="867" ht="15" customHeight="1" x14ac:dyDescent="0.2"/>
    <row r="868" ht="15" customHeight="1" x14ac:dyDescent="0.2"/>
    <row r="869" ht="15" customHeight="1" x14ac:dyDescent="0.2"/>
    <row r="870" ht="15" customHeight="1" x14ac:dyDescent="0.2"/>
    <row r="871" ht="15" customHeight="1" x14ac:dyDescent="0.2"/>
    <row r="872" ht="15" customHeight="1" x14ac:dyDescent="0.2"/>
    <row r="873" ht="15" customHeight="1" x14ac:dyDescent="0.2"/>
    <row r="874" ht="15" customHeight="1" x14ac:dyDescent="0.2"/>
    <row r="875" ht="15" customHeight="1" x14ac:dyDescent="0.2"/>
    <row r="876" ht="15" customHeight="1" x14ac:dyDescent="0.2"/>
    <row r="877" ht="15" customHeight="1" x14ac:dyDescent="0.2"/>
    <row r="878" ht="15" customHeight="1" x14ac:dyDescent="0.2"/>
    <row r="879" ht="15" customHeight="1" x14ac:dyDescent="0.2"/>
    <row r="880" ht="15" customHeight="1" x14ac:dyDescent="0.2"/>
    <row r="881" ht="15" customHeight="1" x14ac:dyDescent="0.2"/>
    <row r="882" ht="15" customHeight="1" x14ac:dyDescent="0.2"/>
    <row r="883" ht="15" customHeight="1" x14ac:dyDescent="0.2"/>
    <row r="884" ht="15" customHeight="1" x14ac:dyDescent="0.2"/>
    <row r="885" ht="15" customHeight="1" x14ac:dyDescent="0.2"/>
    <row r="886" ht="15" customHeight="1" x14ac:dyDescent="0.2"/>
    <row r="887" ht="15" customHeight="1" x14ac:dyDescent="0.2"/>
    <row r="888" ht="15" customHeight="1" x14ac:dyDescent="0.2"/>
    <row r="889" ht="15" customHeight="1" x14ac:dyDescent="0.2"/>
    <row r="890" ht="15" customHeight="1" x14ac:dyDescent="0.2"/>
    <row r="891" ht="15" customHeight="1" x14ac:dyDescent="0.2"/>
    <row r="892" ht="15" customHeight="1" x14ac:dyDescent="0.2"/>
    <row r="893" ht="15" customHeight="1" x14ac:dyDescent="0.2"/>
    <row r="894" ht="15" customHeight="1" x14ac:dyDescent="0.2"/>
    <row r="895" ht="15" customHeight="1" x14ac:dyDescent="0.2"/>
    <row r="896" ht="15" customHeight="1" x14ac:dyDescent="0.2"/>
    <row r="897" ht="15" customHeight="1" x14ac:dyDescent="0.2"/>
    <row r="898" ht="15" customHeight="1" x14ac:dyDescent="0.2"/>
    <row r="899" ht="15" customHeight="1" x14ac:dyDescent="0.2"/>
    <row r="900" ht="15" customHeight="1" x14ac:dyDescent="0.2"/>
    <row r="901" ht="15" customHeight="1" x14ac:dyDescent="0.2"/>
    <row r="902" ht="15" customHeight="1" x14ac:dyDescent="0.2"/>
    <row r="903" ht="15" customHeight="1" x14ac:dyDescent="0.2"/>
    <row r="904" ht="15" customHeight="1" x14ac:dyDescent="0.2"/>
    <row r="905" ht="15" customHeight="1" x14ac:dyDescent="0.2"/>
    <row r="906" ht="15" customHeight="1" x14ac:dyDescent="0.2"/>
    <row r="907" ht="15" customHeight="1" x14ac:dyDescent="0.2"/>
    <row r="908" ht="15" customHeight="1" x14ac:dyDescent="0.2"/>
    <row r="909" ht="15" customHeight="1" x14ac:dyDescent="0.2"/>
    <row r="910" ht="15" customHeight="1" x14ac:dyDescent="0.2"/>
    <row r="911" ht="15" customHeight="1" x14ac:dyDescent="0.2"/>
    <row r="912" ht="15" customHeight="1" x14ac:dyDescent="0.2"/>
    <row r="913" ht="15" customHeight="1" x14ac:dyDescent="0.2"/>
    <row r="914" ht="15" customHeight="1" x14ac:dyDescent="0.2"/>
    <row r="915" ht="15" customHeight="1" x14ac:dyDescent="0.2"/>
    <row r="916" ht="15" customHeight="1" x14ac:dyDescent="0.2"/>
    <row r="917" ht="15" customHeight="1" x14ac:dyDescent="0.2"/>
    <row r="918" ht="15" customHeight="1" x14ac:dyDescent="0.2"/>
    <row r="919" ht="15" customHeight="1" x14ac:dyDescent="0.2"/>
    <row r="920" ht="15" customHeight="1" x14ac:dyDescent="0.2"/>
    <row r="921" ht="15" customHeight="1" x14ac:dyDescent="0.2"/>
    <row r="922" ht="15" customHeight="1" x14ac:dyDescent="0.2"/>
    <row r="923" ht="15" customHeight="1" x14ac:dyDescent="0.2"/>
    <row r="924" ht="15" customHeight="1" x14ac:dyDescent="0.2"/>
    <row r="925" ht="15" customHeight="1" x14ac:dyDescent="0.2"/>
    <row r="926" ht="15" customHeight="1" x14ac:dyDescent="0.2"/>
    <row r="927" ht="15" customHeight="1" x14ac:dyDescent="0.2"/>
    <row r="928" ht="15" customHeight="1" x14ac:dyDescent="0.2"/>
    <row r="929" ht="15" customHeight="1" x14ac:dyDescent="0.2"/>
    <row r="930" ht="15" customHeight="1" x14ac:dyDescent="0.2"/>
    <row r="931" ht="15" customHeight="1" x14ac:dyDescent="0.2"/>
    <row r="932" ht="15" customHeight="1" x14ac:dyDescent="0.2"/>
    <row r="933" ht="15" customHeight="1" x14ac:dyDescent="0.2"/>
    <row r="934" ht="15" customHeight="1" x14ac:dyDescent="0.2"/>
    <row r="935" ht="15" customHeight="1" x14ac:dyDescent="0.2"/>
    <row r="936" ht="15" customHeight="1" x14ac:dyDescent="0.2"/>
    <row r="937" ht="15" customHeight="1" x14ac:dyDescent="0.2"/>
    <row r="938" ht="15" customHeight="1" x14ac:dyDescent="0.2"/>
    <row r="939" ht="15" customHeight="1" x14ac:dyDescent="0.2"/>
    <row r="940" ht="15" customHeight="1" x14ac:dyDescent="0.2"/>
    <row r="941" ht="15" customHeight="1" x14ac:dyDescent="0.2"/>
    <row r="942" ht="15" customHeight="1" x14ac:dyDescent="0.2"/>
    <row r="943" ht="15" customHeight="1" x14ac:dyDescent="0.2"/>
    <row r="944" ht="15" customHeight="1" x14ac:dyDescent="0.2"/>
    <row r="945" ht="15" customHeight="1" x14ac:dyDescent="0.2"/>
    <row r="946" ht="15" customHeight="1" x14ac:dyDescent="0.2"/>
    <row r="947" ht="15" customHeight="1" x14ac:dyDescent="0.2"/>
    <row r="948" ht="15" customHeight="1" x14ac:dyDescent="0.2"/>
    <row r="949" ht="15" customHeight="1" x14ac:dyDescent="0.2"/>
    <row r="950" ht="15" customHeight="1" x14ac:dyDescent="0.2"/>
    <row r="951" ht="15" customHeight="1" x14ac:dyDescent="0.2"/>
    <row r="952" ht="15" customHeight="1" x14ac:dyDescent="0.2"/>
    <row r="953" ht="15" customHeight="1" x14ac:dyDescent="0.2"/>
    <row r="954" ht="15" customHeight="1" x14ac:dyDescent="0.2"/>
    <row r="955" ht="15" customHeight="1" x14ac:dyDescent="0.2"/>
    <row r="956" ht="15" customHeight="1" x14ac:dyDescent="0.2"/>
    <row r="957" ht="15" customHeight="1" x14ac:dyDescent="0.2"/>
    <row r="958" ht="15" customHeight="1" x14ac:dyDescent="0.2"/>
    <row r="959" ht="15" customHeight="1" x14ac:dyDescent="0.2"/>
    <row r="960" ht="15" customHeight="1" x14ac:dyDescent="0.2"/>
    <row r="961" ht="15" customHeight="1" x14ac:dyDescent="0.2"/>
    <row r="962" ht="15" customHeight="1" x14ac:dyDescent="0.2"/>
    <row r="963" ht="15" customHeight="1" x14ac:dyDescent="0.2"/>
    <row r="964" ht="15" customHeight="1" x14ac:dyDescent="0.2"/>
    <row r="965" ht="15" customHeight="1" x14ac:dyDescent="0.2"/>
    <row r="966" ht="15" customHeight="1" x14ac:dyDescent="0.2"/>
    <row r="967" ht="15" customHeight="1" x14ac:dyDescent="0.2"/>
    <row r="968" ht="15" customHeight="1" x14ac:dyDescent="0.2"/>
    <row r="969" ht="15" customHeight="1" x14ac:dyDescent="0.2"/>
    <row r="970" ht="15" customHeight="1" x14ac:dyDescent="0.2"/>
    <row r="971" ht="15" customHeight="1" x14ac:dyDescent="0.2"/>
    <row r="972" ht="15" customHeight="1" x14ac:dyDescent="0.2"/>
    <row r="973" ht="15" customHeight="1" x14ac:dyDescent="0.2"/>
    <row r="974" ht="15" customHeight="1" x14ac:dyDescent="0.2"/>
    <row r="975" ht="15" customHeight="1" x14ac:dyDescent="0.2"/>
    <row r="976" ht="15" customHeight="1" x14ac:dyDescent="0.2"/>
    <row r="977" ht="15" customHeight="1" x14ac:dyDescent="0.2"/>
    <row r="978" ht="15" customHeight="1" x14ac:dyDescent="0.2"/>
    <row r="979" ht="15" customHeight="1" x14ac:dyDescent="0.2"/>
    <row r="980" ht="15" customHeight="1" x14ac:dyDescent="0.2"/>
    <row r="981" ht="15" customHeight="1" x14ac:dyDescent="0.2"/>
    <row r="982" ht="15" customHeight="1" x14ac:dyDescent="0.2"/>
    <row r="983" ht="15" customHeight="1" x14ac:dyDescent="0.2"/>
    <row r="984" ht="15" customHeight="1" x14ac:dyDescent="0.2"/>
    <row r="985" ht="15" customHeight="1" x14ac:dyDescent="0.2"/>
    <row r="986" ht="15" customHeight="1" x14ac:dyDescent="0.2"/>
    <row r="987" ht="15" customHeight="1" x14ac:dyDescent="0.2"/>
    <row r="988" ht="15" customHeight="1" x14ac:dyDescent="0.2"/>
    <row r="989" ht="15" customHeight="1" x14ac:dyDescent="0.2"/>
    <row r="990" ht="15" customHeight="1" x14ac:dyDescent="0.2"/>
    <row r="991" ht="15" customHeight="1" x14ac:dyDescent="0.2"/>
    <row r="992" ht="15" customHeight="1" x14ac:dyDescent="0.2"/>
    <row r="993" ht="15" customHeight="1" x14ac:dyDescent="0.2"/>
    <row r="994" ht="15" customHeight="1" x14ac:dyDescent="0.2"/>
    <row r="995" ht="15" customHeight="1" x14ac:dyDescent="0.2"/>
    <row r="996" ht="15" customHeight="1" x14ac:dyDescent="0.2"/>
    <row r="997" ht="15" customHeight="1" x14ac:dyDescent="0.2"/>
    <row r="998" ht="15" customHeight="1" x14ac:dyDescent="0.2"/>
    <row r="999" ht="15" customHeight="1" x14ac:dyDescent="0.2"/>
    <row r="1000" ht="15" customHeight="1" x14ac:dyDescent="0.2"/>
    <row r="1001" ht="15" customHeight="1" x14ac:dyDescent="0.2"/>
    <row r="1002" ht="15" customHeight="1" x14ac:dyDescent="0.2"/>
    <row r="1003" ht="15" customHeight="1" x14ac:dyDescent="0.2"/>
    <row r="1004" ht="15" customHeight="1" x14ac:dyDescent="0.2"/>
    <row r="1005" ht="15" customHeight="1" x14ac:dyDescent="0.2"/>
    <row r="1006" ht="15" customHeight="1" x14ac:dyDescent="0.2"/>
    <row r="1007" ht="15" customHeight="1" x14ac:dyDescent="0.2"/>
    <row r="1008" ht="15" customHeight="1" x14ac:dyDescent="0.2"/>
    <row r="1009" ht="15" customHeight="1" x14ac:dyDescent="0.2"/>
    <row r="1010" ht="15" customHeight="1" x14ac:dyDescent="0.2"/>
    <row r="1011" ht="15" customHeight="1" x14ac:dyDescent="0.2"/>
    <row r="1012" ht="15" customHeight="1" x14ac:dyDescent="0.2"/>
    <row r="1013" ht="15" customHeight="1" x14ac:dyDescent="0.2"/>
    <row r="1014" ht="15" customHeight="1" x14ac:dyDescent="0.2"/>
    <row r="1015" ht="15" customHeight="1" x14ac:dyDescent="0.2"/>
    <row r="1016" ht="15" customHeight="1" x14ac:dyDescent="0.2"/>
    <row r="1017" ht="15" customHeight="1" x14ac:dyDescent="0.2"/>
    <row r="1018" ht="15" customHeight="1" x14ac:dyDescent="0.2"/>
    <row r="1019" ht="15" customHeight="1" x14ac:dyDescent="0.2"/>
    <row r="1020" ht="15" customHeight="1" x14ac:dyDescent="0.2"/>
    <row r="1021" ht="15" customHeight="1" x14ac:dyDescent="0.2"/>
    <row r="1022" ht="15" customHeight="1" x14ac:dyDescent="0.2"/>
    <row r="1023" ht="15" customHeight="1" x14ac:dyDescent="0.2"/>
    <row r="1024" ht="15" customHeight="1" x14ac:dyDescent="0.2"/>
    <row r="1025" ht="15" customHeight="1" x14ac:dyDescent="0.2"/>
    <row r="1026" ht="15" customHeight="1" x14ac:dyDescent="0.2"/>
    <row r="1027" ht="15" customHeight="1" x14ac:dyDescent="0.2"/>
    <row r="1028" ht="15" customHeight="1" x14ac:dyDescent="0.2"/>
    <row r="1029" ht="15" customHeight="1" x14ac:dyDescent="0.2"/>
    <row r="1030" ht="15" customHeight="1" x14ac:dyDescent="0.2"/>
    <row r="1031" ht="15" customHeight="1" x14ac:dyDescent="0.2"/>
    <row r="1032" ht="15" customHeight="1" x14ac:dyDescent="0.2"/>
    <row r="1033" ht="15" customHeight="1" x14ac:dyDescent="0.2"/>
    <row r="1034" ht="15" customHeight="1" x14ac:dyDescent="0.2"/>
    <row r="1035" ht="15" customHeight="1" x14ac:dyDescent="0.2"/>
    <row r="1036" ht="15" customHeight="1" x14ac:dyDescent="0.2"/>
    <row r="1037" ht="15" customHeight="1" x14ac:dyDescent="0.2"/>
    <row r="1038" ht="15" customHeight="1" x14ac:dyDescent="0.2"/>
    <row r="1039" ht="15" customHeight="1" x14ac:dyDescent="0.2"/>
    <row r="1040" ht="15" customHeight="1" x14ac:dyDescent="0.2"/>
    <row r="1041" ht="15" customHeight="1" x14ac:dyDescent="0.2"/>
    <row r="1042" ht="15" customHeight="1" x14ac:dyDescent="0.2"/>
    <row r="1043" ht="15" customHeight="1" x14ac:dyDescent="0.2"/>
    <row r="1044" ht="15" customHeight="1" x14ac:dyDescent="0.2"/>
    <row r="1045" ht="15" customHeight="1" x14ac:dyDescent="0.2"/>
    <row r="1046" ht="15" customHeight="1" x14ac:dyDescent="0.2"/>
    <row r="1047" ht="15" customHeight="1" x14ac:dyDescent="0.2"/>
    <row r="1048" ht="15" customHeight="1" x14ac:dyDescent="0.2"/>
    <row r="1049" ht="15" customHeight="1" x14ac:dyDescent="0.2"/>
    <row r="1050" ht="15" customHeight="1" x14ac:dyDescent="0.2"/>
    <row r="1051" ht="15" customHeight="1" x14ac:dyDescent="0.2"/>
    <row r="1052" ht="15" customHeight="1" x14ac:dyDescent="0.2"/>
    <row r="1053" ht="15" customHeight="1" x14ac:dyDescent="0.2"/>
    <row r="1054" ht="15" customHeight="1" x14ac:dyDescent="0.2"/>
    <row r="1055" ht="15" customHeight="1" x14ac:dyDescent="0.2"/>
    <row r="1056" ht="15" customHeight="1" x14ac:dyDescent="0.2"/>
    <row r="1057" ht="15" customHeight="1" x14ac:dyDescent="0.2"/>
    <row r="1058" ht="15" customHeight="1" x14ac:dyDescent="0.2"/>
    <row r="1059" ht="15" customHeight="1" x14ac:dyDescent="0.2"/>
    <row r="1060" ht="15" customHeight="1" x14ac:dyDescent="0.2"/>
    <row r="1061" ht="15" customHeight="1" x14ac:dyDescent="0.2"/>
    <row r="1062" ht="15" customHeight="1" x14ac:dyDescent="0.2"/>
    <row r="1063" ht="15" customHeight="1" x14ac:dyDescent="0.2"/>
    <row r="1064" ht="15" customHeight="1" x14ac:dyDescent="0.2"/>
    <row r="1065" ht="15" customHeight="1" x14ac:dyDescent="0.2"/>
    <row r="1066" ht="15" customHeight="1" x14ac:dyDescent="0.2"/>
    <row r="1067" ht="15" customHeight="1" x14ac:dyDescent="0.2"/>
    <row r="1068" ht="15" customHeight="1" x14ac:dyDescent="0.2"/>
    <row r="1069" ht="15" customHeight="1" x14ac:dyDescent="0.2"/>
    <row r="1070" ht="15" customHeight="1" x14ac:dyDescent="0.2"/>
    <row r="1071" ht="15" customHeight="1" x14ac:dyDescent="0.2"/>
    <row r="1072" ht="15" customHeight="1" x14ac:dyDescent="0.2"/>
    <row r="1073" ht="15" customHeight="1" x14ac:dyDescent="0.2"/>
    <row r="1074" ht="15" customHeight="1" x14ac:dyDescent="0.2"/>
    <row r="1075" ht="15" customHeight="1" x14ac:dyDescent="0.2"/>
    <row r="1076" ht="15" customHeight="1" x14ac:dyDescent="0.2"/>
    <row r="1077" ht="15" customHeight="1" x14ac:dyDescent="0.2"/>
    <row r="1078" ht="15" customHeight="1" x14ac:dyDescent="0.2"/>
    <row r="1079" ht="15" customHeight="1" x14ac:dyDescent="0.2"/>
    <row r="1080" ht="15" customHeight="1" x14ac:dyDescent="0.2"/>
    <row r="1081" ht="15" customHeight="1" x14ac:dyDescent="0.2"/>
    <row r="1082" ht="15" customHeight="1" x14ac:dyDescent="0.2"/>
    <row r="1083" ht="15" customHeight="1" x14ac:dyDescent="0.2"/>
    <row r="1084" ht="15" customHeight="1" x14ac:dyDescent="0.2"/>
    <row r="1085" ht="15" customHeight="1" x14ac:dyDescent="0.2"/>
    <row r="1086" ht="15" customHeight="1" x14ac:dyDescent="0.2"/>
    <row r="1087" ht="15" customHeight="1" x14ac:dyDescent="0.2"/>
    <row r="1088" ht="15" customHeight="1" x14ac:dyDescent="0.2"/>
    <row r="1089" ht="15" customHeight="1" x14ac:dyDescent="0.2"/>
    <row r="1090" ht="15" customHeight="1" x14ac:dyDescent="0.2"/>
    <row r="1091" ht="15" customHeight="1" x14ac:dyDescent="0.2"/>
    <row r="1092" ht="15" customHeight="1" x14ac:dyDescent="0.2"/>
    <row r="1093" ht="15" customHeight="1" x14ac:dyDescent="0.2"/>
    <row r="1094" ht="15" customHeight="1" x14ac:dyDescent="0.2"/>
    <row r="1095" ht="15" customHeight="1" x14ac:dyDescent="0.2"/>
    <row r="1096" ht="15" customHeight="1" x14ac:dyDescent="0.2"/>
    <row r="1097" ht="15" customHeight="1" x14ac:dyDescent="0.2"/>
    <row r="1098" ht="15" customHeight="1" x14ac:dyDescent="0.2"/>
    <row r="1099" ht="15" customHeight="1" x14ac:dyDescent="0.2"/>
    <row r="1100" ht="15" customHeight="1" x14ac:dyDescent="0.2"/>
    <row r="1101" ht="15" customHeight="1" x14ac:dyDescent="0.2"/>
    <row r="1102" ht="15" customHeight="1" x14ac:dyDescent="0.2"/>
    <row r="1103" ht="15" customHeight="1" x14ac:dyDescent="0.2"/>
    <row r="1104" ht="15" customHeight="1" x14ac:dyDescent="0.2"/>
    <row r="1105" ht="15" customHeight="1" x14ac:dyDescent="0.2"/>
    <row r="1106" ht="15" customHeight="1" x14ac:dyDescent="0.2"/>
    <row r="1107" ht="15" customHeight="1" x14ac:dyDescent="0.2"/>
    <row r="1108" ht="15" customHeight="1" x14ac:dyDescent="0.2"/>
    <row r="1109" ht="15" customHeight="1" x14ac:dyDescent="0.2"/>
    <row r="1110" ht="15" customHeight="1" x14ac:dyDescent="0.2"/>
    <row r="1111" ht="15" customHeight="1" x14ac:dyDescent="0.2"/>
    <row r="1112" ht="15" customHeight="1" x14ac:dyDescent="0.2"/>
    <row r="1113" ht="15" customHeight="1" x14ac:dyDescent="0.2"/>
    <row r="1114" ht="15" customHeight="1" x14ac:dyDescent="0.2"/>
    <row r="1115" ht="15" customHeight="1" x14ac:dyDescent="0.2"/>
    <row r="1116" ht="15" customHeight="1" x14ac:dyDescent="0.2"/>
    <row r="1117" ht="15" customHeight="1" x14ac:dyDescent="0.2"/>
    <row r="1118" ht="15" customHeight="1" x14ac:dyDescent="0.2"/>
    <row r="1119" ht="15" customHeight="1" x14ac:dyDescent="0.2"/>
    <row r="1120" ht="15" customHeight="1" x14ac:dyDescent="0.2"/>
    <row r="1121" ht="15" customHeight="1" x14ac:dyDescent="0.2"/>
    <row r="1122" ht="15" customHeight="1" x14ac:dyDescent="0.2"/>
    <row r="1123" ht="15" customHeight="1" x14ac:dyDescent="0.2"/>
    <row r="1124" ht="15" customHeight="1" x14ac:dyDescent="0.2"/>
    <row r="1125" ht="15" customHeight="1" x14ac:dyDescent="0.2"/>
    <row r="1126" ht="15" customHeight="1" x14ac:dyDescent="0.2"/>
    <row r="1127" ht="15" customHeight="1" x14ac:dyDescent="0.2"/>
    <row r="1128" ht="15" customHeight="1" x14ac:dyDescent="0.2"/>
    <row r="1129" ht="15" customHeight="1" x14ac:dyDescent="0.2"/>
    <row r="1130" ht="15" customHeight="1" x14ac:dyDescent="0.2"/>
    <row r="1131" ht="15" customHeight="1" x14ac:dyDescent="0.2"/>
    <row r="1132" ht="15" customHeight="1" x14ac:dyDescent="0.2"/>
    <row r="1133" ht="15" customHeight="1" x14ac:dyDescent="0.2"/>
    <row r="1134" ht="15" customHeight="1" x14ac:dyDescent="0.2"/>
    <row r="1135" ht="15" customHeight="1" x14ac:dyDescent="0.2"/>
    <row r="1136" ht="15" customHeight="1" x14ac:dyDescent="0.2"/>
    <row r="1137" ht="15" customHeight="1" x14ac:dyDescent="0.2"/>
    <row r="1138" ht="15" customHeight="1" x14ac:dyDescent="0.2"/>
    <row r="1139" ht="15" customHeight="1" x14ac:dyDescent="0.2"/>
    <row r="1140" ht="15" customHeight="1" x14ac:dyDescent="0.2"/>
    <row r="1141" ht="15" customHeight="1" x14ac:dyDescent="0.2"/>
    <row r="1142" ht="15" customHeight="1" x14ac:dyDescent="0.2"/>
    <row r="1143" ht="15" customHeight="1" x14ac:dyDescent="0.2"/>
    <row r="1144" ht="15" customHeight="1" x14ac:dyDescent="0.2"/>
    <row r="1145" ht="15" customHeight="1" x14ac:dyDescent="0.2"/>
    <row r="1146" ht="15" customHeight="1" x14ac:dyDescent="0.2"/>
    <row r="1147" ht="15" customHeight="1" x14ac:dyDescent="0.2"/>
    <row r="1148" ht="15" customHeight="1" x14ac:dyDescent="0.2"/>
    <row r="1149" ht="15" customHeight="1" x14ac:dyDescent="0.2"/>
    <row r="1150" ht="15" customHeight="1" x14ac:dyDescent="0.2"/>
    <row r="1151" ht="15" customHeight="1" x14ac:dyDescent="0.2"/>
    <row r="1152" ht="15" customHeight="1" x14ac:dyDescent="0.2"/>
    <row r="1153" ht="15" customHeight="1" x14ac:dyDescent="0.2"/>
    <row r="1154" ht="15" customHeight="1" x14ac:dyDescent="0.2"/>
    <row r="1155" ht="15" customHeight="1" x14ac:dyDescent="0.2"/>
    <row r="1156" ht="15" customHeight="1" x14ac:dyDescent="0.2"/>
    <row r="1157" ht="15" customHeight="1" x14ac:dyDescent="0.2"/>
    <row r="1158" ht="15" customHeight="1" x14ac:dyDescent="0.2"/>
    <row r="1159" ht="15" customHeight="1" x14ac:dyDescent="0.2"/>
    <row r="1160" ht="15" customHeight="1" x14ac:dyDescent="0.2"/>
    <row r="1161" ht="15" customHeight="1" x14ac:dyDescent="0.2"/>
    <row r="1162" ht="15" customHeight="1" x14ac:dyDescent="0.2"/>
    <row r="1163" ht="15" customHeight="1" x14ac:dyDescent="0.2"/>
    <row r="1164" ht="15" customHeight="1" x14ac:dyDescent="0.2"/>
    <row r="1165" ht="15" customHeight="1" x14ac:dyDescent="0.2"/>
    <row r="1166" ht="15" customHeight="1" x14ac:dyDescent="0.2"/>
    <row r="1167" ht="15" customHeight="1" x14ac:dyDescent="0.2"/>
    <row r="1168" ht="15" customHeight="1" x14ac:dyDescent="0.2"/>
    <row r="1169" ht="15" customHeight="1" x14ac:dyDescent="0.2"/>
    <row r="1170" ht="15" customHeight="1" x14ac:dyDescent="0.2"/>
    <row r="1171" ht="15" customHeight="1" x14ac:dyDescent="0.2"/>
    <row r="1172" ht="15" customHeight="1" x14ac:dyDescent="0.2"/>
    <row r="1173" ht="15" customHeight="1" x14ac:dyDescent="0.2"/>
    <row r="1174" ht="15" customHeight="1" x14ac:dyDescent="0.2"/>
    <row r="1175" ht="15" customHeight="1" x14ac:dyDescent="0.2"/>
    <row r="1176" ht="15" customHeight="1" x14ac:dyDescent="0.2"/>
    <row r="1177" ht="15" customHeight="1" x14ac:dyDescent="0.2"/>
    <row r="1178" ht="15" customHeight="1" x14ac:dyDescent="0.2"/>
    <row r="1179" ht="15" customHeight="1" x14ac:dyDescent="0.2"/>
    <row r="1180" ht="15" customHeight="1" x14ac:dyDescent="0.2"/>
    <row r="1181" ht="15" customHeight="1" x14ac:dyDescent="0.2"/>
    <row r="1182" ht="15" customHeight="1" x14ac:dyDescent="0.2"/>
    <row r="1183" ht="15" customHeight="1" x14ac:dyDescent="0.2"/>
    <row r="1184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  <row r="1770" ht="15" customHeight="1" x14ac:dyDescent="0.2"/>
    <row r="1771" ht="15" customHeight="1" x14ac:dyDescent="0.2"/>
    <row r="1772" ht="15" customHeight="1" x14ac:dyDescent="0.2"/>
    <row r="1773" ht="15" customHeight="1" x14ac:dyDescent="0.2"/>
    <row r="1774" ht="15" customHeight="1" x14ac:dyDescent="0.2"/>
    <row r="1775" ht="15" customHeight="1" x14ac:dyDescent="0.2"/>
    <row r="1776" ht="15" customHeight="1" x14ac:dyDescent="0.2"/>
    <row r="1777" ht="15" customHeight="1" x14ac:dyDescent="0.2"/>
    <row r="1778" ht="15" customHeight="1" x14ac:dyDescent="0.2"/>
    <row r="1779" ht="15" customHeight="1" x14ac:dyDescent="0.2"/>
    <row r="1780" ht="15" customHeight="1" x14ac:dyDescent="0.2"/>
    <row r="1781" ht="15" customHeight="1" x14ac:dyDescent="0.2"/>
    <row r="1782" ht="15" customHeight="1" x14ac:dyDescent="0.2"/>
    <row r="1783" ht="15" customHeight="1" x14ac:dyDescent="0.2"/>
    <row r="1784" ht="15" customHeight="1" x14ac:dyDescent="0.2"/>
    <row r="1785" ht="15" customHeight="1" x14ac:dyDescent="0.2"/>
    <row r="1786" ht="15" customHeight="1" x14ac:dyDescent="0.2"/>
    <row r="1787" ht="15" customHeight="1" x14ac:dyDescent="0.2"/>
    <row r="1788" ht="15" customHeight="1" x14ac:dyDescent="0.2"/>
    <row r="1789" ht="15" customHeight="1" x14ac:dyDescent="0.2"/>
    <row r="1790" ht="15" customHeight="1" x14ac:dyDescent="0.2"/>
    <row r="1791" ht="15" customHeight="1" x14ac:dyDescent="0.2"/>
    <row r="1792" ht="15" customHeight="1" x14ac:dyDescent="0.2"/>
    <row r="1793" ht="15" customHeight="1" x14ac:dyDescent="0.2"/>
    <row r="1794" ht="15" customHeight="1" x14ac:dyDescent="0.2"/>
    <row r="1795" ht="15" customHeight="1" x14ac:dyDescent="0.2"/>
    <row r="1796" ht="15" customHeight="1" x14ac:dyDescent="0.2"/>
    <row r="1797" ht="15" customHeight="1" x14ac:dyDescent="0.2"/>
    <row r="1798" ht="15" customHeight="1" x14ac:dyDescent="0.2"/>
    <row r="1799" ht="15" customHeight="1" x14ac:dyDescent="0.2"/>
    <row r="1800" ht="15" customHeight="1" x14ac:dyDescent="0.2"/>
    <row r="1801" ht="15" customHeight="1" x14ac:dyDescent="0.2"/>
    <row r="1802" ht="15" customHeight="1" x14ac:dyDescent="0.2"/>
    <row r="1803" ht="15" customHeight="1" x14ac:dyDescent="0.2"/>
    <row r="1804" ht="15" customHeight="1" x14ac:dyDescent="0.2"/>
    <row r="1805" ht="15" customHeight="1" x14ac:dyDescent="0.2"/>
    <row r="1806" ht="15" customHeight="1" x14ac:dyDescent="0.2"/>
    <row r="1807" ht="15" customHeight="1" x14ac:dyDescent="0.2"/>
    <row r="1808" ht="15" customHeight="1" x14ac:dyDescent="0.2"/>
    <row r="1809" ht="15" customHeight="1" x14ac:dyDescent="0.2"/>
    <row r="1810" ht="15" customHeight="1" x14ac:dyDescent="0.2"/>
    <row r="1811" ht="15" customHeight="1" x14ac:dyDescent="0.2"/>
    <row r="1812" ht="15" customHeight="1" x14ac:dyDescent="0.2"/>
    <row r="1813" ht="15" customHeight="1" x14ac:dyDescent="0.2"/>
    <row r="1814" ht="15" customHeight="1" x14ac:dyDescent="0.2"/>
    <row r="1815" ht="15" customHeight="1" x14ac:dyDescent="0.2"/>
    <row r="1816" ht="15" customHeight="1" x14ac:dyDescent="0.2"/>
    <row r="1817" ht="15" customHeight="1" x14ac:dyDescent="0.2"/>
    <row r="1818" ht="15" customHeight="1" x14ac:dyDescent="0.2"/>
    <row r="1819" ht="15" customHeight="1" x14ac:dyDescent="0.2"/>
    <row r="1820" ht="15" customHeight="1" x14ac:dyDescent="0.2"/>
    <row r="1821" ht="15" customHeight="1" x14ac:dyDescent="0.2"/>
    <row r="1822" ht="15" customHeight="1" x14ac:dyDescent="0.2"/>
    <row r="1823" ht="15" customHeight="1" x14ac:dyDescent="0.2"/>
    <row r="1824" ht="15" customHeight="1" x14ac:dyDescent="0.2"/>
    <row r="1825" ht="15" customHeight="1" x14ac:dyDescent="0.2"/>
    <row r="1826" ht="15" customHeight="1" x14ac:dyDescent="0.2"/>
    <row r="1827" ht="15" customHeight="1" x14ac:dyDescent="0.2"/>
    <row r="1828" ht="15" customHeight="1" x14ac:dyDescent="0.2"/>
    <row r="1829" ht="15" customHeight="1" x14ac:dyDescent="0.2"/>
    <row r="1830" ht="15" customHeight="1" x14ac:dyDescent="0.2"/>
    <row r="1831" ht="15" customHeight="1" x14ac:dyDescent="0.2"/>
    <row r="1832" ht="15" customHeight="1" x14ac:dyDescent="0.2"/>
    <row r="1833" ht="15" customHeight="1" x14ac:dyDescent="0.2"/>
    <row r="1834" ht="15" customHeight="1" x14ac:dyDescent="0.2"/>
    <row r="1835" ht="15" customHeight="1" x14ac:dyDescent="0.2"/>
    <row r="1836" ht="15" customHeight="1" x14ac:dyDescent="0.2"/>
    <row r="1837" ht="15" customHeight="1" x14ac:dyDescent="0.2"/>
    <row r="1838" ht="15" customHeight="1" x14ac:dyDescent="0.2"/>
    <row r="1839" ht="15" customHeight="1" x14ac:dyDescent="0.2"/>
    <row r="1840" ht="15" customHeight="1" x14ac:dyDescent="0.2"/>
    <row r="1841" ht="15" customHeight="1" x14ac:dyDescent="0.2"/>
    <row r="1842" ht="15" customHeight="1" x14ac:dyDescent="0.2"/>
    <row r="1843" ht="15" customHeight="1" x14ac:dyDescent="0.2"/>
    <row r="1844" ht="15" customHeight="1" x14ac:dyDescent="0.2"/>
    <row r="1845" ht="15" customHeight="1" x14ac:dyDescent="0.2"/>
    <row r="1846" ht="15" customHeight="1" x14ac:dyDescent="0.2"/>
    <row r="1847" ht="15" customHeight="1" x14ac:dyDescent="0.2"/>
    <row r="1848" ht="15" customHeight="1" x14ac:dyDescent="0.2"/>
    <row r="1849" ht="15" customHeight="1" x14ac:dyDescent="0.2"/>
    <row r="1850" ht="15" customHeight="1" x14ac:dyDescent="0.2"/>
    <row r="1851" ht="15" customHeight="1" x14ac:dyDescent="0.2"/>
    <row r="1852" ht="15" customHeight="1" x14ac:dyDescent="0.2"/>
    <row r="1853" ht="15" customHeight="1" x14ac:dyDescent="0.2"/>
    <row r="1854" ht="15" customHeight="1" x14ac:dyDescent="0.2"/>
    <row r="1855" ht="15" customHeight="1" x14ac:dyDescent="0.2"/>
    <row r="1856" ht="15" customHeight="1" x14ac:dyDescent="0.2"/>
    <row r="1857" ht="15" customHeight="1" x14ac:dyDescent="0.2"/>
    <row r="1858" ht="15" customHeight="1" x14ac:dyDescent="0.2"/>
    <row r="1859" ht="15" customHeight="1" x14ac:dyDescent="0.2"/>
    <row r="1860" ht="15" customHeight="1" x14ac:dyDescent="0.2"/>
    <row r="1861" ht="15" customHeight="1" x14ac:dyDescent="0.2"/>
    <row r="1862" ht="15" customHeight="1" x14ac:dyDescent="0.2"/>
    <row r="1863" ht="15" customHeight="1" x14ac:dyDescent="0.2"/>
    <row r="1864" ht="15" customHeight="1" x14ac:dyDescent="0.2"/>
    <row r="1865" ht="15" customHeight="1" x14ac:dyDescent="0.2"/>
    <row r="1866" ht="15" customHeight="1" x14ac:dyDescent="0.2"/>
    <row r="1867" ht="15" customHeight="1" x14ac:dyDescent="0.2"/>
    <row r="1868" ht="15" customHeight="1" x14ac:dyDescent="0.2"/>
    <row r="1869" ht="15" customHeight="1" x14ac:dyDescent="0.2"/>
    <row r="1870" ht="15" customHeight="1" x14ac:dyDescent="0.2"/>
    <row r="1871" ht="15" customHeight="1" x14ac:dyDescent="0.2"/>
    <row r="1872" ht="15" customHeight="1" x14ac:dyDescent="0.2"/>
    <row r="1873" ht="15" customHeight="1" x14ac:dyDescent="0.2"/>
    <row r="1874" ht="15" customHeight="1" x14ac:dyDescent="0.2"/>
    <row r="1875" ht="15" customHeight="1" x14ac:dyDescent="0.2"/>
    <row r="1876" ht="15" customHeight="1" x14ac:dyDescent="0.2"/>
    <row r="1877" ht="15" customHeight="1" x14ac:dyDescent="0.2"/>
    <row r="1878" ht="15" customHeight="1" x14ac:dyDescent="0.2"/>
    <row r="1879" ht="15" customHeight="1" x14ac:dyDescent="0.2"/>
    <row r="1880" ht="15" customHeight="1" x14ac:dyDescent="0.2"/>
    <row r="1881" ht="15" customHeight="1" x14ac:dyDescent="0.2"/>
    <row r="1882" ht="15" customHeight="1" x14ac:dyDescent="0.2"/>
    <row r="1883" ht="15" customHeight="1" x14ac:dyDescent="0.2"/>
    <row r="1884" ht="15" customHeight="1" x14ac:dyDescent="0.2"/>
    <row r="1885" ht="15" customHeight="1" x14ac:dyDescent="0.2"/>
    <row r="1886" ht="15" customHeight="1" x14ac:dyDescent="0.2"/>
    <row r="1887" ht="15" customHeight="1" x14ac:dyDescent="0.2"/>
    <row r="1888" ht="15" customHeight="1" x14ac:dyDescent="0.2"/>
    <row r="1889" ht="15" customHeight="1" x14ac:dyDescent="0.2"/>
    <row r="1890" ht="15" customHeight="1" x14ac:dyDescent="0.2"/>
    <row r="1891" ht="15" customHeight="1" x14ac:dyDescent="0.2"/>
    <row r="1892" ht="15" customHeight="1" x14ac:dyDescent="0.2"/>
    <row r="1893" ht="15" customHeight="1" x14ac:dyDescent="0.2"/>
    <row r="1894" ht="15" customHeight="1" x14ac:dyDescent="0.2"/>
    <row r="1895" ht="15" customHeight="1" x14ac:dyDescent="0.2"/>
    <row r="1896" ht="15" customHeight="1" x14ac:dyDescent="0.2"/>
    <row r="1897" ht="15" customHeight="1" x14ac:dyDescent="0.2"/>
    <row r="1898" ht="15" customHeight="1" x14ac:dyDescent="0.2"/>
    <row r="1899" ht="15" customHeight="1" x14ac:dyDescent="0.2"/>
    <row r="1900" ht="15" customHeight="1" x14ac:dyDescent="0.2"/>
    <row r="1901" ht="15" customHeight="1" x14ac:dyDescent="0.2"/>
    <row r="1902" ht="15" customHeight="1" x14ac:dyDescent="0.2"/>
    <row r="1903" ht="15" customHeight="1" x14ac:dyDescent="0.2"/>
    <row r="1904" ht="15" customHeight="1" x14ac:dyDescent="0.2"/>
    <row r="1905" ht="15" customHeight="1" x14ac:dyDescent="0.2"/>
    <row r="1906" ht="15" customHeight="1" x14ac:dyDescent="0.2"/>
    <row r="1907" ht="15" customHeight="1" x14ac:dyDescent="0.2"/>
    <row r="1908" ht="15" customHeight="1" x14ac:dyDescent="0.2"/>
    <row r="1909" ht="15" customHeight="1" x14ac:dyDescent="0.2"/>
    <row r="1910" ht="15" customHeight="1" x14ac:dyDescent="0.2"/>
    <row r="1911" ht="15" customHeight="1" x14ac:dyDescent="0.2"/>
    <row r="1912" ht="15" customHeight="1" x14ac:dyDescent="0.2"/>
    <row r="1913" ht="15" customHeight="1" x14ac:dyDescent="0.2"/>
    <row r="1914" ht="15" customHeight="1" x14ac:dyDescent="0.2"/>
    <row r="1915" ht="15" customHeight="1" x14ac:dyDescent="0.2"/>
  </sheetData>
  <mergeCells count="55">
    <mergeCell ref="A654:E660"/>
    <mergeCell ref="A603:E603"/>
    <mergeCell ref="A604:E609"/>
    <mergeCell ref="A627:E627"/>
    <mergeCell ref="A628:E628"/>
    <mergeCell ref="A629:E634"/>
    <mergeCell ref="A652:E653"/>
    <mergeCell ref="A602:E602"/>
    <mergeCell ref="A471:E472"/>
    <mergeCell ref="A473:E478"/>
    <mergeCell ref="A495:E496"/>
    <mergeCell ref="A497:E505"/>
    <mergeCell ref="A523:E524"/>
    <mergeCell ref="A525:E531"/>
    <mergeCell ref="A549:E550"/>
    <mergeCell ref="A551:E557"/>
    <mergeCell ref="A575:E575"/>
    <mergeCell ref="A576:E576"/>
    <mergeCell ref="A577:E582"/>
    <mergeCell ref="A451:E457"/>
    <mergeCell ref="A331:E332"/>
    <mergeCell ref="A333:E340"/>
    <mergeCell ref="A367:E368"/>
    <mergeCell ref="A369:E374"/>
    <mergeCell ref="A386:E387"/>
    <mergeCell ref="A388:E393"/>
    <mergeCell ref="A405:E406"/>
    <mergeCell ref="A407:E414"/>
    <mergeCell ref="A428:E429"/>
    <mergeCell ref="A430:E437"/>
    <mergeCell ref="A449:E450"/>
    <mergeCell ref="A306:E312"/>
    <mergeCell ref="A174:E174"/>
    <mergeCell ref="A175:E182"/>
    <mergeCell ref="A200:E200"/>
    <mergeCell ref="A201:E207"/>
    <mergeCell ref="A226:E226"/>
    <mergeCell ref="A227:E234"/>
    <mergeCell ref="A252:E252"/>
    <mergeCell ref="A253:E260"/>
    <mergeCell ref="A279:E279"/>
    <mergeCell ref="A280:E287"/>
    <mergeCell ref="A305:E305"/>
    <mergeCell ref="A144:E150"/>
    <mergeCell ref="A2:E2"/>
    <mergeCell ref="A3:E3"/>
    <mergeCell ref="A4:E9"/>
    <mergeCell ref="A27:E34"/>
    <mergeCell ref="A55:E55"/>
    <mergeCell ref="A56:E62"/>
    <mergeCell ref="A80:E80"/>
    <mergeCell ref="A81:E93"/>
    <mergeCell ref="A115:E115"/>
    <mergeCell ref="A116:E125"/>
    <mergeCell ref="A143:E143"/>
  </mergeCells>
  <pageMargins left="0.98425196850393704" right="0.98425196850393704" top="0.98425196850393704" bottom="0.98425196850393704" header="0.51181102362204722" footer="0.51181102362204722"/>
  <pageSetup paperSize="9" scale="92" firstPageNumber="30" orientation="portrait" useFirstPageNumber="1" r:id="rId1"/>
  <headerFooter alignWithMargins="0">
    <oddHeader>&amp;C&amp;"Arial,Kurzíva"Příloha č. 2: Rozpočtové změny č. 252/18 - 277/18 schválené Radou Olomouckého kraje 21.5.2018</oddHeader>
    <oddFooter xml:space="preserve">&amp;L&amp;"Arial,Kurzíva"Zastupitelstvo OK 25.6.2018
6.1. - Rozpočet Olomouckého kraje 2018 - rozpočtové změny 
Příloha č.2: Rozpočtové změny č. 252/18 - 277/18 schválené Radou Olomouckého kraje 21.5.2018&amp;R&amp;"Arial,Kurzíva"Strana &amp;P (celkem 67)
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69"/>
  <sheetViews>
    <sheetView showGridLines="0" zoomScale="92" zoomScaleNormal="92" zoomScaleSheetLayoutView="92" zoomScalePageLayoutView="92" workbookViewId="0"/>
  </sheetViews>
  <sheetFormatPr defaultRowHeight="12.75" x14ac:dyDescent="0.2"/>
  <cols>
    <col min="1" max="1" width="9.7109375" customWidth="1"/>
    <col min="2" max="2" width="13.140625" customWidth="1"/>
    <col min="3" max="3" width="8.28515625" customWidth="1"/>
    <col min="4" max="4" width="39.140625" customWidth="1"/>
    <col min="5" max="5" width="18.42578125" customWidth="1"/>
    <col min="7" max="7" width="13.28515625" bestFit="1" customWidth="1"/>
  </cols>
  <sheetData>
    <row r="1" spans="1:5" ht="15" customHeight="1" x14ac:dyDescent="0.25">
      <c r="A1" s="36" t="s">
        <v>241</v>
      </c>
    </row>
    <row r="2" spans="1:5" ht="15" customHeight="1" x14ac:dyDescent="0.2">
      <c r="A2" s="207" t="s">
        <v>34</v>
      </c>
      <c r="B2" s="207"/>
      <c r="C2" s="207"/>
      <c r="D2" s="207"/>
      <c r="E2" s="207"/>
    </row>
    <row r="3" spans="1:5" ht="15" customHeight="1" x14ac:dyDescent="0.2">
      <c r="A3" s="207" t="s">
        <v>35</v>
      </c>
      <c r="B3" s="207"/>
      <c r="C3" s="207"/>
      <c r="D3" s="207"/>
      <c r="E3" s="207"/>
    </row>
    <row r="4" spans="1:5" ht="15" customHeight="1" x14ac:dyDescent="0.2">
      <c r="A4" s="208" t="s">
        <v>242</v>
      </c>
      <c r="B4" s="208"/>
      <c r="C4" s="208"/>
      <c r="D4" s="208"/>
      <c r="E4" s="208"/>
    </row>
    <row r="5" spans="1:5" ht="15" customHeight="1" x14ac:dyDescent="0.2">
      <c r="A5" s="208"/>
      <c r="B5" s="208"/>
      <c r="C5" s="208"/>
      <c r="D5" s="208"/>
      <c r="E5" s="208"/>
    </row>
    <row r="6" spans="1:5" ht="15" customHeight="1" x14ac:dyDescent="0.2">
      <c r="A6" s="208"/>
      <c r="B6" s="208"/>
      <c r="C6" s="208"/>
      <c r="D6" s="208"/>
      <c r="E6" s="208"/>
    </row>
    <row r="7" spans="1:5" ht="15" customHeight="1" x14ac:dyDescent="0.2">
      <c r="A7" s="208"/>
      <c r="B7" s="208"/>
      <c r="C7" s="208"/>
      <c r="D7" s="208"/>
      <c r="E7" s="208"/>
    </row>
    <row r="8" spans="1:5" ht="15" customHeight="1" x14ac:dyDescent="0.2">
      <c r="A8" s="208"/>
      <c r="B8" s="208"/>
      <c r="C8" s="208"/>
      <c r="D8" s="208"/>
      <c r="E8" s="208"/>
    </row>
    <row r="9" spans="1:5" ht="15" customHeight="1" x14ac:dyDescent="0.2">
      <c r="A9" s="37"/>
      <c r="B9" s="37"/>
      <c r="C9" s="37"/>
      <c r="D9" s="37"/>
      <c r="E9" s="37"/>
    </row>
    <row r="10" spans="1:5" ht="15" customHeight="1" x14ac:dyDescent="0.25">
      <c r="A10" s="38" t="s">
        <v>1</v>
      </c>
      <c r="B10" s="39"/>
      <c r="C10" s="39"/>
      <c r="D10" s="39"/>
      <c r="E10" s="39"/>
    </row>
    <row r="11" spans="1:5" ht="15" customHeight="1" x14ac:dyDescent="0.2">
      <c r="A11" s="40" t="s">
        <v>37</v>
      </c>
      <c r="B11" s="39"/>
      <c r="C11" s="39"/>
      <c r="D11" s="39"/>
      <c r="E11" s="41" t="s">
        <v>38</v>
      </c>
    </row>
    <row r="12" spans="1:5" ht="15" customHeight="1" x14ac:dyDescent="0.25">
      <c r="A12" s="42"/>
      <c r="B12" s="38"/>
      <c r="C12" s="39"/>
      <c r="D12" s="39"/>
      <c r="E12" s="43"/>
    </row>
    <row r="13" spans="1:5" ht="15" customHeight="1" x14ac:dyDescent="0.2">
      <c r="B13" s="44" t="s">
        <v>39</v>
      </c>
      <c r="C13" s="44" t="s">
        <v>40</v>
      </c>
      <c r="D13" s="45" t="s">
        <v>41</v>
      </c>
      <c r="E13" s="44" t="s">
        <v>42</v>
      </c>
    </row>
    <row r="14" spans="1:5" ht="15" customHeight="1" x14ac:dyDescent="0.2">
      <c r="B14" s="46">
        <v>33353</v>
      </c>
      <c r="C14" s="47"/>
      <c r="D14" s="48" t="s">
        <v>43</v>
      </c>
      <c r="E14" s="49">
        <v>1318749</v>
      </c>
    </row>
    <row r="15" spans="1:5" ht="15" customHeight="1" x14ac:dyDescent="0.2">
      <c r="B15" s="50"/>
      <c r="C15" s="51" t="s">
        <v>44</v>
      </c>
      <c r="D15" s="52"/>
      <c r="E15" s="53">
        <f>SUM(E14:E14)</f>
        <v>1318749</v>
      </c>
    </row>
    <row r="16" spans="1:5" ht="15" customHeight="1" x14ac:dyDescent="0.25">
      <c r="A16" s="54"/>
      <c r="B16" s="55"/>
      <c r="C16" s="55"/>
      <c r="D16" s="55"/>
      <c r="E16" s="55"/>
    </row>
    <row r="17" spans="1:5" ht="15" customHeight="1" x14ac:dyDescent="0.25">
      <c r="A17" s="56" t="s">
        <v>17</v>
      </c>
      <c r="B17" s="57"/>
      <c r="C17" s="57"/>
      <c r="D17" s="57"/>
      <c r="E17" s="58"/>
    </row>
    <row r="18" spans="1:5" ht="15" customHeight="1" x14ac:dyDescent="0.2">
      <c r="A18" s="40" t="s">
        <v>37</v>
      </c>
      <c r="B18" s="57"/>
      <c r="C18" s="57"/>
      <c r="D18" s="57"/>
      <c r="E18" s="59" t="s">
        <v>38</v>
      </c>
    </row>
    <row r="19" spans="1:5" ht="15" customHeight="1" x14ac:dyDescent="0.2"/>
    <row r="20" spans="1:5" ht="15" customHeight="1" x14ac:dyDescent="0.2">
      <c r="A20" s="60" t="s">
        <v>45</v>
      </c>
      <c r="E20" s="61">
        <v>1318749</v>
      </c>
    </row>
    <row r="21" spans="1:5" ht="15" customHeight="1" x14ac:dyDescent="0.2"/>
    <row r="22" spans="1:5" ht="15" customHeight="1" x14ac:dyDescent="0.2"/>
    <row r="23" spans="1:5" ht="15" customHeight="1" x14ac:dyDescent="0.25">
      <c r="A23" s="36" t="s">
        <v>243</v>
      </c>
    </row>
    <row r="24" spans="1:5" ht="15" customHeight="1" x14ac:dyDescent="0.2">
      <c r="A24" s="207" t="s">
        <v>34</v>
      </c>
      <c r="B24" s="207"/>
      <c r="C24" s="207"/>
      <c r="D24" s="207"/>
      <c r="E24" s="207"/>
    </row>
    <row r="25" spans="1:5" ht="15" customHeight="1" x14ac:dyDescent="0.2">
      <c r="A25" s="207" t="s">
        <v>35</v>
      </c>
      <c r="B25" s="207"/>
      <c r="C25" s="207"/>
      <c r="D25" s="207"/>
      <c r="E25" s="207"/>
    </row>
    <row r="26" spans="1:5" ht="15" customHeight="1" x14ac:dyDescent="0.2">
      <c r="A26" s="208" t="s">
        <v>244</v>
      </c>
      <c r="B26" s="208"/>
      <c r="C26" s="208"/>
      <c r="D26" s="208"/>
      <c r="E26" s="208"/>
    </row>
    <row r="27" spans="1:5" ht="15" customHeight="1" x14ac:dyDescent="0.2">
      <c r="A27" s="208"/>
      <c r="B27" s="208"/>
      <c r="C27" s="208"/>
      <c r="D27" s="208"/>
      <c r="E27" s="208"/>
    </row>
    <row r="28" spans="1:5" ht="15" customHeight="1" x14ac:dyDescent="0.2">
      <c r="A28" s="208"/>
      <c r="B28" s="208"/>
      <c r="C28" s="208"/>
      <c r="D28" s="208"/>
      <c r="E28" s="208"/>
    </row>
    <row r="29" spans="1:5" ht="15" customHeight="1" x14ac:dyDescent="0.2">
      <c r="A29" s="208"/>
      <c r="B29" s="208"/>
      <c r="C29" s="208"/>
      <c r="D29" s="208"/>
      <c r="E29" s="208"/>
    </row>
    <row r="30" spans="1:5" ht="15" customHeight="1" x14ac:dyDescent="0.2">
      <c r="A30" s="208"/>
      <c r="B30" s="208"/>
      <c r="C30" s="208"/>
      <c r="D30" s="208"/>
      <c r="E30" s="208"/>
    </row>
    <row r="31" spans="1:5" ht="15" customHeight="1" x14ac:dyDescent="0.2">
      <c r="A31" s="37"/>
      <c r="B31" s="37"/>
      <c r="C31" s="37"/>
      <c r="D31" s="37"/>
      <c r="E31" s="37"/>
    </row>
    <row r="32" spans="1:5" ht="15" customHeight="1" x14ac:dyDescent="0.25">
      <c r="A32" s="38" t="s">
        <v>1</v>
      </c>
      <c r="B32" s="39"/>
      <c r="C32" s="39"/>
      <c r="D32" s="39"/>
      <c r="E32" s="39"/>
    </row>
    <row r="33" spans="1:5" ht="15" customHeight="1" x14ac:dyDescent="0.2">
      <c r="A33" s="40" t="s">
        <v>37</v>
      </c>
      <c r="B33" s="57"/>
      <c r="C33" s="57"/>
      <c r="D33" s="57"/>
      <c r="E33" s="59" t="s">
        <v>38</v>
      </c>
    </row>
    <row r="34" spans="1:5" ht="15" customHeight="1" x14ac:dyDescent="0.25">
      <c r="A34" s="62"/>
      <c r="B34" s="38"/>
      <c r="C34" s="39"/>
      <c r="D34" s="39"/>
      <c r="E34" s="43"/>
    </row>
    <row r="35" spans="1:5" ht="15" customHeight="1" x14ac:dyDescent="0.2">
      <c r="B35" s="44" t="s">
        <v>39</v>
      </c>
      <c r="C35" s="44" t="s">
        <v>40</v>
      </c>
      <c r="D35" s="45" t="s">
        <v>41</v>
      </c>
      <c r="E35" s="44" t="s">
        <v>42</v>
      </c>
    </row>
    <row r="36" spans="1:5" ht="15" customHeight="1" x14ac:dyDescent="0.2">
      <c r="B36" s="63">
        <v>103533063</v>
      </c>
      <c r="C36" s="64"/>
      <c r="D36" s="48" t="s">
        <v>43</v>
      </c>
      <c r="E36" s="49">
        <v>1151828.8799999999</v>
      </c>
    </row>
    <row r="37" spans="1:5" ht="15" customHeight="1" x14ac:dyDescent="0.2">
      <c r="B37" s="63">
        <v>103133063</v>
      </c>
      <c r="C37" s="64"/>
      <c r="D37" s="48" t="s">
        <v>43</v>
      </c>
      <c r="E37" s="49">
        <v>203263.92</v>
      </c>
    </row>
    <row r="38" spans="1:5" ht="15" customHeight="1" x14ac:dyDescent="0.2">
      <c r="B38" s="65"/>
      <c r="C38" s="51" t="s">
        <v>44</v>
      </c>
      <c r="D38" s="52"/>
      <c r="E38" s="53">
        <f>SUM(E36:E37)</f>
        <v>1355092.7999999998</v>
      </c>
    </row>
    <row r="39" spans="1:5" ht="15" customHeight="1" x14ac:dyDescent="0.25">
      <c r="A39" s="54"/>
      <c r="B39" s="55"/>
      <c r="C39" s="55"/>
      <c r="D39" s="55"/>
      <c r="E39" s="55"/>
    </row>
    <row r="40" spans="1:5" ht="15" customHeight="1" x14ac:dyDescent="0.25">
      <c r="A40" s="38" t="s">
        <v>17</v>
      </c>
      <c r="B40" s="39"/>
      <c r="C40" s="39"/>
      <c r="D40" s="39"/>
      <c r="E40" s="62"/>
    </row>
    <row r="41" spans="1:5" ht="15" customHeight="1" x14ac:dyDescent="0.2">
      <c r="A41" s="40" t="s">
        <v>37</v>
      </c>
      <c r="B41" s="57"/>
      <c r="C41" s="57"/>
      <c r="D41" s="57"/>
      <c r="E41" s="41" t="s">
        <v>38</v>
      </c>
    </row>
    <row r="42" spans="1:5" ht="15" customHeight="1" x14ac:dyDescent="0.25">
      <c r="A42" s="62"/>
      <c r="B42" s="38"/>
      <c r="C42" s="39"/>
      <c r="D42" s="39"/>
      <c r="E42" s="43"/>
    </row>
    <row r="43" spans="1:5" ht="15" customHeight="1" x14ac:dyDescent="0.2">
      <c r="B43" s="44" t="s">
        <v>39</v>
      </c>
      <c r="C43" s="44" t="s">
        <v>40</v>
      </c>
      <c r="D43" s="45" t="s">
        <v>41</v>
      </c>
      <c r="E43" s="44" t="s">
        <v>42</v>
      </c>
    </row>
    <row r="44" spans="1:5" ht="15" customHeight="1" x14ac:dyDescent="0.2">
      <c r="B44" s="63">
        <v>103533063</v>
      </c>
      <c r="C44" s="64"/>
      <c r="D44" s="66" t="s">
        <v>48</v>
      </c>
      <c r="E44" s="49">
        <v>1151828.8799999999</v>
      </c>
    </row>
    <row r="45" spans="1:5" ht="15" customHeight="1" x14ac:dyDescent="0.2">
      <c r="B45" s="63">
        <v>103133063</v>
      </c>
      <c r="C45" s="64"/>
      <c r="D45" s="66" t="s">
        <v>48</v>
      </c>
      <c r="E45" s="49">
        <v>203263.92</v>
      </c>
    </row>
    <row r="46" spans="1:5" ht="15" customHeight="1" x14ac:dyDescent="0.2">
      <c r="B46" s="65"/>
      <c r="C46" s="51" t="s">
        <v>44</v>
      </c>
      <c r="D46" s="52"/>
      <c r="E46" s="53">
        <f>SUM(E44:E45)</f>
        <v>1355092.7999999998</v>
      </c>
    </row>
    <row r="47" spans="1:5" ht="15" customHeight="1" x14ac:dyDescent="0.2"/>
    <row r="48" spans="1:5" ht="15" customHeight="1" x14ac:dyDescent="0.2"/>
    <row r="49" spans="1:5" ht="15" customHeight="1" x14ac:dyDescent="0.2"/>
    <row r="50" spans="1:5" ht="15" customHeight="1" x14ac:dyDescent="0.2"/>
    <row r="51" spans="1:5" ht="15" customHeight="1" x14ac:dyDescent="0.2"/>
    <row r="52" spans="1:5" ht="15" customHeight="1" x14ac:dyDescent="0.2"/>
    <row r="53" spans="1:5" ht="15" customHeight="1" x14ac:dyDescent="0.2"/>
    <row r="54" spans="1:5" ht="15" customHeight="1" x14ac:dyDescent="0.25">
      <c r="A54" s="36" t="s">
        <v>245</v>
      </c>
    </row>
    <row r="55" spans="1:5" ht="15" customHeight="1" x14ac:dyDescent="0.2">
      <c r="A55" s="207" t="s">
        <v>34</v>
      </c>
      <c r="B55" s="207"/>
      <c r="C55" s="207"/>
      <c r="D55" s="207"/>
      <c r="E55" s="207"/>
    </row>
    <row r="56" spans="1:5" ht="15" customHeight="1" x14ac:dyDescent="0.2">
      <c r="A56" s="207" t="s">
        <v>188</v>
      </c>
      <c r="B56" s="207"/>
      <c r="C56" s="207"/>
      <c r="D56" s="207"/>
      <c r="E56" s="207"/>
    </row>
    <row r="57" spans="1:5" ht="15" customHeight="1" x14ac:dyDescent="0.2">
      <c r="A57" s="209" t="s">
        <v>246</v>
      </c>
      <c r="B57" s="209"/>
      <c r="C57" s="209"/>
      <c r="D57" s="209"/>
      <c r="E57" s="209"/>
    </row>
    <row r="58" spans="1:5" ht="15" customHeight="1" x14ac:dyDescent="0.2">
      <c r="A58" s="209"/>
      <c r="B58" s="209"/>
      <c r="C58" s="209"/>
      <c r="D58" s="209"/>
      <c r="E58" s="209"/>
    </row>
    <row r="59" spans="1:5" ht="15" customHeight="1" x14ac:dyDescent="0.2">
      <c r="A59" s="209"/>
      <c r="B59" s="209"/>
      <c r="C59" s="209"/>
      <c r="D59" s="209"/>
      <c r="E59" s="209"/>
    </row>
    <row r="60" spans="1:5" ht="15" customHeight="1" x14ac:dyDescent="0.2">
      <c r="A60" s="209"/>
      <c r="B60" s="209"/>
      <c r="C60" s="209"/>
      <c r="D60" s="209"/>
      <c r="E60" s="209"/>
    </row>
    <row r="61" spans="1:5" ht="15" customHeight="1" x14ac:dyDescent="0.2">
      <c r="A61" s="209"/>
      <c r="B61" s="209"/>
      <c r="C61" s="209"/>
      <c r="D61" s="209"/>
      <c r="E61" s="209"/>
    </row>
    <row r="62" spans="1:5" ht="15" customHeight="1" x14ac:dyDescent="0.2">
      <c r="A62" s="209"/>
      <c r="B62" s="209"/>
      <c r="C62" s="209"/>
      <c r="D62" s="209"/>
      <c r="E62" s="209"/>
    </row>
    <row r="63" spans="1:5" ht="15" customHeight="1" x14ac:dyDescent="0.2">
      <c r="A63" s="112"/>
      <c r="B63" s="112"/>
      <c r="C63" s="112"/>
      <c r="D63" s="112"/>
      <c r="E63" s="112"/>
    </row>
    <row r="64" spans="1:5" ht="15" customHeight="1" x14ac:dyDescent="0.25">
      <c r="A64" s="56" t="s">
        <v>1</v>
      </c>
      <c r="B64" s="57"/>
      <c r="C64" s="57"/>
      <c r="D64" s="57"/>
      <c r="E64" s="57"/>
    </row>
    <row r="65" spans="1:5" ht="15" customHeight="1" x14ac:dyDescent="0.2">
      <c r="A65" s="72" t="s">
        <v>52</v>
      </c>
      <c r="B65" s="71"/>
      <c r="C65" s="57"/>
      <c r="D65" s="57"/>
      <c r="E65" s="59" t="s">
        <v>53</v>
      </c>
    </row>
    <row r="66" spans="1:5" ht="15" customHeight="1" x14ac:dyDescent="0.25">
      <c r="B66" s="56"/>
      <c r="C66" s="57"/>
      <c r="D66" s="57"/>
      <c r="E66" s="79"/>
    </row>
    <row r="67" spans="1:5" ht="15" customHeight="1" x14ac:dyDescent="0.2">
      <c r="B67" s="44" t="s">
        <v>39</v>
      </c>
      <c r="C67" s="80" t="s">
        <v>40</v>
      </c>
      <c r="D67" s="81" t="s">
        <v>41</v>
      </c>
      <c r="E67" s="82" t="s">
        <v>42</v>
      </c>
    </row>
    <row r="68" spans="1:5" ht="15" customHeight="1" x14ac:dyDescent="0.2">
      <c r="B68" s="46">
        <v>34053</v>
      </c>
      <c r="C68" s="84"/>
      <c r="D68" s="48" t="s">
        <v>43</v>
      </c>
      <c r="E68" s="158">
        <v>539000</v>
      </c>
    </row>
    <row r="69" spans="1:5" ht="15" customHeight="1" x14ac:dyDescent="0.2">
      <c r="B69" s="50"/>
      <c r="C69" s="87" t="s">
        <v>44</v>
      </c>
      <c r="D69" s="88"/>
      <c r="E69" s="89">
        <f>SUM(E68:E68)</f>
        <v>539000</v>
      </c>
    </row>
    <row r="70" spans="1:5" ht="15" customHeight="1" x14ac:dyDescent="0.2">
      <c r="A70" s="58"/>
      <c r="B70" s="58"/>
      <c r="C70" s="58"/>
      <c r="D70" s="58"/>
    </row>
    <row r="71" spans="1:5" ht="15" customHeight="1" x14ac:dyDescent="0.25">
      <c r="A71" s="56" t="s">
        <v>17</v>
      </c>
      <c r="B71" s="57"/>
      <c r="C71" s="57"/>
      <c r="D71" s="57"/>
      <c r="E71" s="57"/>
    </row>
    <row r="72" spans="1:5" ht="15" customHeight="1" x14ac:dyDescent="0.2">
      <c r="A72" s="40" t="s">
        <v>167</v>
      </c>
      <c r="B72" s="57"/>
      <c r="C72" s="57"/>
      <c r="D72" s="57"/>
      <c r="E72" s="59" t="s">
        <v>168</v>
      </c>
    </row>
    <row r="73" spans="1:5" ht="15" customHeight="1" x14ac:dyDescent="0.2">
      <c r="A73" s="58"/>
      <c r="B73" s="114"/>
      <c r="C73" s="57"/>
      <c r="E73" s="115"/>
    </row>
    <row r="74" spans="1:5" ht="15" customHeight="1" x14ac:dyDescent="0.2">
      <c r="B74" s="80" t="s">
        <v>39</v>
      </c>
      <c r="C74" s="80" t="s">
        <v>40</v>
      </c>
      <c r="D74" s="107" t="s">
        <v>41</v>
      </c>
      <c r="E74" s="82" t="s">
        <v>42</v>
      </c>
    </row>
    <row r="75" spans="1:5" ht="15" customHeight="1" x14ac:dyDescent="0.2">
      <c r="B75" s="46">
        <v>34053</v>
      </c>
      <c r="C75" s="108"/>
      <c r="D75" s="66" t="s">
        <v>48</v>
      </c>
      <c r="E75" s="136">
        <v>539000</v>
      </c>
    </row>
    <row r="76" spans="1:5" ht="15" customHeight="1" x14ac:dyDescent="0.2">
      <c r="B76" s="160"/>
      <c r="C76" s="87" t="s">
        <v>44</v>
      </c>
      <c r="D76" s="110"/>
      <c r="E76" s="111">
        <f>SUM(E75:E75)</f>
        <v>539000</v>
      </c>
    </row>
    <row r="77" spans="1:5" ht="15" customHeight="1" x14ac:dyDescent="0.2"/>
    <row r="78" spans="1:5" ht="15" customHeight="1" x14ac:dyDescent="0.2"/>
    <row r="79" spans="1:5" ht="15" customHeight="1" x14ac:dyDescent="0.25">
      <c r="A79" s="36" t="s">
        <v>247</v>
      </c>
    </row>
    <row r="80" spans="1:5" ht="15" customHeight="1" x14ac:dyDescent="0.2">
      <c r="A80" s="207" t="s">
        <v>34</v>
      </c>
      <c r="B80" s="207"/>
      <c r="C80" s="207"/>
      <c r="D80" s="207"/>
      <c r="E80" s="207"/>
    </row>
    <row r="81" spans="1:5" ht="15" customHeight="1" x14ac:dyDescent="0.2">
      <c r="A81" s="207" t="s">
        <v>248</v>
      </c>
      <c r="B81" s="207"/>
      <c r="C81" s="207"/>
      <c r="D81" s="207"/>
      <c r="E81" s="207"/>
    </row>
    <row r="82" spans="1:5" ht="15" customHeight="1" x14ac:dyDescent="0.2">
      <c r="A82" s="208" t="s">
        <v>249</v>
      </c>
      <c r="B82" s="208"/>
      <c r="C82" s="208"/>
      <c r="D82" s="208"/>
      <c r="E82" s="208"/>
    </row>
    <row r="83" spans="1:5" ht="15" customHeight="1" x14ac:dyDescent="0.2">
      <c r="A83" s="208"/>
      <c r="B83" s="208"/>
      <c r="C83" s="208"/>
      <c r="D83" s="208"/>
      <c r="E83" s="208"/>
    </row>
    <row r="84" spans="1:5" ht="15" customHeight="1" x14ac:dyDescent="0.2">
      <c r="A84" s="208"/>
      <c r="B84" s="208"/>
      <c r="C84" s="208"/>
      <c r="D84" s="208"/>
      <c r="E84" s="208"/>
    </row>
    <row r="85" spans="1:5" ht="15" customHeight="1" x14ac:dyDescent="0.2">
      <c r="A85" s="208"/>
      <c r="B85" s="208"/>
      <c r="C85" s="208"/>
      <c r="D85" s="208"/>
      <c r="E85" s="208"/>
    </row>
    <row r="86" spans="1:5" ht="15" customHeight="1" x14ac:dyDescent="0.2">
      <c r="A86" s="208"/>
      <c r="B86" s="208"/>
      <c r="C86" s="208"/>
      <c r="D86" s="208"/>
      <c r="E86" s="208"/>
    </row>
    <row r="87" spans="1:5" ht="15" customHeight="1" x14ac:dyDescent="0.2">
      <c r="A87" s="208"/>
      <c r="B87" s="208"/>
      <c r="C87" s="208"/>
      <c r="D87" s="208"/>
      <c r="E87" s="208"/>
    </row>
    <row r="88" spans="1:5" ht="15" customHeight="1" x14ac:dyDescent="0.2">
      <c r="A88" s="208"/>
      <c r="B88" s="208"/>
      <c r="C88" s="208"/>
      <c r="D88" s="208"/>
      <c r="E88" s="208"/>
    </row>
    <row r="89" spans="1:5" ht="15" customHeight="1" x14ac:dyDescent="0.2">
      <c r="A89" s="37"/>
      <c r="B89" s="37"/>
      <c r="C89" s="37"/>
      <c r="D89" s="37"/>
      <c r="E89" s="37"/>
    </row>
    <row r="90" spans="1:5" ht="15" customHeight="1" x14ac:dyDescent="0.25">
      <c r="A90" s="38" t="s">
        <v>1</v>
      </c>
      <c r="B90" s="39"/>
      <c r="C90" s="39"/>
      <c r="D90" s="39"/>
      <c r="E90" s="39"/>
    </row>
    <row r="91" spans="1:5" ht="15" customHeight="1" x14ac:dyDescent="0.2">
      <c r="A91" s="72" t="s">
        <v>52</v>
      </c>
      <c r="B91" s="57"/>
      <c r="C91" s="57"/>
      <c r="D91" s="57"/>
      <c r="E91" s="59" t="s">
        <v>53</v>
      </c>
    </row>
    <row r="92" spans="1:5" ht="15" customHeight="1" x14ac:dyDescent="0.25">
      <c r="A92" s="42"/>
      <c r="B92" s="38"/>
      <c r="C92" s="39"/>
      <c r="D92" s="39"/>
      <c r="E92" s="43"/>
    </row>
    <row r="93" spans="1:5" ht="15" customHeight="1" x14ac:dyDescent="0.2">
      <c r="B93" s="44" t="s">
        <v>39</v>
      </c>
      <c r="C93" s="44" t="s">
        <v>40</v>
      </c>
      <c r="D93" s="45" t="s">
        <v>41</v>
      </c>
      <c r="E93" s="82" t="s">
        <v>42</v>
      </c>
    </row>
    <row r="94" spans="1:5" ht="15" customHeight="1" x14ac:dyDescent="0.2">
      <c r="B94" s="46">
        <v>35018</v>
      </c>
      <c r="C94" s="47"/>
      <c r="D94" s="48" t="s">
        <v>43</v>
      </c>
      <c r="E94" s="49">
        <v>1000000</v>
      </c>
    </row>
    <row r="95" spans="1:5" ht="15" customHeight="1" x14ac:dyDescent="0.2">
      <c r="B95" s="50"/>
      <c r="C95" s="51" t="s">
        <v>44</v>
      </c>
      <c r="D95" s="52"/>
      <c r="E95" s="53">
        <f>SUM(E94:E94)</f>
        <v>1000000</v>
      </c>
    </row>
    <row r="96" spans="1:5" ht="15" customHeight="1" x14ac:dyDescent="0.2"/>
    <row r="97" spans="1:5" ht="15" customHeight="1" x14ac:dyDescent="0.25">
      <c r="A97" s="38" t="s">
        <v>17</v>
      </c>
      <c r="B97" s="39"/>
      <c r="C97" s="39"/>
      <c r="D97" s="39"/>
      <c r="E97" s="42"/>
    </row>
    <row r="98" spans="1:5" ht="15" customHeight="1" x14ac:dyDescent="0.2">
      <c r="A98" s="72" t="s">
        <v>118</v>
      </c>
      <c r="B98" s="140"/>
      <c r="E98" t="s">
        <v>119</v>
      </c>
    </row>
    <row r="99" spans="1:5" ht="15" customHeight="1" x14ac:dyDescent="0.25">
      <c r="A99" s="42"/>
      <c r="B99" s="38"/>
      <c r="C99" s="39"/>
      <c r="D99" s="39"/>
      <c r="E99" s="43"/>
    </row>
    <row r="100" spans="1:5" ht="15" customHeight="1" x14ac:dyDescent="0.2">
      <c r="B100" s="44" t="s">
        <v>39</v>
      </c>
      <c r="C100" s="44" t="s">
        <v>40</v>
      </c>
      <c r="D100" s="45" t="s">
        <v>41</v>
      </c>
      <c r="E100" s="44" t="s">
        <v>42</v>
      </c>
    </row>
    <row r="101" spans="1:5" ht="15" customHeight="1" x14ac:dyDescent="0.2">
      <c r="B101" s="171">
        <v>35018</v>
      </c>
      <c r="C101" s="64"/>
      <c r="D101" s="48" t="s">
        <v>48</v>
      </c>
      <c r="E101" s="49">
        <v>1000000</v>
      </c>
    </row>
    <row r="102" spans="1:5" ht="15" customHeight="1" x14ac:dyDescent="0.2">
      <c r="B102" s="65"/>
      <c r="C102" s="51" t="s">
        <v>44</v>
      </c>
      <c r="D102" s="52"/>
      <c r="E102" s="53">
        <f>SUM(E101:E101)</f>
        <v>1000000</v>
      </c>
    </row>
    <row r="103" spans="1:5" ht="15" customHeight="1" x14ac:dyDescent="0.2"/>
    <row r="104" spans="1:5" ht="15" customHeight="1" x14ac:dyDescent="0.2"/>
    <row r="105" spans="1:5" ht="15" customHeight="1" x14ac:dyDescent="0.25">
      <c r="A105" s="36" t="s">
        <v>250</v>
      </c>
    </row>
    <row r="106" spans="1:5" ht="15" customHeight="1" x14ac:dyDescent="0.2">
      <c r="A106" s="206" t="s">
        <v>34</v>
      </c>
      <c r="B106" s="206"/>
      <c r="C106" s="206"/>
      <c r="D106" s="206"/>
      <c r="E106" s="206"/>
    </row>
    <row r="107" spans="1:5" ht="15" customHeight="1" x14ac:dyDescent="0.2">
      <c r="A107" s="207" t="s">
        <v>251</v>
      </c>
      <c r="B107" s="207"/>
      <c r="C107" s="207"/>
      <c r="D107" s="207"/>
      <c r="E107" s="207"/>
    </row>
    <row r="108" spans="1:5" ht="15" customHeight="1" x14ac:dyDescent="0.2">
      <c r="A108" s="208" t="s">
        <v>252</v>
      </c>
      <c r="B108" s="208"/>
      <c r="C108" s="208"/>
      <c r="D108" s="208"/>
      <c r="E108" s="208"/>
    </row>
    <row r="109" spans="1:5" ht="15" customHeight="1" x14ac:dyDescent="0.2">
      <c r="A109" s="208"/>
      <c r="B109" s="208"/>
      <c r="C109" s="208"/>
      <c r="D109" s="208"/>
      <c r="E109" s="208"/>
    </row>
    <row r="110" spans="1:5" ht="15" customHeight="1" x14ac:dyDescent="0.2">
      <c r="A110" s="208"/>
      <c r="B110" s="208"/>
      <c r="C110" s="208"/>
      <c r="D110" s="208"/>
      <c r="E110" s="208"/>
    </row>
    <row r="111" spans="1:5" ht="15" customHeight="1" x14ac:dyDescent="0.2">
      <c r="A111" s="208"/>
      <c r="B111" s="208"/>
      <c r="C111" s="208"/>
      <c r="D111" s="208"/>
      <c r="E111" s="208"/>
    </row>
    <row r="112" spans="1:5" ht="15" customHeight="1" x14ac:dyDescent="0.2">
      <c r="A112" s="208"/>
      <c r="B112" s="208"/>
      <c r="C112" s="208"/>
      <c r="D112" s="208"/>
      <c r="E112" s="208"/>
    </row>
    <row r="113" spans="1:5" ht="15" customHeight="1" x14ac:dyDescent="0.2">
      <c r="A113" s="208"/>
      <c r="B113" s="208"/>
      <c r="C113" s="208"/>
      <c r="D113" s="208"/>
      <c r="E113" s="208"/>
    </row>
    <row r="114" spans="1:5" ht="15" customHeight="1" x14ac:dyDescent="0.2">
      <c r="A114" s="208"/>
      <c r="B114" s="208"/>
      <c r="C114" s="208"/>
      <c r="D114" s="208"/>
      <c r="E114" s="208"/>
    </row>
    <row r="115" spans="1:5" ht="15" customHeight="1" x14ac:dyDescent="0.2"/>
    <row r="116" spans="1:5" ht="15" customHeight="1" x14ac:dyDescent="0.25">
      <c r="A116" s="38" t="s">
        <v>1</v>
      </c>
      <c r="B116" s="57"/>
      <c r="C116" s="57"/>
      <c r="D116" s="57"/>
      <c r="E116" s="57"/>
    </row>
    <row r="117" spans="1:5" ht="15" customHeight="1" x14ac:dyDescent="0.2">
      <c r="A117" s="152" t="s">
        <v>98</v>
      </c>
      <c r="B117" s="57"/>
      <c r="C117" s="57"/>
      <c r="D117" s="57"/>
      <c r="E117" s="59" t="s">
        <v>253</v>
      </c>
    </row>
    <row r="118" spans="1:5" ht="15" customHeight="1" x14ac:dyDescent="0.25">
      <c r="A118" s="56"/>
      <c r="B118" s="58"/>
      <c r="C118" s="57"/>
      <c r="D118" s="57"/>
      <c r="E118" s="79"/>
    </row>
    <row r="119" spans="1:5" ht="15" customHeight="1" x14ac:dyDescent="0.2">
      <c r="B119" s="80" t="s">
        <v>39</v>
      </c>
      <c r="C119" s="80" t="s">
        <v>40</v>
      </c>
      <c r="D119" s="81" t="s">
        <v>41</v>
      </c>
      <c r="E119" s="44" t="s">
        <v>42</v>
      </c>
    </row>
    <row r="120" spans="1:5" ht="15" customHeight="1" x14ac:dyDescent="0.2">
      <c r="B120" s="172">
        <v>106515011</v>
      </c>
      <c r="C120" s="99"/>
      <c r="D120" s="173" t="s">
        <v>254</v>
      </c>
      <c r="E120" s="100">
        <v>635486.81000000006</v>
      </c>
    </row>
    <row r="121" spans="1:5" ht="15" customHeight="1" x14ac:dyDescent="0.2">
      <c r="B121" s="129"/>
      <c r="C121" s="87" t="s">
        <v>44</v>
      </c>
      <c r="D121" s="88"/>
      <c r="E121" s="89">
        <f>SUM(E120:E120)</f>
        <v>635486.81000000006</v>
      </c>
    </row>
    <row r="122" spans="1:5" ht="15" customHeight="1" x14ac:dyDescent="0.2"/>
    <row r="123" spans="1:5" ht="15" customHeight="1" x14ac:dyDescent="0.25">
      <c r="A123" s="56" t="s">
        <v>17</v>
      </c>
      <c r="B123" s="57"/>
      <c r="C123" s="57"/>
      <c r="D123" s="57"/>
      <c r="E123" s="57"/>
    </row>
    <row r="124" spans="1:5" ht="15" customHeight="1" x14ac:dyDescent="0.2">
      <c r="A124" s="152" t="s">
        <v>98</v>
      </c>
      <c r="B124" s="57"/>
      <c r="C124" s="57"/>
      <c r="D124" s="57"/>
      <c r="E124" s="59" t="s">
        <v>253</v>
      </c>
    </row>
    <row r="125" spans="1:5" ht="15" customHeight="1" x14ac:dyDescent="0.25">
      <c r="A125" s="56"/>
      <c r="B125" s="58"/>
      <c r="C125" s="57"/>
      <c r="D125" s="57"/>
      <c r="E125" s="79"/>
    </row>
    <row r="126" spans="1:5" ht="15" customHeight="1" x14ac:dyDescent="0.2">
      <c r="A126" s="174"/>
      <c r="B126" s="90"/>
      <c r="C126" s="80" t="s">
        <v>40</v>
      </c>
      <c r="D126" s="81" t="s">
        <v>56</v>
      </c>
      <c r="E126" s="44" t="s">
        <v>42</v>
      </c>
    </row>
    <row r="127" spans="1:5" ht="15" customHeight="1" x14ac:dyDescent="0.2">
      <c r="A127" s="157"/>
      <c r="B127" s="92"/>
      <c r="C127" s="99">
        <v>3713</v>
      </c>
      <c r="D127" s="75" t="s">
        <v>57</v>
      </c>
      <c r="E127" s="100">
        <f>474242.51+118563.6+42680.7</f>
        <v>635486.80999999994</v>
      </c>
    </row>
    <row r="128" spans="1:5" ht="15" customHeight="1" x14ac:dyDescent="0.2">
      <c r="A128" s="101"/>
      <c r="B128" s="124"/>
      <c r="C128" s="87" t="s">
        <v>44</v>
      </c>
      <c r="D128" s="88"/>
      <c r="E128" s="89">
        <f>SUM(E127:E127)</f>
        <v>635486.80999999994</v>
      </c>
    </row>
    <row r="129" spans="1:5" ht="15" customHeight="1" x14ac:dyDescent="0.2"/>
    <row r="130" spans="1:5" ht="15" customHeight="1" x14ac:dyDescent="0.2"/>
    <row r="131" spans="1:5" ht="15" customHeight="1" x14ac:dyDescent="0.25">
      <c r="A131" s="36" t="s">
        <v>255</v>
      </c>
    </row>
    <row r="132" spans="1:5" ht="15" customHeight="1" x14ac:dyDescent="0.2">
      <c r="A132" s="207" t="s">
        <v>34</v>
      </c>
      <c r="B132" s="207"/>
      <c r="C132" s="207"/>
      <c r="D132" s="207"/>
      <c r="E132" s="207"/>
    </row>
    <row r="133" spans="1:5" ht="15" customHeight="1" x14ac:dyDescent="0.2">
      <c r="A133" s="207" t="s">
        <v>256</v>
      </c>
      <c r="B133" s="207"/>
      <c r="C133" s="207"/>
      <c r="D133" s="207"/>
      <c r="E133" s="207"/>
    </row>
    <row r="134" spans="1:5" ht="15" customHeight="1" x14ac:dyDescent="0.2">
      <c r="A134" s="209" t="s">
        <v>257</v>
      </c>
      <c r="B134" s="209"/>
      <c r="C134" s="209"/>
      <c r="D134" s="209"/>
      <c r="E134" s="209"/>
    </row>
    <row r="135" spans="1:5" ht="15" customHeight="1" x14ac:dyDescent="0.2">
      <c r="A135" s="209"/>
      <c r="B135" s="209"/>
      <c r="C135" s="209"/>
      <c r="D135" s="209"/>
      <c r="E135" s="209"/>
    </row>
    <row r="136" spans="1:5" ht="15" customHeight="1" x14ac:dyDescent="0.2">
      <c r="A136" s="209"/>
      <c r="B136" s="209"/>
      <c r="C136" s="209"/>
      <c r="D136" s="209"/>
      <c r="E136" s="209"/>
    </row>
    <row r="137" spans="1:5" ht="15" customHeight="1" x14ac:dyDescent="0.2">
      <c r="A137" s="209"/>
      <c r="B137" s="209"/>
      <c r="C137" s="209"/>
      <c r="D137" s="209"/>
      <c r="E137" s="209"/>
    </row>
    <row r="138" spans="1:5" ht="15" customHeight="1" x14ac:dyDescent="0.2">
      <c r="A138" s="209"/>
      <c r="B138" s="209"/>
      <c r="C138" s="209"/>
      <c r="D138" s="209"/>
      <c r="E138" s="209"/>
    </row>
    <row r="139" spans="1:5" ht="15" customHeight="1" x14ac:dyDescent="0.2">
      <c r="A139" s="209"/>
      <c r="B139" s="209"/>
      <c r="C139" s="209"/>
      <c r="D139" s="209"/>
      <c r="E139" s="209"/>
    </row>
    <row r="140" spans="1:5" ht="15" customHeight="1" x14ac:dyDescent="0.2">
      <c r="A140" s="209"/>
      <c r="B140" s="209"/>
      <c r="C140" s="209"/>
      <c r="D140" s="209"/>
      <c r="E140" s="209"/>
    </row>
    <row r="141" spans="1:5" ht="15" customHeight="1" x14ac:dyDescent="0.2">
      <c r="A141" s="209"/>
      <c r="B141" s="209"/>
      <c r="C141" s="209"/>
      <c r="D141" s="209"/>
      <c r="E141" s="209"/>
    </row>
    <row r="142" spans="1:5" ht="15" customHeight="1" x14ac:dyDescent="0.2">
      <c r="A142" s="76"/>
      <c r="B142" s="77"/>
      <c r="C142" s="76"/>
      <c r="D142" s="76"/>
      <c r="E142" s="76"/>
    </row>
    <row r="143" spans="1:5" ht="15" customHeight="1" x14ac:dyDescent="0.25">
      <c r="A143" s="38" t="s">
        <v>1</v>
      </c>
      <c r="B143" s="68"/>
      <c r="C143" s="39"/>
      <c r="D143" s="39"/>
      <c r="E143" s="39"/>
    </row>
    <row r="144" spans="1:5" ht="15" customHeight="1" x14ac:dyDescent="0.2">
      <c r="A144" s="152" t="s">
        <v>98</v>
      </c>
      <c r="B144" s="39"/>
      <c r="C144" s="39"/>
      <c r="D144" s="39"/>
      <c r="E144" s="41" t="s">
        <v>258</v>
      </c>
    </row>
    <row r="145" spans="1:5" ht="15" customHeight="1" x14ac:dyDescent="0.25">
      <c r="A145" s="58"/>
      <c r="B145" s="78"/>
      <c r="C145" s="57"/>
      <c r="D145" s="57"/>
      <c r="E145" s="79"/>
    </row>
    <row r="146" spans="1:5" ht="15" customHeight="1" x14ac:dyDescent="0.2">
      <c r="B146" s="80" t="s">
        <v>39</v>
      </c>
      <c r="C146" s="80" t="s">
        <v>40</v>
      </c>
      <c r="D146" s="81" t="s">
        <v>41</v>
      </c>
      <c r="E146" s="82" t="s">
        <v>42</v>
      </c>
    </row>
    <row r="147" spans="1:5" ht="15" customHeight="1" x14ac:dyDescent="0.2">
      <c r="B147" s="83">
        <v>110117051</v>
      </c>
      <c r="C147" s="84"/>
      <c r="D147" s="48" t="s">
        <v>43</v>
      </c>
      <c r="E147" s="49">
        <v>11684.91</v>
      </c>
    </row>
    <row r="148" spans="1:5" ht="15" customHeight="1" x14ac:dyDescent="0.2">
      <c r="B148" s="86"/>
      <c r="C148" s="87" t="s">
        <v>44</v>
      </c>
      <c r="D148" s="88"/>
      <c r="E148" s="89">
        <f>SUM(E147:E147)</f>
        <v>11684.91</v>
      </c>
    </row>
    <row r="149" spans="1:5" ht="15" customHeight="1" x14ac:dyDescent="0.2"/>
    <row r="150" spans="1:5" ht="15" customHeight="1" x14ac:dyDescent="0.25">
      <c r="A150" s="56" t="s">
        <v>17</v>
      </c>
      <c r="B150" s="57"/>
      <c r="C150" s="57"/>
      <c r="D150" s="57"/>
      <c r="E150" s="57"/>
    </row>
    <row r="151" spans="1:5" ht="15" customHeight="1" x14ac:dyDescent="0.2">
      <c r="A151" s="72" t="s">
        <v>54</v>
      </c>
      <c r="E151" t="s">
        <v>55</v>
      </c>
    </row>
    <row r="152" spans="1:5" ht="15" customHeight="1" x14ac:dyDescent="0.25">
      <c r="A152" s="56"/>
      <c r="B152" s="58"/>
      <c r="C152" s="57"/>
      <c r="D152" s="57"/>
      <c r="E152" s="79"/>
    </row>
    <row r="153" spans="1:5" ht="15" customHeight="1" x14ac:dyDescent="0.2">
      <c r="A153" s="97"/>
      <c r="B153" s="97"/>
      <c r="C153" s="80" t="s">
        <v>40</v>
      </c>
      <c r="D153" s="103" t="s">
        <v>56</v>
      </c>
      <c r="E153" s="82" t="s">
        <v>42</v>
      </c>
    </row>
    <row r="154" spans="1:5" ht="15" customHeight="1" x14ac:dyDescent="0.2">
      <c r="A154" s="175"/>
      <c r="B154" s="113"/>
      <c r="C154" s="99">
        <v>6172</v>
      </c>
      <c r="D154" s="75" t="s">
        <v>57</v>
      </c>
      <c r="E154" s="100">
        <f>8539.12+2134.78+768.52</f>
        <v>11442.420000000002</v>
      </c>
    </row>
    <row r="155" spans="1:5" ht="15" customHeight="1" x14ac:dyDescent="0.2">
      <c r="A155" s="175"/>
      <c r="B155" s="113"/>
      <c r="C155" s="99">
        <v>6172</v>
      </c>
      <c r="D155" s="75" t="s">
        <v>58</v>
      </c>
      <c r="E155" s="100">
        <f>43.54+198.95</f>
        <v>242.48999999999998</v>
      </c>
    </row>
    <row r="156" spans="1:5" ht="15" customHeight="1" x14ac:dyDescent="0.2">
      <c r="A156" s="98"/>
      <c r="B156" s="113"/>
      <c r="C156" s="87" t="s">
        <v>44</v>
      </c>
      <c r="D156" s="88"/>
      <c r="E156" s="89">
        <f>SUM(E154:E155)</f>
        <v>11684.910000000002</v>
      </c>
    </row>
    <row r="157" spans="1:5" ht="15" customHeight="1" x14ac:dyDescent="0.2"/>
    <row r="158" spans="1:5" ht="15" customHeight="1" x14ac:dyDescent="0.25">
      <c r="A158" s="36" t="s">
        <v>259</v>
      </c>
    </row>
    <row r="159" spans="1:5" ht="15" customHeight="1" x14ac:dyDescent="0.2">
      <c r="A159" s="207" t="s">
        <v>260</v>
      </c>
      <c r="B159" s="207"/>
      <c r="C159" s="207"/>
      <c r="D159" s="207"/>
      <c r="E159" s="207"/>
    </row>
    <row r="160" spans="1:5" ht="15" customHeight="1" x14ac:dyDescent="0.2">
      <c r="A160" s="208" t="s">
        <v>261</v>
      </c>
      <c r="B160" s="208"/>
      <c r="C160" s="208"/>
      <c r="D160" s="208"/>
      <c r="E160" s="208"/>
    </row>
    <row r="161" spans="1:5" ht="15" customHeight="1" x14ac:dyDescent="0.2">
      <c r="A161" s="208"/>
      <c r="B161" s="208"/>
      <c r="C161" s="208"/>
      <c r="D161" s="208"/>
      <c r="E161" s="208"/>
    </row>
    <row r="162" spans="1:5" ht="15" customHeight="1" x14ac:dyDescent="0.2">
      <c r="A162" s="208"/>
      <c r="B162" s="208"/>
      <c r="C162" s="208"/>
      <c r="D162" s="208"/>
      <c r="E162" s="208"/>
    </row>
    <row r="163" spans="1:5" ht="15" customHeight="1" x14ac:dyDescent="0.2">
      <c r="A163" s="208"/>
      <c r="B163" s="208"/>
      <c r="C163" s="208"/>
      <c r="D163" s="208"/>
      <c r="E163" s="208"/>
    </row>
    <row r="164" spans="1:5" ht="15" customHeight="1" x14ac:dyDescent="0.2">
      <c r="A164" s="208"/>
      <c r="B164" s="208"/>
      <c r="C164" s="208"/>
      <c r="D164" s="208"/>
      <c r="E164" s="208"/>
    </row>
    <row r="165" spans="1:5" ht="15" customHeight="1" x14ac:dyDescent="0.2">
      <c r="A165" s="208"/>
      <c r="B165" s="208"/>
      <c r="C165" s="208"/>
      <c r="D165" s="208"/>
      <c r="E165" s="208"/>
    </row>
    <row r="166" spans="1:5" ht="15" customHeight="1" x14ac:dyDescent="0.2">
      <c r="A166" s="208"/>
      <c r="B166" s="208"/>
      <c r="C166" s="208"/>
      <c r="D166" s="208"/>
      <c r="E166" s="208"/>
    </row>
    <row r="167" spans="1:5" ht="15" customHeight="1" x14ac:dyDescent="0.2">
      <c r="A167" s="208"/>
      <c r="B167" s="208"/>
      <c r="C167" s="208"/>
      <c r="D167" s="208"/>
      <c r="E167" s="208"/>
    </row>
    <row r="168" spans="1:5" ht="15" customHeight="1" x14ac:dyDescent="0.2">
      <c r="A168" s="37"/>
      <c r="B168" s="37"/>
      <c r="C168" s="37"/>
      <c r="D168" s="37"/>
      <c r="E168" s="37"/>
    </row>
    <row r="169" spans="1:5" ht="15" customHeight="1" x14ac:dyDescent="0.25">
      <c r="A169" s="38" t="s">
        <v>1</v>
      </c>
      <c r="B169" s="39"/>
      <c r="C169" s="39"/>
      <c r="D169" s="39"/>
      <c r="E169" s="39"/>
    </row>
    <row r="170" spans="1:5" ht="15" customHeight="1" x14ac:dyDescent="0.2">
      <c r="A170" s="40" t="s">
        <v>37</v>
      </c>
      <c r="B170" s="57"/>
      <c r="C170" s="57"/>
      <c r="D170" s="57"/>
      <c r="E170" s="59" t="s">
        <v>38</v>
      </c>
    </row>
    <row r="171" spans="1:5" ht="15" customHeight="1" x14ac:dyDescent="0.25">
      <c r="A171" s="62"/>
      <c r="B171" s="38"/>
      <c r="C171" s="39"/>
      <c r="D171" s="39"/>
      <c r="E171" s="43"/>
    </row>
    <row r="172" spans="1:5" ht="15" customHeight="1" x14ac:dyDescent="0.2">
      <c r="B172" s="44" t="s">
        <v>39</v>
      </c>
      <c r="C172" s="44" t="s">
        <v>40</v>
      </c>
      <c r="D172" s="45" t="s">
        <v>41</v>
      </c>
      <c r="E172" s="44" t="s">
        <v>42</v>
      </c>
    </row>
    <row r="173" spans="1:5" ht="15" customHeight="1" x14ac:dyDescent="0.2">
      <c r="B173" s="63">
        <v>103533063</v>
      </c>
      <c r="C173" s="64"/>
      <c r="D173" s="48" t="s">
        <v>43</v>
      </c>
      <c r="E173" s="49">
        <v>-384977.58</v>
      </c>
    </row>
    <row r="174" spans="1:5" ht="15" customHeight="1" x14ac:dyDescent="0.2">
      <c r="B174" s="63">
        <v>103133063</v>
      </c>
      <c r="C174" s="64"/>
      <c r="D174" s="48" t="s">
        <v>43</v>
      </c>
      <c r="E174" s="49">
        <v>-67937.22</v>
      </c>
    </row>
    <row r="175" spans="1:5" ht="15" customHeight="1" x14ac:dyDescent="0.2">
      <c r="B175" s="65"/>
      <c r="C175" s="51" t="s">
        <v>44</v>
      </c>
      <c r="D175" s="52"/>
      <c r="E175" s="53">
        <f>SUM(E173:E174)</f>
        <v>-452914.80000000005</v>
      </c>
    </row>
    <row r="176" spans="1:5" ht="15" customHeight="1" x14ac:dyDescent="0.25">
      <c r="A176" s="54"/>
      <c r="B176" s="55"/>
      <c r="C176" s="55"/>
      <c r="D176" s="55"/>
      <c r="E176" s="55"/>
    </row>
    <row r="177" spans="1:5" ht="15" customHeight="1" x14ac:dyDescent="0.25">
      <c r="A177" s="38" t="s">
        <v>17</v>
      </c>
      <c r="B177" s="39"/>
      <c r="C177" s="39"/>
      <c r="D177" s="39"/>
      <c r="E177" s="62"/>
    </row>
    <row r="178" spans="1:5" ht="15" customHeight="1" x14ac:dyDescent="0.2">
      <c r="A178" s="40" t="s">
        <v>37</v>
      </c>
      <c r="B178" s="57"/>
      <c r="C178" s="57"/>
      <c r="D178" s="57"/>
      <c r="E178" s="41" t="s">
        <v>38</v>
      </c>
    </row>
    <row r="179" spans="1:5" ht="15" customHeight="1" x14ac:dyDescent="0.25">
      <c r="A179" s="62"/>
      <c r="B179" s="38"/>
      <c r="C179" s="39"/>
      <c r="D179" s="39"/>
      <c r="E179" s="43"/>
    </row>
    <row r="180" spans="1:5" ht="15" customHeight="1" x14ac:dyDescent="0.2">
      <c r="B180" s="44" t="s">
        <v>39</v>
      </c>
      <c r="C180" s="44" t="s">
        <v>40</v>
      </c>
      <c r="D180" s="45" t="s">
        <v>41</v>
      </c>
      <c r="E180" s="44" t="s">
        <v>42</v>
      </c>
    </row>
    <row r="181" spans="1:5" ht="15" customHeight="1" x14ac:dyDescent="0.2">
      <c r="B181" s="63">
        <v>103533063</v>
      </c>
      <c r="C181" s="64"/>
      <c r="D181" s="66" t="s">
        <v>48</v>
      </c>
      <c r="E181" s="49">
        <v>-384977.58</v>
      </c>
    </row>
    <row r="182" spans="1:5" ht="15" customHeight="1" x14ac:dyDescent="0.2">
      <c r="B182" s="63">
        <v>103133063</v>
      </c>
      <c r="C182" s="64"/>
      <c r="D182" s="66" t="s">
        <v>48</v>
      </c>
      <c r="E182" s="49">
        <v>-67937.22</v>
      </c>
    </row>
    <row r="183" spans="1:5" ht="15" customHeight="1" x14ac:dyDescent="0.2">
      <c r="B183" s="65"/>
      <c r="C183" s="51" t="s">
        <v>44</v>
      </c>
      <c r="D183" s="52"/>
      <c r="E183" s="53">
        <f>SUM(E181:E182)</f>
        <v>-452914.80000000005</v>
      </c>
    </row>
    <row r="184" spans="1:5" ht="15" customHeight="1" x14ac:dyDescent="0.2"/>
    <row r="185" spans="1:5" ht="15" customHeight="1" x14ac:dyDescent="0.2"/>
    <row r="186" spans="1:5" ht="15" customHeight="1" x14ac:dyDescent="0.25">
      <c r="A186" s="36" t="s">
        <v>262</v>
      </c>
    </row>
    <row r="187" spans="1:5" ht="15" customHeight="1" x14ac:dyDescent="0.2">
      <c r="A187" s="207" t="s">
        <v>260</v>
      </c>
      <c r="B187" s="207"/>
      <c r="C187" s="207"/>
      <c r="D187" s="207"/>
      <c r="E187" s="207"/>
    </row>
    <row r="188" spans="1:5" ht="15" customHeight="1" x14ac:dyDescent="0.2">
      <c r="A188" s="208" t="s">
        <v>263</v>
      </c>
      <c r="B188" s="208"/>
      <c r="C188" s="208"/>
      <c r="D188" s="208"/>
      <c r="E188" s="208"/>
    </row>
    <row r="189" spans="1:5" ht="15" customHeight="1" x14ac:dyDescent="0.2">
      <c r="A189" s="208"/>
      <c r="B189" s="208"/>
      <c r="C189" s="208"/>
      <c r="D189" s="208"/>
      <c r="E189" s="208"/>
    </row>
    <row r="190" spans="1:5" ht="15" customHeight="1" x14ac:dyDescent="0.2">
      <c r="A190" s="208"/>
      <c r="B190" s="208"/>
      <c r="C190" s="208"/>
      <c r="D190" s="208"/>
      <c r="E190" s="208"/>
    </row>
    <row r="191" spans="1:5" ht="15" customHeight="1" x14ac:dyDescent="0.2">
      <c r="A191" s="208"/>
      <c r="B191" s="208"/>
      <c r="C191" s="208"/>
      <c r="D191" s="208"/>
      <c r="E191" s="208"/>
    </row>
    <row r="192" spans="1:5" ht="15" customHeight="1" x14ac:dyDescent="0.2">
      <c r="A192" s="208"/>
      <c r="B192" s="208"/>
      <c r="C192" s="208"/>
      <c r="D192" s="208"/>
      <c r="E192" s="208"/>
    </row>
    <row r="193" spans="1:5" ht="15" customHeight="1" x14ac:dyDescent="0.2">
      <c r="A193" s="208"/>
      <c r="B193" s="208"/>
      <c r="C193" s="208"/>
      <c r="D193" s="208"/>
      <c r="E193" s="208"/>
    </row>
    <row r="194" spans="1:5" ht="15" customHeight="1" x14ac:dyDescent="0.2">
      <c r="A194" s="208"/>
      <c r="B194" s="208"/>
      <c r="C194" s="208"/>
      <c r="D194" s="208"/>
      <c r="E194" s="208"/>
    </row>
    <row r="195" spans="1:5" ht="15" customHeight="1" x14ac:dyDescent="0.2">
      <c r="A195" s="208"/>
      <c r="B195" s="208"/>
      <c r="C195" s="208"/>
      <c r="D195" s="208"/>
      <c r="E195" s="208"/>
    </row>
    <row r="196" spans="1:5" ht="15" customHeight="1" x14ac:dyDescent="0.2"/>
    <row r="197" spans="1:5" ht="15" customHeight="1" x14ac:dyDescent="0.25">
      <c r="A197" s="38" t="s">
        <v>1</v>
      </c>
      <c r="B197" s="39"/>
      <c r="C197" s="39"/>
      <c r="D197" s="39"/>
      <c r="E197" s="39"/>
    </row>
    <row r="198" spans="1:5" ht="15" customHeight="1" x14ac:dyDescent="0.2">
      <c r="A198" s="40" t="s">
        <v>37</v>
      </c>
      <c r="B198" s="39"/>
      <c r="C198" s="39"/>
      <c r="D198" s="39"/>
      <c r="E198" s="41" t="s">
        <v>38</v>
      </c>
    </row>
    <row r="199" spans="1:5" ht="15" customHeight="1" x14ac:dyDescent="0.25">
      <c r="A199" s="42"/>
      <c r="B199" s="38"/>
      <c r="C199" s="39"/>
      <c r="D199" s="39"/>
      <c r="E199" s="43"/>
    </row>
    <row r="200" spans="1:5" ht="15" customHeight="1" x14ac:dyDescent="0.2">
      <c r="B200" s="44" t="s">
        <v>39</v>
      </c>
      <c r="C200" s="44" t="s">
        <v>40</v>
      </c>
      <c r="D200" s="45" t="s">
        <v>41</v>
      </c>
      <c r="E200" s="44" t="s">
        <v>42</v>
      </c>
    </row>
    <row r="201" spans="1:5" ht="15" customHeight="1" x14ac:dyDescent="0.2">
      <c r="B201" s="46">
        <v>33070</v>
      </c>
      <c r="C201" s="47"/>
      <c r="D201" s="48" t="s">
        <v>43</v>
      </c>
      <c r="E201" s="49">
        <v>-125702</v>
      </c>
    </row>
    <row r="202" spans="1:5" ht="15" customHeight="1" x14ac:dyDescent="0.2">
      <c r="B202" s="50"/>
      <c r="C202" s="51" t="s">
        <v>44</v>
      </c>
      <c r="D202" s="52"/>
      <c r="E202" s="53">
        <f>SUM(E201:E201)</f>
        <v>-125702</v>
      </c>
    </row>
    <row r="203" spans="1:5" ht="15" customHeight="1" x14ac:dyDescent="0.25">
      <c r="A203" s="54"/>
      <c r="B203" s="55"/>
      <c r="C203" s="55"/>
      <c r="D203" s="55"/>
      <c r="E203" s="55"/>
    </row>
    <row r="204" spans="1:5" ht="15" customHeight="1" x14ac:dyDescent="0.25">
      <c r="A204" s="54"/>
      <c r="B204" s="55"/>
      <c r="C204" s="55"/>
      <c r="D204" s="55"/>
      <c r="E204" s="55"/>
    </row>
    <row r="205" spans="1:5" ht="15" customHeight="1" x14ac:dyDescent="0.25">
      <c r="A205" s="54"/>
      <c r="B205" s="55"/>
      <c r="C205" s="55"/>
      <c r="D205" s="55"/>
      <c r="E205" s="55"/>
    </row>
    <row r="206" spans="1:5" ht="15" customHeight="1" x14ac:dyDescent="0.25">
      <c r="A206" s="54"/>
      <c r="B206" s="55"/>
      <c r="C206" s="55"/>
      <c r="D206" s="55"/>
      <c r="E206" s="55"/>
    </row>
    <row r="207" spans="1:5" ht="15" customHeight="1" x14ac:dyDescent="0.25">
      <c r="A207" s="54"/>
      <c r="B207" s="55"/>
      <c r="C207" s="55"/>
      <c r="D207" s="55"/>
      <c r="E207" s="55"/>
    </row>
    <row r="208" spans="1:5" ht="15" customHeight="1" x14ac:dyDescent="0.25">
      <c r="A208" s="54"/>
      <c r="B208" s="55"/>
      <c r="C208" s="55"/>
      <c r="D208" s="55"/>
      <c r="E208" s="55"/>
    </row>
    <row r="209" spans="1:7" ht="15" customHeight="1" x14ac:dyDescent="0.25">
      <c r="A209" s="54"/>
      <c r="B209" s="55"/>
      <c r="C209" s="55"/>
      <c r="D209" s="55"/>
      <c r="E209" s="55"/>
    </row>
    <row r="210" spans="1:7" ht="15" customHeight="1" x14ac:dyDescent="0.25">
      <c r="A210" s="38" t="s">
        <v>17</v>
      </c>
      <c r="B210" s="39"/>
      <c r="C210" s="39"/>
      <c r="D210" s="39"/>
      <c r="E210" s="42"/>
    </row>
    <row r="211" spans="1:7" ht="15" customHeight="1" x14ac:dyDescent="0.2">
      <c r="A211" s="40" t="s">
        <v>37</v>
      </c>
      <c r="B211" s="39"/>
      <c r="C211" s="39"/>
      <c r="D211" s="39"/>
      <c r="E211" s="41" t="s">
        <v>38</v>
      </c>
    </row>
    <row r="212" spans="1:7" ht="15" customHeight="1" x14ac:dyDescent="0.2">
      <c r="A212" s="42"/>
      <c r="B212" s="119"/>
      <c r="C212" s="39"/>
      <c r="D212" s="55"/>
      <c r="E212" s="120"/>
    </row>
    <row r="213" spans="1:7" ht="15" customHeight="1" x14ac:dyDescent="0.2">
      <c r="B213" s="97"/>
      <c r="C213" s="44" t="s">
        <v>40</v>
      </c>
      <c r="D213" s="116" t="s">
        <v>56</v>
      </c>
      <c r="E213" s="44" t="s">
        <v>42</v>
      </c>
    </row>
    <row r="214" spans="1:7" ht="15" customHeight="1" x14ac:dyDescent="0.2">
      <c r="B214" s="98"/>
      <c r="C214" s="176">
        <v>3113</v>
      </c>
      <c r="D214" s="148" t="s">
        <v>142</v>
      </c>
      <c r="E214" s="49">
        <v>-56498</v>
      </c>
    </row>
    <row r="215" spans="1:7" ht="15" customHeight="1" x14ac:dyDescent="0.2">
      <c r="B215" s="98"/>
      <c r="C215" s="176">
        <v>3117</v>
      </c>
      <c r="D215" s="148" t="s">
        <v>142</v>
      </c>
      <c r="E215" s="49">
        <v>-59189</v>
      </c>
    </row>
    <row r="216" spans="1:7" ht="15" customHeight="1" x14ac:dyDescent="0.2">
      <c r="B216" s="117"/>
      <c r="C216" s="51" t="s">
        <v>44</v>
      </c>
      <c r="D216" s="125"/>
      <c r="E216" s="126">
        <f>SUM(E214:E215)</f>
        <v>-115687</v>
      </c>
    </row>
    <row r="217" spans="1:7" ht="15" customHeight="1" x14ac:dyDescent="0.2"/>
    <row r="218" spans="1:7" ht="15" customHeight="1" x14ac:dyDescent="0.2">
      <c r="B218" s="44" t="s">
        <v>39</v>
      </c>
      <c r="C218" s="44" t="s">
        <v>40</v>
      </c>
      <c r="D218" s="45" t="s">
        <v>41</v>
      </c>
      <c r="E218" s="44" t="s">
        <v>42</v>
      </c>
    </row>
    <row r="219" spans="1:7" ht="15" customHeight="1" x14ac:dyDescent="0.2">
      <c r="B219" s="171">
        <v>33070</v>
      </c>
      <c r="C219" s="64"/>
      <c r="D219" s="148" t="s">
        <v>48</v>
      </c>
      <c r="E219" s="49">
        <f>-7220-2795</f>
        <v>-10015</v>
      </c>
    </row>
    <row r="220" spans="1:7" ht="15" customHeight="1" x14ac:dyDescent="0.2">
      <c r="B220" s="65"/>
      <c r="C220" s="51" t="s">
        <v>44</v>
      </c>
      <c r="D220" s="52"/>
      <c r="E220" s="53">
        <f>SUM(E219:E219)</f>
        <v>-10015</v>
      </c>
      <c r="G220" s="128">
        <f>+E216+E220</f>
        <v>-125702</v>
      </c>
    </row>
    <row r="221" spans="1:7" ht="15" customHeight="1" x14ac:dyDescent="0.2"/>
    <row r="222" spans="1:7" ht="15" customHeight="1" x14ac:dyDescent="0.2"/>
    <row r="223" spans="1:7" ht="15" customHeight="1" x14ac:dyDescent="0.25">
      <c r="A223" s="36" t="s">
        <v>264</v>
      </c>
    </row>
    <row r="224" spans="1:7" ht="15" customHeight="1" x14ac:dyDescent="0.2">
      <c r="A224" s="207" t="s">
        <v>34</v>
      </c>
      <c r="B224" s="207"/>
      <c r="C224" s="207"/>
      <c r="D224" s="207"/>
      <c r="E224" s="207"/>
    </row>
    <row r="225" spans="1:5" ht="15" customHeight="1" x14ac:dyDescent="0.2">
      <c r="A225" s="207" t="s">
        <v>115</v>
      </c>
      <c r="B225" s="207"/>
      <c r="C225" s="207"/>
      <c r="D225" s="207"/>
      <c r="E225" s="207"/>
    </row>
    <row r="226" spans="1:5" ht="15" customHeight="1" x14ac:dyDescent="0.2">
      <c r="A226" s="208" t="s">
        <v>265</v>
      </c>
      <c r="B226" s="212"/>
      <c r="C226" s="212"/>
      <c r="D226" s="212"/>
      <c r="E226" s="212"/>
    </row>
    <row r="227" spans="1:5" ht="15" customHeight="1" x14ac:dyDescent="0.2">
      <c r="A227" s="212"/>
      <c r="B227" s="212"/>
      <c r="C227" s="212"/>
      <c r="D227" s="212"/>
      <c r="E227" s="212"/>
    </row>
    <row r="228" spans="1:5" ht="15" customHeight="1" x14ac:dyDescent="0.2">
      <c r="A228" s="212"/>
      <c r="B228" s="212"/>
      <c r="C228" s="212"/>
      <c r="D228" s="212"/>
      <c r="E228" s="212"/>
    </row>
    <row r="229" spans="1:5" ht="15" customHeight="1" x14ac:dyDescent="0.2">
      <c r="A229" s="212"/>
      <c r="B229" s="212"/>
      <c r="C229" s="212"/>
      <c r="D229" s="212"/>
      <c r="E229" s="212"/>
    </row>
    <row r="230" spans="1:5" ht="15" customHeight="1" x14ac:dyDescent="0.2">
      <c r="A230" s="212"/>
      <c r="B230" s="212"/>
      <c r="C230" s="212"/>
      <c r="D230" s="212"/>
      <c r="E230" s="212"/>
    </row>
    <row r="231" spans="1:5" ht="15" customHeight="1" x14ac:dyDescent="0.2">
      <c r="A231" s="212"/>
      <c r="B231" s="212"/>
      <c r="C231" s="212"/>
      <c r="D231" s="212"/>
      <c r="E231" s="212"/>
    </row>
    <row r="232" spans="1:5" ht="15" customHeight="1" x14ac:dyDescent="0.2">
      <c r="A232" s="212"/>
      <c r="B232" s="212"/>
      <c r="C232" s="212"/>
      <c r="D232" s="212"/>
      <c r="E232" s="212"/>
    </row>
    <row r="233" spans="1:5" ht="15" customHeight="1" x14ac:dyDescent="0.2">
      <c r="A233" s="169"/>
      <c r="B233" s="169"/>
      <c r="C233" s="169"/>
      <c r="D233" s="169"/>
      <c r="E233" s="169"/>
    </row>
    <row r="234" spans="1:5" ht="15" customHeight="1" x14ac:dyDescent="0.25">
      <c r="A234" s="38" t="s">
        <v>1</v>
      </c>
      <c r="B234" s="39"/>
      <c r="C234" s="39"/>
      <c r="D234" s="39"/>
      <c r="E234" s="39"/>
    </row>
    <row r="235" spans="1:5" ht="15" customHeight="1" x14ac:dyDescent="0.2">
      <c r="A235" s="72" t="s">
        <v>52</v>
      </c>
      <c r="B235" s="39"/>
      <c r="C235" s="39"/>
      <c r="D235" s="39"/>
      <c r="E235" s="41" t="s">
        <v>53</v>
      </c>
    </row>
    <row r="236" spans="1:5" ht="15" customHeight="1" x14ac:dyDescent="0.25">
      <c r="A236" s="58"/>
      <c r="B236" s="56"/>
      <c r="C236" s="57"/>
      <c r="D236" s="57"/>
      <c r="E236" s="79"/>
    </row>
    <row r="237" spans="1:5" ht="15" customHeight="1" x14ac:dyDescent="0.2">
      <c r="A237" s="58"/>
      <c r="B237" s="80" t="s">
        <v>39</v>
      </c>
      <c r="C237" s="80" t="s">
        <v>40</v>
      </c>
      <c r="D237" s="81" t="s">
        <v>41</v>
      </c>
      <c r="E237" s="82" t="s">
        <v>42</v>
      </c>
    </row>
    <row r="238" spans="1:5" ht="15" customHeight="1" x14ac:dyDescent="0.2">
      <c r="A238" s="58"/>
      <c r="B238" s="93">
        <v>104513013</v>
      </c>
      <c r="C238" s="47"/>
      <c r="D238" s="48" t="s">
        <v>43</v>
      </c>
      <c r="E238" s="49">
        <v>147399.35</v>
      </c>
    </row>
    <row r="239" spans="1:5" ht="15" customHeight="1" x14ac:dyDescent="0.2">
      <c r="A239" s="58"/>
      <c r="B239" s="93">
        <v>104113013</v>
      </c>
      <c r="C239" s="47"/>
      <c r="D239" s="170" t="s">
        <v>43</v>
      </c>
      <c r="E239" s="49">
        <v>17341.099999999999</v>
      </c>
    </row>
    <row r="240" spans="1:5" ht="15" customHeight="1" x14ac:dyDescent="0.2">
      <c r="A240" s="58"/>
      <c r="B240" s="86"/>
      <c r="C240" s="87" t="s">
        <v>44</v>
      </c>
      <c r="D240" s="88"/>
      <c r="E240" s="53">
        <f>SUM(E238:E239)</f>
        <v>164740.45000000001</v>
      </c>
    </row>
    <row r="241" spans="1:5" ht="15" customHeight="1" x14ac:dyDescent="0.2"/>
    <row r="242" spans="1:5" ht="15" customHeight="1" x14ac:dyDescent="0.25">
      <c r="A242" s="56" t="s">
        <v>17</v>
      </c>
      <c r="B242" s="57"/>
      <c r="C242" s="57"/>
      <c r="D242" s="57"/>
      <c r="E242" s="57"/>
    </row>
    <row r="243" spans="1:5" ht="15" customHeight="1" x14ac:dyDescent="0.2">
      <c r="A243" s="72" t="s">
        <v>79</v>
      </c>
      <c r="B243" s="58"/>
      <c r="C243" s="58"/>
      <c r="D243" s="58"/>
      <c r="E243" s="58" t="s">
        <v>80</v>
      </c>
    </row>
    <row r="244" spans="1:5" ht="15" customHeight="1" x14ac:dyDescent="0.2">
      <c r="A244" s="58"/>
      <c r="B244" s="114"/>
      <c r="C244" s="57"/>
      <c r="D244" s="58"/>
      <c r="E244" s="115"/>
    </row>
    <row r="245" spans="1:5" ht="15" customHeight="1" x14ac:dyDescent="0.2">
      <c r="A245" s="58"/>
      <c r="B245" s="44" t="s">
        <v>39</v>
      </c>
      <c r="C245" s="80" t="s">
        <v>40</v>
      </c>
      <c r="D245" s="107" t="s">
        <v>41</v>
      </c>
      <c r="E245" s="82" t="s">
        <v>42</v>
      </c>
    </row>
    <row r="246" spans="1:5" ht="15" customHeight="1" x14ac:dyDescent="0.2">
      <c r="A246" s="58"/>
      <c r="B246" s="93">
        <v>104513013</v>
      </c>
      <c r="C246" s="99"/>
      <c r="D246" s="66" t="s">
        <v>117</v>
      </c>
      <c r="E246" s="49">
        <v>147399.35</v>
      </c>
    </row>
    <row r="247" spans="1:5" ht="15" customHeight="1" x14ac:dyDescent="0.2">
      <c r="A247" s="58"/>
      <c r="B247" s="93">
        <v>104113013</v>
      </c>
      <c r="C247" s="99"/>
      <c r="D247" s="66" t="s">
        <v>117</v>
      </c>
      <c r="E247" s="49">
        <v>17341.099999999999</v>
      </c>
    </row>
    <row r="248" spans="1:5" ht="15" customHeight="1" x14ac:dyDescent="0.2">
      <c r="A248" s="58"/>
      <c r="B248" s="86"/>
      <c r="C248" s="87" t="s">
        <v>44</v>
      </c>
      <c r="D248" s="110"/>
      <c r="E248" s="111">
        <f>SUM(E246:E247)</f>
        <v>164740.45000000001</v>
      </c>
    </row>
    <row r="249" spans="1:5" ht="15" customHeight="1" x14ac:dyDescent="0.2"/>
    <row r="250" spans="1:5" ht="15" customHeight="1" x14ac:dyDescent="0.2"/>
    <row r="251" spans="1:5" ht="15" customHeight="1" x14ac:dyDescent="0.25">
      <c r="A251" s="36" t="s">
        <v>266</v>
      </c>
    </row>
    <row r="252" spans="1:5" ht="15" customHeight="1" x14ac:dyDescent="0.2">
      <c r="A252" s="207" t="s">
        <v>34</v>
      </c>
      <c r="B252" s="207"/>
      <c r="C252" s="207"/>
      <c r="D252" s="207"/>
      <c r="E252" s="207"/>
    </row>
    <row r="253" spans="1:5" ht="15" customHeight="1" x14ac:dyDescent="0.2">
      <c r="A253" s="209" t="s">
        <v>267</v>
      </c>
      <c r="B253" s="209"/>
      <c r="C253" s="209"/>
      <c r="D253" s="209"/>
      <c r="E253" s="209"/>
    </row>
    <row r="254" spans="1:5" ht="15" customHeight="1" x14ac:dyDescent="0.2">
      <c r="A254" s="209"/>
      <c r="B254" s="209"/>
      <c r="C254" s="209"/>
      <c r="D254" s="209"/>
      <c r="E254" s="209"/>
    </row>
    <row r="255" spans="1:5" ht="15" customHeight="1" x14ac:dyDescent="0.2">
      <c r="A255" s="209"/>
      <c r="B255" s="209"/>
      <c r="C255" s="209"/>
      <c r="D255" s="209"/>
      <c r="E255" s="209"/>
    </row>
    <row r="256" spans="1:5" ht="15" customHeight="1" x14ac:dyDescent="0.2">
      <c r="A256" s="209"/>
      <c r="B256" s="209"/>
      <c r="C256" s="209"/>
      <c r="D256" s="209"/>
      <c r="E256" s="209"/>
    </row>
    <row r="257" spans="1:5" ht="15" customHeight="1" x14ac:dyDescent="0.2">
      <c r="A257" s="209"/>
      <c r="B257" s="209"/>
      <c r="C257" s="209"/>
      <c r="D257" s="209"/>
      <c r="E257" s="209"/>
    </row>
    <row r="258" spans="1:5" ht="15" customHeight="1" x14ac:dyDescent="0.2">
      <c r="A258" s="209"/>
      <c r="B258" s="209"/>
      <c r="C258" s="209"/>
      <c r="D258" s="209"/>
      <c r="E258" s="209"/>
    </row>
    <row r="259" spans="1:5" ht="15" customHeight="1" x14ac:dyDescent="0.25">
      <c r="A259" s="54"/>
    </row>
    <row r="260" spans="1:5" ht="15" customHeight="1" x14ac:dyDescent="0.25">
      <c r="A260" s="54"/>
    </row>
    <row r="261" spans="1:5" ht="15" customHeight="1" x14ac:dyDescent="0.25">
      <c r="A261" s="54"/>
    </row>
    <row r="262" spans="1:5" ht="15" customHeight="1" x14ac:dyDescent="0.25">
      <c r="A262" s="56" t="s">
        <v>1</v>
      </c>
      <c r="B262" s="57"/>
      <c r="C262" s="57"/>
      <c r="D262" s="57"/>
      <c r="E262" s="57"/>
    </row>
    <row r="263" spans="1:5" ht="15" customHeight="1" x14ac:dyDescent="0.2">
      <c r="A263" s="72" t="s">
        <v>268</v>
      </c>
      <c r="B263" s="57"/>
      <c r="C263" s="57"/>
      <c r="D263" s="57"/>
      <c r="E263" s="59" t="s">
        <v>269</v>
      </c>
    </row>
    <row r="264" spans="1:5" ht="15" customHeight="1" x14ac:dyDescent="0.25">
      <c r="B264" s="56"/>
      <c r="C264" s="57"/>
      <c r="D264" s="57"/>
      <c r="E264" s="79"/>
    </row>
    <row r="265" spans="1:5" ht="15" customHeight="1" x14ac:dyDescent="0.2">
      <c r="B265" s="90"/>
      <c r="C265" s="80" t="s">
        <v>40</v>
      </c>
      <c r="D265" s="81" t="s">
        <v>41</v>
      </c>
      <c r="E265" s="82" t="s">
        <v>42</v>
      </c>
    </row>
    <row r="266" spans="1:5" ht="15" customHeight="1" x14ac:dyDescent="0.2">
      <c r="B266" s="91"/>
      <c r="C266" s="99">
        <v>6172</v>
      </c>
      <c r="D266" s="177" t="s">
        <v>78</v>
      </c>
      <c r="E266" s="158">
        <v>17228</v>
      </c>
    </row>
    <row r="267" spans="1:5" ht="15" customHeight="1" x14ac:dyDescent="0.2">
      <c r="B267" s="91"/>
      <c r="C267" s="87" t="s">
        <v>44</v>
      </c>
      <c r="D267" s="88"/>
      <c r="E267" s="89">
        <f>SUM(E266:E266)</f>
        <v>17228</v>
      </c>
    </row>
    <row r="268" spans="1:5" ht="15" customHeight="1" x14ac:dyDescent="0.2">
      <c r="A268" s="58"/>
      <c r="B268" s="58"/>
      <c r="C268" s="58"/>
      <c r="D268" s="58"/>
      <c r="E268" s="58"/>
    </row>
    <row r="269" spans="1:5" ht="15" customHeight="1" x14ac:dyDescent="0.25">
      <c r="A269" s="56" t="s">
        <v>17</v>
      </c>
      <c r="B269" s="57"/>
      <c r="C269" s="57"/>
      <c r="D269" s="57"/>
      <c r="E269" s="58"/>
    </row>
    <row r="270" spans="1:5" ht="15" customHeight="1" x14ac:dyDescent="0.2">
      <c r="A270" s="72" t="s">
        <v>268</v>
      </c>
      <c r="B270" s="58"/>
      <c r="C270" s="58"/>
      <c r="D270" s="58"/>
      <c r="E270" s="58" t="s">
        <v>269</v>
      </c>
    </row>
    <row r="271" spans="1:5" ht="15" customHeight="1" x14ac:dyDescent="0.2">
      <c r="A271" s="58"/>
      <c r="B271" s="114"/>
      <c r="C271" s="57"/>
      <c r="E271" s="115"/>
    </row>
    <row r="272" spans="1:5" ht="15" customHeight="1" x14ac:dyDescent="0.2">
      <c r="B272" s="90"/>
      <c r="C272" s="80" t="s">
        <v>40</v>
      </c>
      <c r="D272" s="73" t="s">
        <v>56</v>
      </c>
      <c r="E272" s="82" t="s">
        <v>42</v>
      </c>
    </row>
    <row r="273" spans="1:5" ht="15" customHeight="1" x14ac:dyDescent="0.2">
      <c r="B273" s="98"/>
      <c r="C273" s="108">
        <v>6172</v>
      </c>
      <c r="D273" s="75" t="s">
        <v>58</v>
      </c>
      <c r="E273" s="158">
        <v>17228</v>
      </c>
    </row>
    <row r="274" spans="1:5" ht="15" customHeight="1" x14ac:dyDescent="0.2">
      <c r="B274" s="91"/>
      <c r="C274" s="87" t="s">
        <v>44</v>
      </c>
      <c r="D274" s="110"/>
      <c r="E274" s="111">
        <f>SUM(E273:E273)</f>
        <v>17228</v>
      </c>
    </row>
    <row r="275" spans="1:5" ht="15" customHeight="1" x14ac:dyDescent="0.2"/>
    <row r="276" spans="1:5" ht="15" customHeight="1" x14ac:dyDescent="0.2"/>
    <row r="277" spans="1:5" ht="15" customHeight="1" x14ac:dyDescent="0.25">
      <c r="A277" s="36" t="s">
        <v>270</v>
      </c>
    </row>
    <row r="278" spans="1:5" ht="15" customHeight="1" x14ac:dyDescent="0.2">
      <c r="A278" s="207" t="s">
        <v>34</v>
      </c>
      <c r="B278" s="207"/>
      <c r="C278" s="207"/>
      <c r="D278" s="207"/>
      <c r="E278" s="207"/>
    </row>
    <row r="279" spans="1:5" ht="15" customHeight="1" x14ac:dyDescent="0.2">
      <c r="A279" s="208" t="s">
        <v>271</v>
      </c>
      <c r="B279" s="208"/>
      <c r="C279" s="208"/>
      <c r="D279" s="208"/>
      <c r="E279" s="208"/>
    </row>
    <row r="280" spans="1:5" ht="15" customHeight="1" x14ac:dyDescent="0.2">
      <c r="A280" s="208"/>
      <c r="B280" s="208"/>
      <c r="C280" s="208"/>
      <c r="D280" s="208"/>
      <c r="E280" s="208"/>
    </row>
    <row r="281" spans="1:5" ht="15" customHeight="1" x14ac:dyDescent="0.2">
      <c r="A281" s="208"/>
      <c r="B281" s="208"/>
      <c r="C281" s="208"/>
      <c r="D281" s="208"/>
      <c r="E281" s="208"/>
    </row>
    <row r="282" spans="1:5" ht="15" customHeight="1" x14ac:dyDescent="0.2">
      <c r="A282" s="208"/>
      <c r="B282" s="208"/>
      <c r="C282" s="208"/>
      <c r="D282" s="208"/>
      <c r="E282" s="208"/>
    </row>
    <row r="283" spans="1:5" ht="15" customHeight="1" x14ac:dyDescent="0.2">
      <c r="A283" s="208"/>
      <c r="B283" s="208"/>
      <c r="C283" s="208"/>
      <c r="D283" s="208"/>
      <c r="E283" s="208"/>
    </row>
    <row r="284" spans="1:5" ht="15" customHeight="1" x14ac:dyDescent="0.2">
      <c r="A284" s="208"/>
      <c r="B284" s="208"/>
      <c r="C284" s="208"/>
      <c r="D284" s="208"/>
      <c r="E284" s="208"/>
    </row>
    <row r="285" spans="1:5" ht="15" customHeight="1" x14ac:dyDescent="0.2">
      <c r="A285" s="208"/>
      <c r="B285" s="208"/>
      <c r="C285" s="208"/>
      <c r="D285" s="208"/>
      <c r="E285" s="208"/>
    </row>
    <row r="286" spans="1:5" ht="15" customHeight="1" x14ac:dyDescent="0.2"/>
    <row r="287" spans="1:5" ht="15" customHeight="1" x14ac:dyDescent="0.25">
      <c r="A287" s="56" t="s">
        <v>1</v>
      </c>
      <c r="B287" s="57"/>
      <c r="C287" s="57"/>
      <c r="D287" s="57"/>
      <c r="E287" s="57"/>
    </row>
    <row r="288" spans="1:5" ht="15" customHeight="1" x14ac:dyDescent="0.2">
      <c r="A288" s="72" t="s">
        <v>52</v>
      </c>
      <c r="B288" s="57"/>
      <c r="C288" s="57"/>
      <c r="D288" s="57"/>
      <c r="E288" s="59" t="s">
        <v>53</v>
      </c>
    </row>
    <row r="289" spans="1:5" ht="15" customHeight="1" x14ac:dyDescent="0.25">
      <c r="A289" s="58"/>
      <c r="B289" s="56"/>
      <c r="C289" s="57"/>
      <c r="D289" s="57"/>
      <c r="E289" s="79"/>
    </row>
    <row r="290" spans="1:5" ht="15" customHeight="1" x14ac:dyDescent="0.2">
      <c r="B290" s="97"/>
      <c r="C290" s="80" t="s">
        <v>40</v>
      </c>
      <c r="D290" s="81" t="s">
        <v>41</v>
      </c>
      <c r="E290" s="82" t="s">
        <v>42</v>
      </c>
    </row>
    <row r="291" spans="1:5" ht="15" customHeight="1" x14ac:dyDescent="0.2">
      <c r="B291" s="91"/>
      <c r="C291" s="105">
        <v>6172</v>
      </c>
      <c r="D291" s="75" t="s">
        <v>78</v>
      </c>
      <c r="E291" s="100">
        <v>49530</v>
      </c>
    </row>
    <row r="292" spans="1:5" ht="15" customHeight="1" x14ac:dyDescent="0.2">
      <c r="B292" s="91"/>
      <c r="C292" s="87" t="s">
        <v>44</v>
      </c>
      <c r="D292" s="88"/>
      <c r="E292" s="89">
        <f>SUM(E291:E291)</f>
        <v>49530</v>
      </c>
    </row>
    <row r="293" spans="1:5" ht="15" customHeight="1" x14ac:dyDescent="0.2"/>
    <row r="294" spans="1:5" ht="15" customHeight="1" x14ac:dyDescent="0.25">
      <c r="A294" s="56" t="s">
        <v>17</v>
      </c>
      <c r="B294" s="57"/>
      <c r="C294" s="57"/>
      <c r="D294" s="57"/>
      <c r="E294" s="57"/>
    </row>
    <row r="295" spans="1:5" ht="15" customHeight="1" x14ac:dyDescent="0.2">
      <c r="A295" s="72" t="s">
        <v>79</v>
      </c>
      <c r="B295" s="106"/>
      <c r="C295" s="106"/>
      <c r="D295" s="106"/>
      <c r="E295" s="58" t="s">
        <v>80</v>
      </c>
    </row>
    <row r="296" spans="1:5" ht="15" customHeight="1" x14ac:dyDescent="0.25">
      <c r="A296" s="56"/>
      <c r="B296" s="58"/>
      <c r="C296" s="57"/>
      <c r="D296" s="57"/>
      <c r="E296" s="79"/>
    </row>
    <row r="297" spans="1:5" ht="15" customHeight="1" x14ac:dyDescent="0.2">
      <c r="A297" s="90"/>
      <c r="B297" s="44" t="s">
        <v>39</v>
      </c>
      <c r="C297" s="80" t="s">
        <v>40</v>
      </c>
      <c r="D297" s="107" t="s">
        <v>41</v>
      </c>
      <c r="E297" s="82" t="s">
        <v>42</v>
      </c>
    </row>
    <row r="298" spans="1:5" ht="15" customHeight="1" x14ac:dyDescent="0.2">
      <c r="A298" s="91"/>
      <c r="B298" s="104">
        <v>305</v>
      </c>
      <c r="C298" s="108"/>
      <c r="D298" s="66" t="s">
        <v>81</v>
      </c>
      <c r="E298" s="100">
        <v>49530</v>
      </c>
    </row>
    <row r="299" spans="1:5" ht="15" customHeight="1" x14ac:dyDescent="0.2">
      <c r="A299" s="94"/>
      <c r="B299" s="109"/>
      <c r="C299" s="87" t="s">
        <v>44</v>
      </c>
      <c r="D299" s="110"/>
      <c r="E299" s="111">
        <f>SUM(E298:E298)</f>
        <v>49530</v>
      </c>
    </row>
    <row r="300" spans="1:5" ht="15" customHeight="1" x14ac:dyDescent="0.2"/>
    <row r="301" spans="1:5" ht="15" customHeight="1" x14ac:dyDescent="0.2"/>
    <row r="302" spans="1:5" ht="15" customHeight="1" x14ac:dyDescent="0.25">
      <c r="A302" s="36" t="s">
        <v>272</v>
      </c>
    </row>
    <row r="303" spans="1:5" ht="15" customHeight="1" x14ac:dyDescent="0.2">
      <c r="A303" s="207" t="s">
        <v>34</v>
      </c>
      <c r="B303" s="207"/>
      <c r="C303" s="207"/>
      <c r="D303" s="207"/>
      <c r="E303" s="207"/>
    </row>
    <row r="304" spans="1:5" ht="15" customHeight="1" x14ac:dyDescent="0.2">
      <c r="A304" s="208" t="s">
        <v>375</v>
      </c>
      <c r="B304" s="208"/>
      <c r="C304" s="208"/>
      <c r="D304" s="208"/>
      <c r="E304" s="208"/>
    </row>
    <row r="305" spans="1:5" ht="15" customHeight="1" x14ac:dyDescent="0.2">
      <c r="A305" s="208"/>
      <c r="B305" s="208"/>
      <c r="C305" s="208"/>
      <c r="D305" s="208"/>
      <c r="E305" s="208"/>
    </row>
    <row r="306" spans="1:5" ht="15" customHeight="1" x14ac:dyDescent="0.2">
      <c r="A306" s="208"/>
      <c r="B306" s="208"/>
      <c r="C306" s="208"/>
      <c r="D306" s="208"/>
      <c r="E306" s="208"/>
    </row>
    <row r="307" spans="1:5" ht="15" customHeight="1" x14ac:dyDescent="0.2">
      <c r="A307" s="208"/>
      <c r="B307" s="208"/>
      <c r="C307" s="208"/>
      <c r="D307" s="208"/>
      <c r="E307" s="208"/>
    </row>
    <row r="308" spans="1:5" ht="15" customHeight="1" x14ac:dyDescent="0.2">
      <c r="A308" s="208"/>
      <c r="B308" s="208"/>
      <c r="C308" s="208"/>
      <c r="D308" s="208"/>
      <c r="E308" s="208"/>
    </row>
    <row r="309" spans="1:5" ht="15" customHeight="1" x14ac:dyDescent="0.2">
      <c r="A309" s="208"/>
      <c r="B309" s="208"/>
      <c r="C309" s="208"/>
      <c r="D309" s="208"/>
      <c r="E309" s="208"/>
    </row>
    <row r="310" spans="1:5" ht="15" customHeight="1" x14ac:dyDescent="0.2">
      <c r="A310" s="208"/>
      <c r="B310" s="208"/>
      <c r="C310" s="208"/>
      <c r="D310" s="208"/>
      <c r="E310" s="208"/>
    </row>
    <row r="311" spans="1:5" ht="15" customHeight="1" x14ac:dyDescent="0.2">
      <c r="A311" s="208"/>
      <c r="B311" s="208"/>
      <c r="C311" s="208"/>
      <c r="D311" s="208"/>
      <c r="E311" s="208"/>
    </row>
    <row r="312" spans="1:5" ht="15" customHeight="1" x14ac:dyDescent="0.2">
      <c r="A312" s="208"/>
      <c r="B312" s="208"/>
      <c r="C312" s="208"/>
      <c r="D312" s="208"/>
      <c r="E312" s="208"/>
    </row>
    <row r="313" spans="1:5" ht="15" customHeight="1" x14ac:dyDescent="0.2">
      <c r="A313" s="112"/>
      <c r="B313" s="112"/>
      <c r="C313" s="112"/>
      <c r="D313" s="112"/>
      <c r="E313" s="112"/>
    </row>
    <row r="314" spans="1:5" ht="15" customHeight="1" x14ac:dyDescent="0.25">
      <c r="A314" s="56" t="s">
        <v>1</v>
      </c>
      <c r="B314" s="57"/>
      <c r="C314" s="57"/>
      <c r="D314" s="57"/>
      <c r="E314" s="57"/>
    </row>
    <row r="315" spans="1:5" ht="15" customHeight="1" x14ac:dyDescent="0.2">
      <c r="A315" s="72" t="s">
        <v>52</v>
      </c>
      <c r="E315" t="s">
        <v>53</v>
      </c>
    </row>
    <row r="316" spans="1:5" ht="15" customHeight="1" x14ac:dyDescent="0.25">
      <c r="B316" s="56"/>
      <c r="C316" s="57"/>
      <c r="D316" s="57"/>
      <c r="E316" s="79"/>
    </row>
    <row r="317" spans="1:5" ht="15" customHeight="1" x14ac:dyDescent="0.2">
      <c r="A317" s="90"/>
      <c r="B317" s="90"/>
      <c r="C317" s="80" t="s">
        <v>40</v>
      </c>
      <c r="D317" s="81" t="s">
        <v>41</v>
      </c>
      <c r="E317" s="44" t="s">
        <v>42</v>
      </c>
    </row>
    <row r="318" spans="1:5" ht="15" customHeight="1" x14ac:dyDescent="0.2">
      <c r="A318" s="98"/>
      <c r="B318" s="113"/>
      <c r="C318" s="108"/>
      <c r="D318" s="85" t="s">
        <v>91</v>
      </c>
      <c r="E318" s="49">
        <v>22798863.370000001</v>
      </c>
    </row>
    <row r="319" spans="1:5" ht="15" customHeight="1" x14ac:dyDescent="0.2">
      <c r="A319" s="98"/>
      <c r="B319" s="113"/>
      <c r="C319" s="51" t="s">
        <v>44</v>
      </c>
      <c r="D319" s="52"/>
      <c r="E319" s="53">
        <f>SUM(E318:E318)</f>
        <v>22798863.370000001</v>
      </c>
    </row>
    <row r="320" spans="1:5" ht="15" customHeight="1" x14ac:dyDescent="0.2">
      <c r="A320" s="42"/>
      <c r="B320" s="42"/>
      <c r="C320" s="42"/>
      <c r="D320" s="42"/>
      <c r="E320" s="42"/>
    </row>
    <row r="321" spans="1:7" ht="15" customHeight="1" x14ac:dyDescent="0.25">
      <c r="A321" s="56" t="s">
        <v>17</v>
      </c>
      <c r="B321" s="57"/>
      <c r="C321" s="57"/>
      <c r="D321" s="57"/>
      <c r="E321" s="58"/>
    </row>
    <row r="322" spans="1:7" ht="15" customHeight="1" x14ac:dyDescent="0.2">
      <c r="A322" s="72" t="s">
        <v>52</v>
      </c>
      <c r="B322" s="57"/>
      <c r="C322" s="57"/>
      <c r="D322" s="57"/>
      <c r="E322" s="59" t="s">
        <v>53</v>
      </c>
    </row>
    <row r="323" spans="1:7" ht="15" customHeight="1" x14ac:dyDescent="0.2">
      <c r="A323" s="72"/>
      <c r="B323" s="58"/>
      <c r="C323" s="57"/>
      <c r="D323" s="57"/>
      <c r="E323" s="79"/>
    </row>
    <row r="324" spans="1:7" ht="15" customHeight="1" x14ac:dyDescent="0.2">
      <c r="A324" s="90"/>
      <c r="B324" s="90"/>
      <c r="C324" s="80" t="s">
        <v>40</v>
      </c>
      <c r="D324" s="103" t="s">
        <v>56</v>
      </c>
      <c r="E324" s="82" t="s">
        <v>42</v>
      </c>
    </row>
    <row r="325" spans="1:7" ht="15" customHeight="1" x14ac:dyDescent="0.2">
      <c r="A325" s="90"/>
      <c r="B325" s="90"/>
      <c r="C325" s="93">
        <v>6409</v>
      </c>
      <c r="D325" s="75" t="s">
        <v>65</v>
      </c>
      <c r="E325" s="100">
        <v>-484</v>
      </c>
    </row>
    <row r="326" spans="1:7" ht="15" customHeight="1" x14ac:dyDescent="0.2">
      <c r="A326" s="101"/>
      <c r="B326" s="101"/>
      <c r="C326" s="87" t="s">
        <v>44</v>
      </c>
      <c r="D326" s="88"/>
      <c r="E326" s="89">
        <f>SUM(E325:E325)</f>
        <v>-484</v>
      </c>
      <c r="G326" s="128">
        <f>+E319-E326</f>
        <v>22799347.370000001</v>
      </c>
    </row>
    <row r="327" spans="1:7" ht="15" customHeight="1" x14ac:dyDescent="0.2">
      <c r="A327" s="42"/>
      <c r="B327" s="42"/>
      <c r="C327" s="42"/>
      <c r="D327" s="42"/>
      <c r="E327" s="42"/>
    </row>
    <row r="328" spans="1:7" ht="15" customHeight="1" x14ac:dyDescent="0.25">
      <c r="A328" s="38" t="s">
        <v>17</v>
      </c>
      <c r="B328" s="39"/>
      <c r="C328" s="39"/>
      <c r="D328" s="58"/>
      <c r="E328" s="58"/>
    </row>
    <row r="329" spans="1:7" ht="15" customHeight="1" x14ac:dyDescent="0.2">
      <c r="A329" s="122" t="s">
        <v>95</v>
      </c>
      <c r="B329" s="39"/>
      <c r="C329" s="39"/>
      <c r="D329" s="39"/>
      <c r="E329" s="41" t="s">
        <v>96</v>
      </c>
    </row>
    <row r="330" spans="1:7" ht="15" customHeight="1" x14ac:dyDescent="0.2">
      <c r="A330" s="42"/>
      <c r="B330" s="119"/>
      <c r="C330" s="39"/>
      <c r="D330" s="42"/>
      <c r="E330" s="120"/>
    </row>
    <row r="331" spans="1:7" ht="15" customHeight="1" x14ac:dyDescent="0.2">
      <c r="B331" s="80" t="s">
        <v>39</v>
      </c>
      <c r="C331" s="80" t="s">
        <v>40</v>
      </c>
      <c r="D331" s="81" t="s">
        <v>41</v>
      </c>
      <c r="E331" s="82" t="s">
        <v>42</v>
      </c>
    </row>
    <row r="332" spans="1:7" ht="15" customHeight="1" x14ac:dyDescent="0.2">
      <c r="B332" s="121">
        <v>880</v>
      </c>
      <c r="C332" s="99"/>
      <c r="D332" s="75" t="s">
        <v>92</v>
      </c>
      <c r="E332" s="158">
        <v>484</v>
      </c>
    </row>
    <row r="333" spans="1:7" ht="15" customHeight="1" x14ac:dyDescent="0.2">
      <c r="B333" s="121">
        <v>895</v>
      </c>
      <c r="C333" s="99"/>
      <c r="D333" s="75" t="s">
        <v>92</v>
      </c>
      <c r="E333" s="158">
        <v>22798863.370000001</v>
      </c>
    </row>
    <row r="334" spans="1:7" ht="15" customHeight="1" x14ac:dyDescent="0.2">
      <c r="B334" s="121"/>
      <c r="C334" s="87" t="s">
        <v>44</v>
      </c>
      <c r="D334" s="88"/>
      <c r="E334" s="89">
        <f>SUM(E332:E333)</f>
        <v>22799347.370000001</v>
      </c>
    </row>
    <row r="335" spans="1:7" ht="15" customHeight="1" x14ac:dyDescent="0.2"/>
    <row r="336" spans="1:7" ht="15" customHeight="1" x14ac:dyDescent="0.2"/>
    <row r="337" spans="1:5" ht="15" customHeight="1" x14ac:dyDescent="0.25">
      <c r="A337" s="36" t="s">
        <v>273</v>
      </c>
    </row>
    <row r="338" spans="1:5" ht="15" customHeight="1" x14ac:dyDescent="0.2">
      <c r="A338" s="207" t="s">
        <v>34</v>
      </c>
      <c r="B338" s="207"/>
      <c r="C338" s="207"/>
      <c r="D338" s="207"/>
      <c r="E338" s="207"/>
    </row>
    <row r="339" spans="1:5" ht="15" customHeight="1" x14ac:dyDescent="0.2">
      <c r="A339" s="208" t="s">
        <v>376</v>
      </c>
      <c r="B339" s="208"/>
      <c r="C339" s="208"/>
      <c r="D339" s="208"/>
      <c r="E339" s="208"/>
    </row>
    <row r="340" spans="1:5" ht="15" customHeight="1" x14ac:dyDescent="0.2">
      <c r="A340" s="208"/>
      <c r="B340" s="208"/>
      <c r="C340" s="208"/>
      <c r="D340" s="208"/>
      <c r="E340" s="208"/>
    </row>
    <row r="341" spans="1:5" ht="15" customHeight="1" x14ac:dyDescent="0.2">
      <c r="A341" s="208"/>
      <c r="B341" s="208"/>
      <c r="C341" s="208"/>
      <c r="D341" s="208"/>
      <c r="E341" s="208"/>
    </row>
    <row r="342" spans="1:5" ht="15" customHeight="1" x14ac:dyDescent="0.2">
      <c r="A342" s="208"/>
      <c r="B342" s="208"/>
      <c r="C342" s="208"/>
      <c r="D342" s="208"/>
      <c r="E342" s="208"/>
    </row>
    <row r="343" spans="1:5" ht="15" customHeight="1" x14ac:dyDescent="0.2">
      <c r="A343" s="208"/>
      <c r="B343" s="208"/>
      <c r="C343" s="208"/>
      <c r="D343" s="208"/>
      <c r="E343" s="208"/>
    </row>
    <row r="344" spans="1:5" ht="15" customHeight="1" x14ac:dyDescent="0.2">
      <c r="A344" s="208"/>
      <c r="B344" s="208"/>
      <c r="C344" s="208"/>
      <c r="D344" s="208"/>
      <c r="E344" s="208"/>
    </row>
    <row r="345" spans="1:5" ht="15" customHeight="1" x14ac:dyDescent="0.2">
      <c r="A345" s="208"/>
      <c r="B345" s="208"/>
      <c r="C345" s="208"/>
      <c r="D345" s="208"/>
      <c r="E345" s="208"/>
    </row>
    <row r="346" spans="1:5" ht="15" customHeight="1" x14ac:dyDescent="0.2">
      <c r="A346" s="208"/>
      <c r="B346" s="208"/>
      <c r="C346" s="208"/>
      <c r="D346" s="208"/>
      <c r="E346" s="208"/>
    </row>
    <row r="347" spans="1:5" ht="15" customHeight="1" x14ac:dyDescent="0.2"/>
    <row r="348" spans="1:5" ht="15" customHeight="1" x14ac:dyDescent="0.25">
      <c r="A348" s="56" t="s">
        <v>1</v>
      </c>
      <c r="B348" s="57"/>
      <c r="C348" s="57"/>
      <c r="D348" s="57"/>
      <c r="E348" s="57"/>
    </row>
    <row r="349" spans="1:5" ht="15" customHeight="1" x14ac:dyDescent="0.2">
      <c r="A349" s="72" t="s">
        <v>52</v>
      </c>
      <c r="E349" t="s">
        <v>53</v>
      </c>
    </row>
    <row r="350" spans="1:5" ht="15" customHeight="1" x14ac:dyDescent="0.25">
      <c r="B350" s="56"/>
      <c r="C350" s="57"/>
      <c r="D350" s="57"/>
      <c r="E350" s="79"/>
    </row>
    <row r="351" spans="1:5" ht="15" customHeight="1" x14ac:dyDescent="0.2">
      <c r="A351" s="90"/>
      <c r="B351" s="90"/>
      <c r="C351" s="80" t="s">
        <v>40</v>
      </c>
      <c r="D351" s="81" t="s">
        <v>41</v>
      </c>
      <c r="E351" s="44" t="s">
        <v>42</v>
      </c>
    </row>
    <row r="352" spans="1:5" ht="15" customHeight="1" x14ac:dyDescent="0.2">
      <c r="A352" s="98"/>
      <c r="B352" s="113"/>
      <c r="C352" s="108"/>
      <c r="D352" s="85" t="s">
        <v>91</v>
      </c>
      <c r="E352" s="49">
        <f>10890+411609.6</f>
        <v>422499.6</v>
      </c>
    </row>
    <row r="353" spans="1:5" ht="15" customHeight="1" x14ac:dyDescent="0.2">
      <c r="A353" s="98"/>
      <c r="B353" s="113"/>
      <c r="C353" s="51" t="s">
        <v>44</v>
      </c>
      <c r="D353" s="52"/>
      <c r="E353" s="53">
        <f>SUM(E352:E352)</f>
        <v>422499.6</v>
      </c>
    </row>
    <row r="354" spans="1:5" ht="15" customHeight="1" x14ac:dyDescent="0.2">
      <c r="A354" s="42"/>
      <c r="B354" s="42"/>
      <c r="C354" s="42"/>
      <c r="D354" s="42"/>
      <c r="E354" s="42"/>
    </row>
    <row r="355" spans="1:5" ht="15" customHeight="1" x14ac:dyDescent="0.25">
      <c r="A355" s="38" t="s">
        <v>17</v>
      </c>
      <c r="B355" s="39"/>
      <c r="C355" s="39"/>
      <c r="D355" s="58"/>
      <c r="E355" s="58"/>
    </row>
    <row r="356" spans="1:5" ht="15" customHeight="1" x14ac:dyDescent="0.2">
      <c r="A356" s="72" t="s">
        <v>79</v>
      </c>
      <c r="B356" s="106"/>
      <c r="C356" s="106"/>
      <c r="D356" s="106"/>
      <c r="E356" s="58" t="s">
        <v>80</v>
      </c>
    </row>
    <row r="357" spans="1:5" ht="15" customHeight="1" x14ac:dyDescent="0.2">
      <c r="A357" s="42"/>
      <c r="B357" s="119"/>
      <c r="C357" s="39"/>
      <c r="D357" s="42"/>
      <c r="E357" s="120"/>
    </row>
    <row r="358" spans="1:5" ht="15" customHeight="1" x14ac:dyDescent="0.2">
      <c r="B358" s="80" t="s">
        <v>39</v>
      </c>
      <c r="C358" s="80" t="s">
        <v>40</v>
      </c>
      <c r="D358" s="81" t="s">
        <v>41</v>
      </c>
      <c r="E358" s="82" t="s">
        <v>42</v>
      </c>
    </row>
    <row r="359" spans="1:5" ht="15" customHeight="1" x14ac:dyDescent="0.2">
      <c r="B359" s="121">
        <v>895</v>
      </c>
      <c r="C359" s="99"/>
      <c r="D359" s="75" t="s">
        <v>92</v>
      </c>
      <c r="E359" s="49">
        <f>10890+411609.6</f>
        <v>422499.6</v>
      </c>
    </row>
    <row r="360" spans="1:5" ht="15" customHeight="1" x14ac:dyDescent="0.2">
      <c r="B360" s="121"/>
      <c r="C360" s="87" t="s">
        <v>44</v>
      </c>
      <c r="D360" s="88"/>
      <c r="E360" s="89">
        <f>SUM(E359:E359)</f>
        <v>422499.6</v>
      </c>
    </row>
    <row r="361" spans="1:5" ht="15" customHeight="1" x14ac:dyDescent="0.2"/>
    <row r="362" spans="1:5" ht="15" customHeight="1" x14ac:dyDescent="0.2"/>
    <row r="363" spans="1:5" ht="15" customHeight="1" x14ac:dyDescent="0.2"/>
    <row r="364" spans="1:5" ht="15" customHeight="1" x14ac:dyDescent="0.2"/>
    <row r="365" spans="1:5" ht="15" customHeight="1" x14ac:dyDescent="0.2"/>
    <row r="366" spans="1:5" ht="15" customHeight="1" x14ac:dyDescent="0.25">
      <c r="A366" s="36" t="s">
        <v>274</v>
      </c>
    </row>
    <row r="367" spans="1:5" ht="15" customHeight="1" x14ac:dyDescent="0.2">
      <c r="A367" s="207" t="s">
        <v>34</v>
      </c>
      <c r="B367" s="207"/>
      <c r="C367" s="207"/>
      <c r="D367" s="207"/>
      <c r="E367" s="207"/>
    </row>
    <row r="368" spans="1:5" ht="15" customHeight="1" x14ac:dyDescent="0.2">
      <c r="A368" s="208" t="s">
        <v>377</v>
      </c>
      <c r="B368" s="208"/>
      <c r="C368" s="208"/>
      <c r="D368" s="208"/>
      <c r="E368" s="208"/>
    </row>
    <row r="369" spans="1:5" ht="15" customHeight="1" x14ac:dyDescent="0.2">
      <c r="A369" s="208"/>
      <c r="B369" s="208"/>
      <c r="C369" s="208"/>
      <c r="D369" s="208"/>
      <c r="E369" s="208"/>
    </row>
    <row r="370" spans="1:5" ht="15" customHeight="1" x14ac:dyDescent="0.2">
      <c r="A370" s="208"/>
      <c r="B370" s="208"/>
      <c r="C370" s="208"/>
      <c r="D370" s="208"/>
      <c r="E370" s="208"/>
    </row>
    <row r="371" spans="1:5" ht="15" customHeight="1" x14ac:dyDescent="0.2">
      <c r="A371" s="208"/>
      <c r="B371" s="208"/>
      <c r="C371" s="208"/>
      <c r="D371" s="208"/>
      <c r="E371" s="208"/>
    </row>
    <row r="372" spans="1:5" ht="15" customHeight="1" x14ac:dyDescent="0.2">
      <c r="A372" s="208"/>
      <c r="B372" s="208"/>
      <c r="C372" s="208"/>
      <c r="D372" s="208"/>
      <c r="E372" s="208"/>
    </row>
    <row r="373" spans="1:5" ht="15" customHeight="1" x14ac:dyDescent="0.2">
      <c r="A373" s="208"/>
      <c r="B373" s="208"/>
      <c r="C373" s="208"/>
      <c r="D373" s="208"/>
      <c r="E373" s="208"/>
    </row>
    <row r="374" spans="1:5" ht="15" customHeight="1" x14ac:dyDescent="0.2">
      <c r="A374" s="208"/>
      <c r="B374" s="208"/>
      <c r="C374" s="208"/>
      <c r="D374" s="208"/>
      <c r="E374" s="208"/>
    </row>
    <row r="375" spans="1:5" ht="15" customHeight="1" x14ac:dyDescent="0.2">
      <c r="A375" s="118"/>
      <c r="B375" s="118"/>
      <c r="C375" s="118"/>
      <c r="D375" s="118"/>
      <c r="E375" s="118"/>
    </row>
    <row r="376" spans="1:5" ht="15" customHeight="1" x14ac:dyDescent="0.25">
      <c r="A376" s="56" t="s">
        <v>1</v>
      </c>
      <c r="B376" s="57"/>
      <c r="C376" s="57"/>
      <c r="D376" s="57"/>
      <c r="E376" s="57"/>
    </row>
    <row r="377" spans="1:5" ht="15" customHeight="1" x14ac:dyDescent="0.2">
      <c r="A377" s="72" t="s">
        <v>52</v>
      </c>
      <c r="E377" t="s">
        <v>53</v>
      </c>
    </row>
    <row r="378" spans="1:5" ht="15" customHeight="1" x14ac:dyDescent="0.25">
      <c r="B378" s="56"/>
      <c r="C378" s="57"/>
      <c r="D378" s="57"/>
      <c r="E378" s="79"/>
    </row>
    <row r="379" spans="1:5" ht="15" customHeight="1" x14ac:dyDescent="0.2">
      <c r="A379" s="90"/>
      <c r="B379" s="90"/>
      <c r="C379" s="80" t="s">
        <v>40</v>
      </c>
      <c r="D379" s="81" t="s">
        <v>41</v>
      </c>
      <c r="E379" s="44" t="s">
        <v>42</v>
      </c>
    </row>
    <row r="380" spans="1:5" ht="15" customHeight="1" x14ac:dyDescent="0.2">
      <c r="A380" s="98"/>
      <c r="B380" s="113"/>
      <c r="C380" s="108"/>
      <c r="D380" s="85" t="s">
        <v>91</v>
      </c>
      <c r="E380" s="49">
        <f>9583.2+114345</f>
        <v>123928.2</v>
      </c>
    </row>
    <row r="381" spans="1:5" ht="15" customHeight="1" x14ac:dyDescent="0.2">
      <c r="A381" s="98"/>
      <c r="B381" s="113"/>
      <c r="C381" s="51" t="s">
        <v>44</v>
      </c>
      <c r="D381" s="52"/>
      <c r="E381" s="53">
        <f>SUM(E380:E380)</f>
        <v>123928.2</v>
      </c>
    </row>
    <row r="382" spans="1:5" ht="15" customHeight="1" x14ac:dyDescent="0.2"/>
    <row r="383" spans="1:5" ht="15" customHeight="1" x14ac:dyDescent="0.25">
      <c r="A383" s="38" t="s">
        <v>17</v>
      </c>
      <c r="B383" s="39"/>
      <c r="C383" s="39"/>
      <c r="D383" s="58"/>
      <c r="E383" s="58"/>
    </row>
    <row r="384" spans="1:5" ht="15" customHeight="1" x14ac:dyDescent="0.2">
      <c r="A384" s="40" t="s">
        <v>62</v>
      </c>
      <c r="B384" s="57"/>
      <c r="C384" s="57"/>
      <c r="D384" s="57"/>
      <c r="E384" s="59" t="s">
        <v>102</v>
      </c>
    </row>
    <row r="385" spans="1:5" ht="15" customHeight="1" x14ac:dyDescent="0.2">
      <c r="A385" s="42"/>
      <c r="B385" s="119"/>
      <c r="C385" s="39"/>
      <c r="D385" s="42"/>
      <c r="E385" s="120"/>
    </row>
    <row r="386" spans="1:5" ht="15" customHeight="1" x14ac:dyDescent="0.2">
      <c r="B386" s="90"/>
      <c r="C386" s="44" t="s">
        <v>40</v>
      </c>
      <c r="D386" s="103" t="s">
        <v>56</v>
      </c>
      <c r="E386" s="44" t="s">
        <v>42</v>
      </c>
    </row>
    <row r="387" spans="1:5" ht="15" customHeight="1" x14ac:dyDescent="0.2">
      <c r="B387" s="123"/>
      <c r="C387" s="108">
        <v>2212</v>
      </c>
      <c r="D387" s="75" t="s">
        <v>100</v>
      </c>
      <c r="E387" s="49">
        <f>9050.8+532.4+107992.5+6352.5</f>
        <v>123928.2</v>
      </c>
    </row>
    <row r="388" spans="1:5" ht="15" customHeight="1" x14ac:dyDescent="0.2">
      <c r="B388" s="124"/>
      <c r="C388" s="51" t="s">
        <v>44</v>
      </c>
      <c r="D388" s="125"/>
      <c r="E388" s="126">
        <f>SUM(E387:E387)</f>
        <v>123928.2</v>
      </c>
    </row>
    <row r="389" spans="1:5" ht="15" customHeight="1" x14ac:dyDescent="0.2"/>
    <row r="390" spans="1:5" ht="15" customHeight="1" x14ac:dyDescent="0.2"/>
    <row r="391" spans="1:5" ht="15" customHeight="1" x14ac:dyDescent="0.25">
      <c r="A391" s="36" t="s">
        <v>275</v>
      </c>
    </row>
    <row r="392" spans="1:5" ht="15" customHeight="1" x14ac:dyDescent="0.2">
      <c r="A392" s="207" t="s">
        <v>34</v>
      </c>
      <c r="B392" s="207"/>
      <c r="C392" s="207"/>
      <c r="D392" s="207"/>
      <c r="E392" s="207"/>
    </row>
    <row r="393" spans="1:5" ht="15" customHeight="1" x14ac:dyDescent="0.2">
      <c r="A393" s="208" t="s">
        <v>378</v>
      </c>
      <c r="B393" s="208"/>
      <c r="C393" s="208"/>
      <c r="D393" s="208"/>
      <c r="E393" s="208"/>
    </row>
    <row r="394" spans="1:5" ht="15" customHeight="1" x14ac:dyDescent="0.2">
      <c r="A394" s="208"/>
      <c r="B394" s="208"/>
      <c r="C394" s="208"/>
      <c r="D394" s="208"/>
      <c r="E394" s="208"/>
    </row>
    <row r="395" spans="1:5" ht="15" customHeight="1" x14ac:dyDescent="0.2">
      <c r="A395" s="208"/>
      <c r="B395" s="208"/>
      <c r="C395" s="208"/>
      <c r="D395" s="208"/>
      <c r="E395" s="208"/>
    </row>
    <row r="396" spans="1:5" ht="15" customHeight="1" x14ac:dyDescent="0.2">
      <c r="A396" s="208"/>
      <c r="B396" s="208"/>
      <c r="C396" s="208"/>
      <c r="D396" s="208"/>
      <c r="E396" s="208"/>
    </row>
    <row r="397" spans="1:5" ht="15" customHeight="1" x14ac:dyDescent="0.2">
      <c r="A397" s="208"/>
      <c r="B397" s="208"/>
      <c r="C397" s="208"/>
      <c r="D397" s="208"/>
      <c r="E397" s="208"/>
    </row>
    <row r="398" spans="1:5" ht="15" customHeight="1" x14ac:dyDescent="0.2">
      <c r="A398" s="208"/>
      <c r="B398" s="208"/>
      <c r="C398" s="208"/>
      <c r="D398" s="208"/>
      <c r="E398" s="208"/>
    </row>
    <row r="399" spans="1:5" ht="15" customHeight="1" x14ac:dyDescent="0.2">
      <c r="A399" s="208"/>
      <c r="B399" s="208"/>
      <c r="C399" s="208"/>
      <c r="D399" s="208"/>
      <c r="E399" s="208"/>
    </row>
    <row r="400" spans="1:5" ht="15" customHeight="1" x14ac:dyDescent="0.2">
      <c r="A400" s="208"/>
      <c r="B400" s="208"/>
      <c r="C400" s="208"/>
      <c r="D400" s="208"/>
      <c r="E400" s="208"/>
    </row>
    <row r="401" spans="1:5" ht="15" customHeight="1" x14ac:dyDescent="0.2">
      <c r="A401" s="118"/>
      <c r="B401" s="118"/>
      <c r="C401" s="118"/>
      <c r="D401" s="118"/>
      <c r="E401" s="118"/>
    </row>
    <row r="402" spans="1:5" ht="15" customHeight="1" x14ac:dyDescent="0.25">
      <c r="A402" s="56" t="s">
        <v>1</v>
      </c>
      <c r="B402" s="57"/>
      <c r="C402" s="57"/>
      <c r="D402" s="57"/>
      <c r="E402" s="57"/>
    </row>
    <row r="403" spans="1:5" ht="15" customHeight="1" x14ac:dyDescent="0.2">
      <c r="A403" s="72" t="s">
        <v>52</v>
      </c>
      <c r="E403" t="s">
        <v>53</v>
      </c>
    </row>
    <row r="404" spans="1:5" ht="15" customHeight="1" x14ac:dyDescent="0.25">
      <c r="B404" s="56"/>
      <c r="C404" s="57"/>
      <c r="D404" s="57"/>
      <c r="E404" s="79"/>
    </row>
    <row r="405" spans="1:5" ht="15" customHeight="1" x14ac:dyDescent="0.2">
      <c r="A405" s="90"/>
      <c r="B405" s="90"/>
      <c r="C405" s="80" t="s">
        <v>40</v>
      </c>
      <c r="D405" s="81" t="s">
        <v>41</v>
      </c>
      <c r="E405" s="44" t="s">
        <v>42</v>
      </c>
    </row>
    <row r="406" spans="1:5" ht="15" customHeight="1" x14ac:dyDescent="0.2">
      <c r="A406" s="98"/>
      <c r="B406" s="113"/>
      <c r="C406" s="108"/>
      <c r="D406" s="85" t="s">
        <v>91</v>
      </c>
      <c r="E406" s="49">
        <v>6012</v>
      </c>
    </row>
    <row r="407" spans="1:5" ht="15" customHeight="1" x14ac:dyDescent="0.2">
      <c r="A407" s="98"/>
      <c r="B407" s="113"/>
      <c r="C407" s="51" t="s">
        <v>44</v>
      </c>
      <c r="D407" s="52"/>
      <c r="E407" s="53">
        <f>SUM(E406:E406)</f>
        <v>6012</v>
      </c>
    </row>
    <row r="408" spans="1:5" ht="15" customHeight="1" x14ac:dyDescent="0.2"/>
    <row r="409" spans="1:5" ht="15" customHeight="1" x14ac:dyDescent="0.25">
      <c r="A409" s="38" t="s">
        <v>17</v>
      </c>
      <c r="B409" s="39"/>
      <c r="C409" s="39"/>
      <c r="D409" s="58"/>
      <c r="E409" s="58"/>
    </row>
    <row r="410" spans="1:5" ht="15" customHeight="1" x14ac:dyDescent="0.2">
      <c r="A410" s="40" t="s">
        <v>62</v>
      </c>
      <c r="B410" s="57"/>
      <c r="C410" s="57"/>
      <c r="D410" s="57"/>
      <c r="E410" s="59" t="s">
        <v>63</v>
      </c>
    </row>
    <row r="411" spans="1:5" ht="15" customHeight="1" x14ac:dyDescent="0.2">
      <c r="A411" s="42"/>
      <c r="B411" s="119"/>
      <c r="C411" s="39"/>
      <c r="D411" s="42"/>
      <c r="E411" s="120"/>
    </row>
    <row r="412" spans="1:5" ht="15" customHeight="1" x14ac:dyDescent="0.2">
      <c r="B412" s="90"/>
      <c r="C412" s="44" t="s">
        <v>40</v>
      </c>
      <c r="D412" s="103" t="s">
        <v>56</v>
      </c>
      <c r="E412" s="44" t="s">
        <v>42</v>
      </c>
    </row>
    <row r="413" spans="1:5" ht="15" customHeight="1" x14ac:dyDescent="0.2">
      <c r="B413" s="123"/>
      <c r="C413" s="108">
        <v>3315</v>
      </c>
      <c r="D413" s="75" t="s">
        <v>100</v>
      </c>
      <c r="E413" s="49">
        <v>6012</v>
      </c>
    </row>
    <row r="414" spans="1:5" ht="15" customHeight="1" x14ac:dyDescent="0.2">
      <c r="B414" s="124"/>
      <c r="C414" s="51" t="s">
        <v>44</v>
      </c>
      <c r="D414" s="125"/>
      <c r="E414" s="126">
        <f>SUM(E413:E413)</f>
        <v>6012</v>
      </c>
    </row>
    <row r="415" spans="1:5" ht="15" customHeight="1" x14ac:dyDescent="0.2"/>
    <row r="416" spans="1:5" ht="15" customHeight="1" x14ac:dyDescent="0.2"/>
    <row r="417" spans="1:5" ht="15" customHeight="1" x14ac:dyDescent="0.2"/>
    <row r="418" spans="1:5" ht="15" customHeight="1" x14ac:dyDescent="0.25">
      <c r="A418" s="36" t="s">
        <v>276</v>
      </c>
    </row>
    <row r="419" spans="1:5" ht="15" customHeight="1" x14ac:dyDescent="0.2">
      <c r="A419" s="207" t="s">
        <v>34</v>
      </c>
      <c r="B419" s="207"/>
      <c r="C419" s="207"/>
      <c r="D419" s="207"/>
      <c r="E419" s="207"/>
    </row>
    <row r="420" spans="1:5" ht="15" customHeight="1" x14ac:dyDescent="0.2">
      <c r="A420" s="208" t="s">
        <v>379</v>
      </c>
      <c r="B420" s="208"/>
      <c r="C420" s="208"/>
      <c r="D420" s="208"/>
      <c r="E420" s="208"/>
    </row>
    <row r="421" spans="1:5" ht="15" customHeight="1" x14ac:dyDescent="0.2">
      <c r="A421" s="208"/>
      <c r="B421" s="208"/>
      <c r="C421" s="208"/>
      <c r="D421" s="208"/>
      <c r="E421" s="208"/>
    </row>
    <row r="422" spans="1:5" ht="15" customHeight="1" x14ac:dyDescent="0.2">
      <c r="A422" s="208"/>
      <c r="B422" s="208"/>
      <c r="C422" s="208"/>
      <c r="D422" s="208"/>
      <c r="E422" s="208"/>
    </row>
    <row r="423" spans="1:5" ht="15" customHeight="1" x14ac:dyDescent="0.2">
      <c r="A423" s="208"/>
      <c r="B423" s="208"/>
      <c r="C423" s="208"/>
      <c r="D423" s="208"/>
      <c r="E423" s="208"/>
    </row>
    <row r="424" spans="1:5" ht="15" customHeight="1" x14ac:dyDescent="0.2">
      <c r="A424" s="208"/>
      <c r="B424" s="208"/>
      <c r="C424" s="208"/>
      <c r="D424" s="208"/>
      <c r="E424" s="208"/>
    </row>
    <row r="425" spans="1:5" ht="15" customHeight="1" x14ac:dyDescent="0.2">
      <c r="A425" s="208"/>
      <c r="B425" s="208"/>
      <c r="C425" s="208"/>
      <c r="D425" s="208"/>
      <c r="E425" s="208"/>
    </row>
    <row r="426" spans="1:5" ht="15" customHeight="1" x14ac:dyDescent="0.2">
      <c r="A426" s="208"/>
      <c r="B426" s="208"/>
      <c r="C426" s="208"/>
      <c r="D426" s="208"/>
      <c r="E426" s="208"/>
    </row>
    <row r="427" spans="1:5" ht="15" customHeight="1" x14ac:dyDescent="0.2">
      <c r="A427" s="208"/>
      <c r="B427" s="208"/>
      <c r="C427" s="208"/>
      <c r="D427" s="208"/>
      <c r="E427" s="208"/>
    </row>
    <row r="428" spans="1:5" ht="15" customHeight="1" x14ac:dyDescent="0.2">
      <c r="A428" s="118"/>
      <c r="B428" s="118"/>
      <c r="C428" s="118"/>
      <c r="D428" s="118"/>
      <c r="E428" s="118"/>
    </row>
    <row r="429" spans="1:5" ht="15" customHeight="1" x14ac:dyDescent="0.25">
      <c r="A429" s="56" t="s">
        <v>1</v>
      </c>
      <c r="B429" s="57"/>
      <c r="C429" s="57"/>
      <c r="D429" s="57"/>
      <c r="E429" s="57"/>
    </row>
    <row r="430" spans="1:5" ht="15" customHeight="1" x14ac:dyDescent="0.2">
      <c r="A430" s="72" t="s">
        <v>52</v>
      </c>
      <c r="E430" t="s">
        <v>53</v>
      </c>
    </row>
    <row r="431" spans="1:5" ht="15" customHeight="1" x14ac:dyDescent="0.25">
      <c r="B431" s="56"/>
      <c r="C431" s="57"/>
      <c r="D431" s="57"/>
      <c r="E431" s="79"/>
    </row>
    <row r="432" spans="1:5" ht="15" customHeight="1" x14ac:dyDescent="0.2">
      <c r="A432" s="90"/>
      <c r="B432" s="90"/>
      <c r="C432" s="80" t="s">
        <v>40</v>
      </c>
      <c r="D432" s="81" t="s">
        <v>41</v>
      </c>
      <c r="E432" s="44" t="s">
        <v>42</v>
      </c>
    </row>
    <row r="433" spans="1:5" ht="15" customHeight="1" x14ac:dyDescent="0.2">
      <c r="A433" s="98"/>
      <c r="B433" s="113"/>
      <c r="C433" s="108"/>
      <c r="D433" s="85" t="s">
        <v>91</v>
      </c>
      <c r="E433" s="49">
        <v>1001767.6</v>
      </c>
    </row>
    <row r="434" spans="1:5" ht="15" customHeight="1" x14ac:dyDescent="0.2">
      <c r="A434" s="98"/>
      <c r="B434" s="113"/>
      <c r="C434" s="51" t="s">
        <v>44</v>
      </c>
      <c r="D434" s="52"/>
      <c r="E434" s="53">
        <f>SUM(E433:E433)</f>
        <v>1001767.6</v>
      </c>
    </row>
    <row r="435" spans="1:5" ht="15" customHeight="1" x14ac:dyDescent="0.2"/>
    <row r="436" spans="1:5" ht="15" customHeight="1" x14ac:dyDescent="0.25">
      <c r="A436" s="38" t="s">
        <v>17</v>
      </c>
      <c r="B436" s="39"/>
      <c r="C436" s="39"/>
      <c r="D436" s="58"/>
      <c r="E436" s="58"/>
    </row>
    <row r="437" spans="1:5" ht="15" customHeight="1" x14ac:dyDescent="0.2">
      <c r="A437" s="40" t="s">
        <v>62</v>
      </c>
      <c r="B437" s="57"/>
      <c r="C437" s="57"/>
      <c r="D437" s="57"/>
      <c r="E437" s="59" t="s">
        <v>63</v>
      </c>
    </row>
    <row r="438" spans="1:5" ht="15" customHeight="1" x14ac:dyDescent="0.2">
      <c r="A438" s="42"/>
      <c r="B438" s="119"/>
      <c r="C438" s="39"/>
      <c r="D438" s="42"/>
      <c r="E438" s="120"/>
    </row>
    <row r="439" spans="1:5" ht="15" customHeight="1" x14ac:dyDescent="0.2">
      <c r="B439" s="90"/>
      <c r="C439" s="44" t="s">
        <v>40</v>
      </c>
      <c r="D439" s="103" t="s">
        <v>56</v>
      </c>
      <c r="E439" s="44" t="s">
        <v>42</v>
      </c>
    </row>
    <row r="440" spans="1:5" ht="15" customHeight="1" x14ac:dyDescent="0.2">
      <c r="B440" s="123"/>
      <c r="C440" s="108">
        <v>3123</v>
      </c>
      <c r="D440" s="75" t="s">
        <v>100</v>
      </c>
      <c r="E440" s="49">
        <v>1001767.6</v>
      </c>
    </row>
    <row r="441" spans="1:5" ht="15" customHeight="1" x14ac:dyDescent="0.2">
      <c r="B441" s="124"/>
      <c r="C441" s="51" t="s">
        <v>44</v>
      </c>
      <c r="D441" s="125"/>
      <c r="E441" s="126">
        <f>SUM(E440:E440)</f>
        <v>1001767.6</v>
      </c>
    </row>
    <row r="442" spans="1:5" ht="15" customHeight="1" x14ac:dyDescent="0.2"/>
    <row r="443" spans="1:5" ht="15" customHeight="1" x14ac:dyDescent="0.2"/>
    <row r="444" spans="1:5" ht="15" customHeight="1" x14ac:dyDescent="0.25">
      <c r="A444" s="36" t="s">
        <v>277</v>
      </c>
    </row>
    <row r="445" spans="1:5" ht="15" customHeight="1" x14ac:dyDescent="0.2">
      <c r="A445" s="207" t="s">
        <v>34</v>
      </c>
      <c r="B445" s="207"/>
      <c r="C445" s="207"/>
      <c r="D445" s="207"/>
      <c r="E445" s="207"/>
    </row>
    <row r="446" spans="1:5" ht="15" customHeight="1" x14ac:dyDescent="0.2">
      <c r="A446" s="208" t="s">
        <v>380</v>
      </c>
      <c r="B446" s="208"/>
      <c r="C446" s="208"/>
      <c r="D446" s="208"/>
      <c r="E446" s="208"/>
    </row>
    <row r="447" spans="1:5" ht="15" customHeight="1" x14ac:dyDescent="0.2">
      <c r="A447" s="208"/>
      <c r="B447" s="208"/>
      <c r="C447" s="208"/>
      <c r="D447" s="208"/>
      <c r="E447" s="208"/>
    </row>
    <row r="448" spans="1:5" ht="15" customHeight="1" x14ac:dyDescent="0.2">
      <c r="A448" s="208"/>
      <c r="B448" s="208"/>
      <c r="C448" s="208"/>
      <c r="D448" s="208"/>
      <c r="E448" s="208"/>
    </row>
    <row r="449" spans="1:5" ht="15" customHeight="1" x14ac:dyDescent="0.2">
      <c r="A449" s="208"/>
      <c r="B449" s="208"/>
      <c r="C449" s="208"/>
      <c r="D449" s="208"/>
      <c r="E449" s="208"/>
    </row>
    <row r="450" spans="1:5" ht="15" customHeight="1" x14ac:dyDescent="0.2">
      <c r="A450" s="208"/>
      <c r="B450" s="208"/>
      <c r="C450" s="208"/>
      <c r="D450" s="208"/>
      <c r="E450" s="208"/>
    </row>
    <row r="451" spans="1:5" ht="15" customHeight="1" x14ac:dyDescent="0.2">
      <c r="A451" s="208"/>
      <c r="B451" s="208"/>
      <c r="C451" s="208"/>
      <c r="D451" s="208"/>
      <c r="E451" s="208"/>
    </row>
    <row r="452" spans="1:5" ht="15" customHeight="1" x14ac:dyDescent="0.2">
      <c r="A452" s="208"/>
      <c r="B452" s="208"/>
      <c r="C452" s="208"/>
      <c r="D452" s="208"/>
      <c r="E452" s="208"/>
    </row>
    <row r="453" spans="1:5" ht="15" customHeight="1" x14ac:dyDescent="0.2">
      <c r="A453" s="118"/>
      <c r="B453" s="118"/>
      <c r="C453" s="118"/>
      <c r="D453" s="118"/>
      <c r="E453" s="118"/>
    </row>
    <row r="454" spans="1:5" ht="15" customHeight="1" x14ac:dyDescent="0.25">
      <c r="A454" s="56" t="s">
        <v>1</v>
      </c>
      <c r="B454" s="57"/>
      <c r="C454" s="57"/>
      <c r="D454" s="57"/>
      <c r="E454" s="57"/>
    </row>
    <row r="455" spans="1:5" ht="15" customHeight="1" x14ac:dyDescent="0.2">
      <c r="A455" s="72" t="s">
        <v>52</v>
      </c>
      <c r="E455" t="s">
        <v>53</v>
      </c>
    </row>
    <row r="456" spans="1:5" ht="15" customHeight="1" x14ac:dyDescent="0.25">
      <c r="B456" s="56"/>
      <c r="C456" s="57"/>
      <c r="D456" s="57"/>
      <c r="E456" s="79"/>
    </row>
    <row r="457" spans="1:5" ht="15" customHeight="1" x14ac:dyDescent="0.2">
      <c r="A457" s="90"/>
      <c r="B457" s="90"/>
      <c r="C457" s="80" t="s">
        <v>40</v>
      </c>
      <c r="D457" s="81" t="s">
        <v>41</v>
      </c>
      <c r="E457" s="44" t="s">
        <v>42</v>
      </c>
    </row>
    <row r="458" spans="1:5" ht="15" customHeight="1" x14ac:dyDescent="0.2">
      <c r="A458" s="98"/>
      <c r="B458" s="113"/>
      <c r="C458" s="108"/>
      <c r="D458" s="85" t="s">
        <v>91</v>
      </c>
      <c r="E458" s="49">
        <v>8820.9</v>
      </c>
    </row>
    <row r="459" spans="1:5" ht="15" customHeight="1" x14ac:dyDescent="0.2">
      <c r="A459" s="98"/>
      <c r="B459" s="113"/>
      <c r="C459" s="51" t="s">
        <v>44</v>
      </c>
      <c r="D459" s="52"/>
      <c r="E459" s="53">
        <f>SUM(E458:E458)</f>
        <v>8820.9</v>
      </c>
    </row>
    <row r="460" spans="1:5" ht="15" customHeight="1" x14ac:dyDescent="0.2"/>
    <row r="461" spans="1:5" ht="15" customHeight="1" x14ac:dyDescent="0.25">
      <c r="A461" s="38" t="s">
        <v>17</v>
      </c>
      <c r="B461" s="39"/>
      <c r="C461" s="39"/>
      <c r="D461" s="58"/>
      <c r="E461" s="58"/>
    </row>
    <row r="462" spans="1:5" ht="15" customHeight="1" x14ac:dyDescent="0.2">
      <c r="A462" s="40" t="s">
        <v>62</v>
      </c>
      <c r="B462" s="57"/>
      <c r="C462" s="57"/>
      <c r="D462" s="57"/>
      <c r="E462" s="59" t="s">
        <v>63</v>
      </c>
    </row>
    <row r="463" spans="1:5" ht="15" customHeight="1" x14ac:dyDescent="0.2">
      <c r="A463" s="42"/>
      <c r="B463" s="119"/>
      <c r="C463" s="39"/>
      <c r="D463" s="42"/>
      <c r="E463" s="120"/>
    </row>
    <row r="464" spans="1:5" ht="15" customHeight="1" x14ac:dyDescent="0.2">
      <c r="B464" s="90"/>
      <c r="C464" s="44" t="s">
        <v>40</v>
      </c>
      <c r="D464" s="103" t="s">
        <v>56</v>
      </c>
      <c r="E464" s="44" t="s">
        <v>42</v>
      </c>
    </row>
    <row r="465" spans="1:5" ht="15" customHeight="1" x14ac:dyDescent="0.2">
      <c r="B465" s="123"/>
      <c r="C465" s="108">
        <v>3314</v>
      </c>
      <c r="D465" s="75" t="s">
        <v>100</v>
      </c>
      <c r="E465" s="49">
        <v>8820.9</v>
      </c>
    </row>
    <row r="466" spans="1:5" ht="15" customHeight="1" x14ac:dyDescent="0.2">
      <c r="B466" s="124"/>
      <c r="C466" s="51" t="s">
        <v>44</v>
      </c>
      <c r="D466" s="125"/>
      <c r="E466" s="126">
        <f>SUM(E465:E465)</f>
        <v>8820.9</v>
      </c>
    </row>
    <row r="467" spans="1:5" ht="15" customHeight="1" x14ac:dyDescent="0.2"/>
    <row r="468" spans="1:5" ht="15" customHeight="1" x14ac:dyDescent="0.2"/>
    <row r="469" spans="1:5" ht="15" customHeight="1" x14ac:dyDescent="0.2"/>
    <row r="470" spans="1:5" ht="15" customHeight="1" x14ac:dyDescent="0.25">
      <c r="A470" s="36" t="s">
        <v>278</v>
      </c>
    </row>
    <row r="471" spans="1:5" ht="15" customHeight="1" x14ac:dyDescent="0.2">
      <c r="A471" s="207" t="s">
        <v>34</v>
      </c>
      <c r="B471" s="207"/>
      <c r="C471" s="207"/>
      <c r="D471" s="207"/>
      <c r="E471" s="207"/>
    </row>
    <row r="472" spans="1:5" ht="15" customHeight="1" x14ac:dyDescent="0.2">
      <c r="A472" s="208" t="s">
        <v>381</v>
      </c>
      <c r="B472" s="208"/>
      <c r="C472" s="208"/>
      <c r="D472" s="208"/>
      <c r="E472" s="208"/>
    </row>
    <row r="473" spans="1:5" ht="15" customHeight="1" x14ac:dyDescent="0.2">
      <c r="A473" s="208"/>
      <c r="B473" s="208"/>
      <c r="C473" s="208"/>
      <c r="D473" s="208"/>
      <c r="E473" s="208"/>
    </row>
    <row r="474" spans="1:5" ht="15" customHeight="1" x14ac:dyDescent="0.2">
      <c r="A474" s="208"/>
      <c r="B474" s="208"/>
      <c r="C474" s="208"/>
      <c r="D474" s="208"/>
      <c r="E474" s="208"/>
    </row>
    <row r="475" spans="1:5" ht="15" customHeight="1" x14ac:dyDescent="0.2">
      <c r="A475" s="208"/>
      <c r="B475" s="208"/>
      <c r="C475" s="208"/>
      <c r="D475" s="208"/>
      <c r="E475" s="208"/>
    </row>
    <row r="476" spans="1:5" ht="15" customHeight="1" x14ac:dyDescent="0.2">
      <c r="A476" s="208"/>
      <c r="B476" s="208"/>
      <c r="C476" s="208"/>
      <c r="D476" s="208"/>
      <c r="E476" s="208"/>
    </row>
    <row r="477" spans="1:5" ht="15" customHeight="1" x14ac:dyDescent="0.2">
      <c r="A477" s="208"/>
      <c r="B477" s="208"/>
      <c r="C477" s="208"/>
      <c r="D477" s="208"/>
      <c r="E477" s="208"/>
    </row>
    <row r="478" spans="1:5" ht="15" customHeight="1" x14ac:dyDescent="0.2">
      <c r="A478" s="208"/>
      <c r="B478" s="208"/>
      <c r="C478" s="208"/>
      <c r="D478" s="208"/>
      <c r="E478" s="208"/>
    </row>
    <row r="479" spans="1:5" ht="15" customHeight="1" x14ac:dyDescent="0.2">
      <c r="A479" s="208"/>
      <c r="B479" s="208"/>
      <c r="C479" s="208"/>
      <c r="D479" s="208"/>
      <c r="E479" s="208"/>
    </row>
    <row r="480" spans="1:5" ht="15" customHeight="1" x14ac:dyDescent="0.2">
      <c r="A480" s="118"/>
      <c r="B480" s="118"/>
      <c r="C480" s="118"/>
      <c r="D480" s="118"/>
      <c r="E480" s="118"/>
    </row>
    <row r="481" spans="1:5" ht="15" customHeight="1" x14ac:dyDescent="0.25">
      <c r="A481" s="56" t="s">
        <v>1</v>
      </c>
      <c r="B481" s="57"/>
      <c r="C481" s="57"/>
      <c r="D481" s="57"/>
      <c r="E481" s="57"/>
    </row>
    <row r="482" spans="1:5" ht="15" customHeight="1" x14ac:dyDescent="0.2">
      <c r="A482" s="72" t="s">
        <v>52</v>
      </c>
      <c r="E482" t="s">
        <v>53</v>
      </c>
    </row>
    <row r="483" spans="1:5" ht="15" customHeight="1" x14ac:dyDescent="0.25">
      <c r="B483" s="56"/>
      <c r="C483" s="57"/>
      <c r="D483" s="57"/>
      <c r="E483" s="79"/>
    </row>
    <row r="484" spans="1:5" ht="15" customHeight="1" x14ac:dyDescent="0.2">
      <c r="A484" s="90"/>
      <c r="B484" s="90"/>
      <c r="C484" s="80" t="s">
        <v>40</v>
      </c>
      <c r="D484" s="81" t="s">
        <v>41</v>
      </c>
      <c r="E484" s="44" t="s">
        <v>42</v>
      </c>
    </row>
    <row r="485" spans="1:5" ht="15" customHeight="1" x14ac:dyDescent="0.2">
      <c r="A485" s="98"/>
      <c r="B485" s="113"/>
      <c r="C485" s="108"/>
      <c r="D485" s="85" t="s">
        <v>91</v>
      </c>
      <c r="E485" s="49">
        <f>827964.9+548022.6</f>
        <v>1375987.5</v>
      </c>
    </row>
    <row r="486" spans="1:5" ht="15" customHeight="1" x14ac:dyDescent="0.2">
      <c r="A486" s="98"/>
      <c r="B486" s="113"/>
      <c r="C486" s="51" t="s">
        <v>44</v>
      </c>
      <c r="D486" s="52"/>
      <c r="E486" s="53">
        <f>SUM(E485:E485)</f>
        <v>1375987.5</v>
      </c>
    </row>
    <row r="487" spans="1:5" ht="15" customHeight="1" x14ac:dyDescent="0.2"/>
    <row r="488" spans="1:5" ht="15" customHeight="1" x14ac:dyDescent="0.25">
      <c r="A488" s="38" t="s">
        <v>17</v>
      </c>
      <c r="B488" s="39"/>
      <c r="C488" s="39"/>
      <c r="D488" s="58"/>
      <c r="E488" s="58"/>
    </row>
    <row r="489" spans="1:5" ht="15" customHeight="1" x14ac:dyDescent="0.2">
      <c r="A489" s="40" t="s">
        <v>62</v>
      </c>
      <c r="B489" s="57"/>
      <c r="C489" s="57"/>
      <c r="D489" s="57"/>
      <c r="E489" s="59" t="s">
        <v>63</v>
      </c>
    </row>
    <row r="490" spans="1:5" ht="15" customHeight="1" x14ac:dyDescent="0.2">
      <c r="A490" s="42"/>
      <c r="B490" s="119"/>
      <c r="C490" s="39"/>
      <c r="D490" s="42"/>
      <c r="E490" s="120"/>
    </row>
    <row r="491" spans="1:5" ht="15" customHeight="1" x14ac:dyDescent="0.2">
      <c r="B491" s="90"/>
      <c r="C491" s="44" t="s">
        <v>40</v>
      </c>
      <c r="D491" s="103" t="s">
        <v>56</v>
      </c>
      <c r="E491" s="44" t="s">
        <v>42</v>
      </c>
    </row>
    <row r="492" spans="1:5" ht="15" customHeight="1" x14ac:dyDescent="0.2">
      <c r="B492" s="123"/>
      <c r="C492" s="108">
        <v>3315</v>
      </c>
      <c r="D492" s="75" t="s">
        <v>100</v>
      </c>
      <c r="E492" s="49">
        <v>1375987.5</v>
      </c>
    </row>
    <row r="493" spans="1:5" ht="15" customHeight="1" x14ac:dyDescent="0.2">
      <c r="B493" s="124"/>
      <c r="C493" s="51" t="s">
        <v>44</v>
      </c>
      <c r="D493" s="125"/>
      <c r="E493" s="126">
        <f>SUM(E492:E492)</f>
        <v>1375987.5</v>
      </c>
    </row>
    <row r="494" spans="1:5" ht="15" customHeight="1" x14ac:dyDescent="0.2"/>
    <row r="495" spans="1:5" ht="15" customHeight="1" x14ac:dyDescent="0.2"/>
    <row r="496" spans="1:5" ht="15" customHeight="1" x14ac:dyDescent="0.25">
      <c r="A496" s="36" t="s">
        <v>279</v>
      </c>
    </row>
    <row r="497" spans="1:5" ht="15" customHeight="1" x14ac:dyDescent="0.2">
      <c r="A497" s="207" t="s">
        <v>34</v>
      </c>
      <c r="B497" s="207"/>
      <c r="C497" s="207"/>
      <c r="D497" s="207"/>
      <c r="E497" s="207"/>
    </row>
    <row r="498" spans="1:5" ht="15" customHeight="1" x14ac:dyDescent="0.2">
      <c r="A498" s="208" t="s">
        <v>382</v>
      </c>
      <c r="B498" s="208"/>
      <c r="C498" s="208"/>
      <c r="D498" s="208"/>
      <c r="E498" s="208"/>
    </row>
    <row r="499" spans="1:5" ht="15" customHeight="1" x14ac:dyDescent="0.2">
      <c r="A499" s="208"/>
      <c r="B499" s="208"/>
      <c r="C499" s="208"/>
      <c r="D499" s="208"/>
      <c r="E499" s="208"/>
    </row>
    <row r="500" spans="1:5" ht="15" customHeight="1" x14ac:dyDescent="0.2">
      <c r="A500" s="208"/>
      <c r="B500" s="208"/>
      <c r="C500" s="208"/>
      <c r="D500" s="208"/>
      <c r="E500" s="208"/>
    </row>
    <row r="501" spans="1:5" ht="15" customHeight="1" x14ac:dyDescent="0.2">
      <c r="A501" s="208"/>
      <c r="B501" s="208"/>
      <c r="C501" s="208"/>
      <c r="D501" s="208"/>
      <c r="E501" s="208"/>
    </row>
    <row r="502" spans="1:5" ht="15" customHeight="1" x14ac:dyDescent="0.2">
      <c r="A502" s="208"/>
      <c r="B502" s="208"/>
      <c r="C502" s="208"/>
      <c r="D502" s="208"/>
      <c r="E502" s="208"/>
    </row>
    <row r="503" spans="1:5" ht="15" customHeight="1" x14ac:dyDescent="0.2">
      <c r="A503" s="208"/>
      <c r="B503" s="208"/>
      <c r="C503" s="208"/>
      <c r="D503" s="208"/>
      <c r="E503" s="208"/>
    </row>
    <row r="504" spans="1:5" ht="15" customHeight="1" x14ac:dyDescent="0.2">
      <c r="A504" s="208"/>
      <c r="B504" s="208"/>
      <c r="C504" s="208"/>
      <c r="D504" s="208"/>
      <c r="E504" s="208"/>
    </row>
    <row r="505" spans="1:5" ht="15" customHeight="1" x14ac:dyDescent="0.2">
      <c r="A505" s="118"/>
      <c r="B505" s="118"/>
      <c r="C505" s="118"/>
      <c r="D505" s="118"/>
      <c r="E505" s="118"/>
    </row>
    <row r="506" spans="1:5" ht="15" customHeight="1" x14ac:dyDescent="0.25">
      <c r="A506" s="56" t="s">
        <v>1</v>
      </c>
      <c r="B506" s="57"/>
      <c r="C506" s="57"/>
      <c r="D506" s="57"/>
      <c r="E506" s="57"/>
    </row>
    <row r="507" spans="1:5" ht="15" customHeight="1" x14ac:dyDescent="0.2">
      <c r="A507" s="72" t="s">
        <v>52</v>
      </c>
      <c r="E507" t="s">
        <v>53</v>
      </c>
    </row>
    <row r="508" spans="1:5" ht="15" customHeight="1" x14ac:dyDescent="0.25">
      <c r="B508" s="56"/>
      <c r="C508" s="57"/>
      <c r="D508" s="57"/>
      <c r="E508" s="79"/>
    </row>
    <row r="509" spans="1:5" ht="15" customHeight="1" x14ac:dyDescent="0.2">
      <c r="A509" s="90"/>
      <c r="B509" s="90"/>
      <c r="C509" s="80" t="s">
        <v>40</v>
      </c>
      <c r="D509" s="81" t="s">
        <v>41</v>
      </c>
      <c r="E509" s="44" t="s">
        <v>42</v>
      </c>
    </row>
    <row r="510" spans="1:5" ht="15" customHeight="1" x14ac:dyDescent="0.2">
      <c r="A510" s="98"/>
      <c r="B510" s="113"/>
      <c r="C510" s="108"/>
      <c r="D510" s="85" t="s">
        <v>91</v>
      </c>
      <c r="E510" s="49">
        <v>5092.2</v>
      </c>
    </row>
    <row r="511" spans="1:5" ht="15" customHeight="1" x14ac:dyDescent="0.2">
      <c r="A511" s="98"/>
      <c r="B511" s="113"/>
      <c r="C511" s="51" t="s">
        <v>44</v>
      </c>
      <c r="D511" s="52"/>
      <c r="E511" s="53">
        <f>SUM(E510:E510)</f>
        <v>5092.2</v>
      </c>
    </row>
    <row r="512" spans="1:5" ht="15" customHeight="1" x14ac:dyDescent="0.2"/>
    <row r="513" spans="1:5" ht="15" customHeight="1" x14ac:dyDescent="0.2"/>
    <row r="514" spans="1:5" ht="15" customHeight="1" x14ac:dyDescent="0.25">
      <c r="A514" s="38" t="s">
        <v>17</v>
      </c>
      <c r="B514" s="39"/>
      <c r="C514" s="39"/>
      <c r="D514" s="58"/>
      <c r="E514" s="58"/>
    </row>
    <row r="515" spans="1:5" ht="15" customHeight="1" x14ac:dyDescent="0.2">
      <c r="A515" s="40" t="s">
        <v>62</v>
      </c>
      <c r="B515" s="57"/>
      <c r="C515" s="57"/>
      <c r="D515" s="57"/>
      <c r="E515" s="59" t="s">
        <v>63</v>
      </c>
    </row>
    <row r="516" spans="1:5" ht="15" customHeight="1" x14ac:dyDescent="0.2">
      <c r="A516" s="42"/>
      <c r="B516" s="119"/>
      <c r="C516" s="39"/>
      <c r="D516" s="42"/>
      <c r="E516" s="120"/>
    </row>
    <row r="517" spans="1:5" ht="15" customHeight="1" x14ac:dyDescent="0.2">
      <c r="B517" s="90"/>
      <c r="C517" s="44" t="s">
        <v>40</v>
      </c>
      <c r="D517" s="103" t="s">
        <v>56</v>
      </c>
      <c r="E517" s="44" t="s">
        <v>42</v>
      </c>
    </row>
    <row r="518" spans="1:5" ht="15" customHeight="1" x14ac:dyDescent="0.2">
      <c r="B518" s="123"/>
      <c r="C518" s="108">
        <v>4357</v>
      </c>
      <c r="D518" s="75" t="s">
        <v>58</v>
      </c>
      <c r="E518" s="49">
        <v>5092.2</v>
      </c>
    </row>
    <row r="519" spans="1:5" ht="15" customHeight="1" x14ac:dyDescent="0.2">
      <c r="B519" s="124"/>
      <c r="C519" s="51" t="s">
        <v>44</v>
      </c>
      <c r="D519" s="125"/>
      <c r="E519" s="126">
        <f>SUM(E518:E518)</f>
        <v>5092.2</v>
      </c>
    </row>
    <row r="520" spans="1:5" ht="15" customHeight="1" x14ac:dyDescent="0.2"/>
    <row r="521" spans="1:5" ht="15" customHeight="1" x14ac:dyDescent="0.25">
      <c r="A521" s="36" t="s">
        <v>280</v>
      </c>
    </row>
    <row r="522" spans="1:5" ht="15" customHeight="1" x14ac:dyDescent="0.2">
      <c r="A522" s="207" t="s">
        <v>34</v>
      </c>
      <c r="B522" s="207"/>
      <c r="C522" s="207"/>
      <c r="D522" s="207"/>
      <c r="E522" s="207"/>
    </row>
    <row r="523" spans="1:5" ht="15" customHeight="1" x14ac:dyDescent="0.2">
      <c r="A523" s="208" t="s">
        <v>383</v>
      </c>
      <c r="B523" s="208"/>
      <c r="C523" s="208"/>
      <c r="D523" s="208"/>
      <c r="E523" s="208"/>
    </row>
    <row r="524" spans="1:5" ht="15" customHeight="1" x14ac:dyDescent="0.2">
      <c r="A524" s="208"/>
      <c r="B524" s="208"/>
      <c r="C524" s="208"/>
      <c r="D524" s="208"/>
      <c r="E524" s="208"/>
    </row>
    <row r="525" spans="1:5" ht="15" customHeight="1" x14ac:dyDescent="0.2">
      <c r="A525" s="208"/>
      <c r="B525" s="208"/>
      <c r="C525" s="208"/>
      <c r="D525" s="208"/>
      <c r="E525" s="208"/>
    </row>
    <row r="526" spans="1:5" ht="15" customHeight="1" x14ac:dyDescent="0.2">
      <c r="A526" s="208"/>
      <c r="B526" s="208"/>
      <c r="C526" s="208"/>
      <c r="D526" s="208"/>
      <c r="E526" s="208"/>
    </row>
    <row r="527" spans="1:5" ht="15" customHeight="1" x14ac:dyDescent="0.2">
      <c r="A527" s="208"/>
      <c r="B527" s="208"/>
      <c r="C527" s="208"/>
      <c r="D527" s="208"/>
      <c r="E527" s="208"/>
    </row>
    <row r="528" spans="1:5" ht="15" customHeight="1" x14ac:dyDescent="0.2">
      <c r="A528" s="208"/>
      <c r="B528" s="208"/>
      <c r="C528" s="208"/>
      <c r="D528" s="208"/>
      <c r="E528" s="208"/>
    </row>
    <row r="529" spans="1:5" ht="15" customHeight="1" x14ac:dyDescent="0.2">
      <c r="A529" s="208"/>
      <c r="B529" s="208"/>
      <c r="C529" s="208"/>
      <c r="D529" s="208"/>
      <c r="E529" s="208"/>
    </row>
    <row r="530" spans="1:5" ht="15" customHeight="1" x14ac:dyDescent="0.2">
      <c r="A530" s="208"/>
      <c r="B530" s="208"/>
      <c r="C530" s="208"/>
      <c r="D530" s="208"/>
      <c r="E530" s="208"/>
    </row>
    <row r="531" spans="1:5" ht="15" customHeight="1" x14ac:dyDescent="0.2">
      <c r="A531" s="118"/>
      <c r="B531" s="118"/>
      <c r="C531" s="118"/>
      <c r="D531" s="118"/>
      <c r="E531" s="118"/>
    </row>
    <row r="532" spans="1:5" ht="15" customHeight="1" x14ac:dyDescent="0.25">
      <c r="A532" s="56" t="s">
        <v>1</v>
      </c>
      <c r="B532" s="57"/>
      <c r="C532" s="57"/>
      <c r="D532" s="57"/>
      <c r="E532" s="57"/>
    </row>
    <row r="533" spans="1:5" ht="15" customHeight="1" x14ac:dyDescent="0.2">
      <c r="A533" s="72" t="s">
        <v>52</v>
      </c>
      <c r="E533" t="s">
        <v>53</v>
      </c>
    </row>
    <row r="534" spans="1:5" ht="15" customHeight="1" x14ac:dyDescent="0.25">
      <c r="B534" s="56"/>
      <c r="C534" s="57"/>
      <c r="D534" s="57"/>
      <c r="E534" s="79"/>
    </row>
    <row r="535" spans="1:5" ht="15" customHeight="1" x14ac:dyDescent="0.2">
      <c r="A535" s="90"/>
      <c r="B535" s="90"/>
      <c r="C535" s="80" t="s">
        <v>40</v>
      </c>
      <c r="D535" s="81" t="s">
        <v>41</v>
      </c>
      <c r="E535" s="44" t="s">
        <v>42</v>
      </c>
    </row>
    <row r="536" spans="1:5" ht="15" customHeight="1" x14ac:dyDescent="0.2">
      <c r="A536" s="98"/>
      <c r="B536" s="113"/>
      <c r="C536" s="108"/>
      <c r="D536" s="85" t="s">
        <v>91</v>
      </c>
      <c r="E536" s="49">
        <v>17424</v>
      </c>
    </row>
    <row r="537" spans="1:5" ht="15" customHeight="1" x14ac:dyDescent="0.2">
      <c r="A537" s="98"/>
      <c r="B537" s="113"/>
      <c r="C537" s="51" t="s">
        <v>44</v>
      </c>
      <c r="D537" s="52"/>
      <c r="E537" s="53">
        <f>SUM(E536:E536)</f>
        <v>17424</v>
      </c>
    </row>
    <row r="538" spans="1:5" ht="15" customHeight="1" x14ac:dyDescent="0.2"/>
    <row r="539" spans="1:5" ht="15" customHeight="1" x14ac:dyDescent="0.25">
      <c r="A539" s="38" t="s">
        <v>17</v>
      </c>
      <c r="B539" s="39"/>
      <c r="C539" s="39"/>
      <c r="D539" s="58"/>
      <c r="E539" s="58"/>
    </row>
    <row r="540" spans="1:5" ht="15" customHeight="1" x14ac:dyDescent="0.2">
      <c r="A540" s="40" t="s">
        <v>62</v>
      </c>
      <c r="B540" s="57"/>
      <c r="C540" s="57"/>
      <c r="D540" s="57"/>
      <c r="E540" s="59" t="s">
        <v>63</v>
      </c>
    </row>
    <row r="541" spans="1:5" ht="15" customHeight="1" x14ac:dyDescent="0.2">
      <c r="A541" s="42"/>
      <c r="B541" s="119"/>
      <c r="C541" s="39"/>
      <c r="D541" s="42"/>
      <c r="E541" s="120"/>
    </row>
    <row r="542" spans="1:5" ht="15" customHeight="1" x14ac:dyDescent="0.2">
      <c r="B542" s="90"/>
      <c r="C542" s="44" t="s">
        <v>40</v>
      </c>
      <c r="D542" s="103" t="s">
        <v>56</v>
      </c>
      <c r="E542" s="44" t="s">
        <v>42</v>
      </c>
    </row>
    <row r="543" spans="1:5" ht="15" customHeight="1" x14ac:dyDescent="0.2">
      <c r="B543" s="123"/>
      <c r="C543" s="108">
        <v>3122</v>
      </c>
      <c r="D543" s="75" t="s">
        <v>100</v>
      </c>
      <c r="E543" s="49">
        <v>17424</v>
      </c>
    </row>
    <row r="544" spans="1:5" ht="15" customHeight="1" x14ac:dyDescent="0.2">
      <c r="B544" s="124"/>
      <c r="C544" s="51" t="s">
        <v>44</v>
      </c>
      <c r="D544" s="125"/>
      <c r="E544" s="126">
        <f>SUM(E543:E543)</f>
        <v>17424</v>
      </c>
    </row>
    <row r="545" spans="1:5" ht="15" customHeight="1" x14ac:dyDescent="0.2"/>
    <row r="546" spans="1:5" ht="15" customHeight="1" x14ac:dyDescent="0.2"/>
    <row r="547" spans="1:5" ht="15" customHeight="1" x14ac:dyDescent="0.25">
      <c r="A547" s="36" t="s">
        <v>281</v>
      </c>
    </row>
    <row r="548" spans="1:5" ht="15" customHeight="1" x14ac:dyDescent="0.2">
      <c r="A548" s="207" t="s">
        <v>34</v>
      </c>
      <c r="B548" s="207"/>
      <c r="C548" s="207"/>
      <c r="D548" s="207"/>
      <c r="E548" s="207"/>
    </row>
    <row r="549" spans="1:5" ht="15" customHeight="1" x14ac:dyDescent="0.2">
      <c r="A549" s="208" t="s">
        <v>384</v>
      </c>
      <c r="B549" s="208"/>
      <c r="C549" s="208"/>
      <c r="D549" s="208"/>
      <c r="E549" s="208"/>
    </row>
    <row r="550" spans="1:5" ht="15" customHeight="1" x14ac:dyDescent="0.2">
      <c r="A550" s="208"/>
      <c r="B550" s="208"/>
      <c r="C550" s="208"/>
      <c r="D550" s="208"/>
      <c r="E550" s="208"/>
    </row>
    <row r="551" spans="1:5" ht="15" customHeight="1" x14ac:dyDescent="0.2">
      <c r="A551" s="208"/>
      <c r="B551" s="208"/>
      <c r="C551" s="208"/>
      <c r="D551" s="208"/>
      <c r="E551" s="208"/>
    </row>
    <row r="552" spans="1:5" ht="15" customHeight="1" x14ac:dyDescent="0.2">
      <c r="A552" s="208"/>
      <c r="B552" s="208"/>
      <c r="C552" s="208"/>
      <c r="D552" s="208"/>
      <c r="E552" s="208"/>
    </row>
    <row r="553" spans="1:5" ht="15" customHeight="1" x14ac:dyDescent="0.2">
      <c r="A553" s="208"/>
      <c r="B553" s="208"/>
      <c r="C553" s="208"/>
      <c r="D553" s="208"/>
      <c r="E553" s="208"/>
    </row>
    <row r="554" spans="1:5" ht="15" customHeight="1" x14ac:dyDescent="0.2">
      <c r="A554" s="208"/>
      <c r="B554" s="208"/>
      <c r="C554" s="208"/>
      <c r="D554" s="208"/>
      <c r="E554" s="208"/>
    </row>
    <row r="555" spans="1:5" ht="15" customHeight="1" x14ac:dyDescent="0.2">
      <c r="A555" s="208"/>
      <c r="B555" s="208"/>
      <c r="C555" s="208"/>
      <c r="D555" s="208"/>
      <c r="E555" s="208"/>
    </row>
    <row r="556" spans="1:5" ht="15" customHeight="1" x14ac:dyDescent="0.2">
      <c r="A556" s="208"/>
      <c r="B556" s="208"/>
      <c r="C556" s="208"/>
      <c r="D556" s="208"/>
      <c r="E556" s="208"/>
    </row>
    <row r="557" spans="1:5" ht="15" customHeight="1" x14ac:dyDescent="0.2">
      <c r="A557" s="118"/>
      <c r="B557" s="118"/>
      <c r="C557" s="118"/>
      <c r="D557" s="118"/>
      <c r="E557" s="118"/>
    </row>
    <row r="558" spans="1:5" ht="15" customHeight="1" x14ac:dyDescent="0.25">
      <c r="A558" s="56" t="s">
        <v>1</v>
      </c>
      <c r="B558" s="57"/>
      <c r="C558" s="57"/>
      <c r="D558" s="57"/>
      <c r="E558" s="57"/>
    </row>
    <row r="559" spans="1:5" ht="15" customHeight="1" x14ac:dyDescent="0.2">
      <c r="A559" s="72" t="s">
        <v>52</v>
      </c>
      <c r="E559" t="s">
        <v>53</v>
      </c>
    </row>
    <row r="560" spans="1:5" ht="15" customHeight="1" x14ac:dyDescent="0.25">
      <c r="B560" s="56"/>
      <c r="C560" s="57"/>
      <c r="D560" s="57"/>
      <c r="E560" s="79"/>
    </row>
    <row r="561" spans="1:5" ht="15" customHeight="1" x14ac:dyDescent="0.2">
      <c r="A561" s="90"/>
      <c r="B561" s="90"/>
      <c r="C561" s="80" t="s">
        <v>40</v>
      </c>
      <c r="D561" s="81" t="s">
        <v>41</v>
      </c>
      <c r="E561" s="44" t="s">
        <v>42</v>
      </c>
    </row>
    <row r="562" spans="1:5" ht="15" customHeight="1" x14ac:dyDescent="0.2">
      <c r="A562" s="98"/>
      <c r="B562" s="113"/>
      <c r="C562" s="108"/>
      <c r="D562" s="85" t="s">
        <v>91</v>
      </c>
      <c r="E562" s="49">
        <v>4602.6000000000004</v>
      </c>
    </row>
    <row r="563" spans="1:5" ht="15" customHeight="1" x14ac:dyDescent="0.2">
      <c r="A563" s="98"/>
      <c r="B563" s="113"/>
      <c r="C563" s="51" t="s">
        <v>44</v>
      </c>
      <c r="D563" s="52"/>
      <c r="E563" s="53">
        <f>SUM(E562:E562)</f>
        <v>4602.6000000000004</v>
      </c>
    </row>
    <row r="564" spans="1:5" ht="15" customHeight="1" x14ac:dyDescent="0.2"/>
    <row r="565" spans="1:5" ht="15" customHeight="1" x14ac:dyDescent="0.2"/>
    <row r="566" spans="1:5" ht="15" customHeight="1" x14ac:dyDescent="0.25">
      <c r="A566" s="38" t="s">
        <v>17</v>
      </c>
      <c r="B566" s="39"/>
      <c r="C566" s="39"/>
      <c r="D566" s="58"/>
      <c r="E566" s="58"/>
    </row>
    <row r="567" spans="1:5" ht="15" customHeight="1" x14ac:dyDescent="0.2">
      <c r="A567" s="40" t="s">
        <v>62</v>
      </c>
      <c r="B567" s="57"/>
      <c r="C567" s="57"/>
      <c r="D567" s="57"/>
      <c r="E567" s="59" t="s">
        <v>63</v>
      </c>
    </row>
    <row r="568" spans="1:5" ht="15" customHeight="1" x14ac:dyDescent="0.2">
      <c r="A568" s="42"/>
      <c r="B568" s="119"/>
      <c r="C568" s="39"/>
      <c r="D568" s="42"/>
      <c r="E568" s="120"/>
    </row>
    <row r="569" spans="1:5" ht="15" customHeight="1" x14ac:dyDescent="0.2">
      <c r="B569" s="90"/>
      <c r="C569" s="44" t="s">
        <v>40</v>
      </c>
      <c r="D569" s="103" t="s">
        <v>56</v>
      </c>
      <c r="E569" s="44" t="s">
        <v>42</v>
      </c>
    </row>
    <row r="570" spans="1:5" ht="15" customHeight="1" x14ac:dyDescent="0.2">
      <c r="B570" s="123"/>
      <c r="C570" s="108">
        <v>3122</v>
      </c>
      <c r="D570" s="75" t="s">
        <v>100</v>
      </c>
      <c r="E570" s="49">
        <v>4602.6000000000004</v>
      </c>
    </row>
    <row r="571" spans="1:5" ht="15" customHeight="1" x14ac:dyDescent="0.2">
      <c r="B571" s="124"/>
      <c r="C571" s="51" t="s">
        <v>44</v>
      </c>
      <c r="D571" s="125"/>
      <c r="E571" s="126">
        <f>SUM(E570:E570)</f>
        <v>4602.6000000000004</v>
      </c>
    </row>
    <row r="572" spans="1:5" ht="15" customHeight="1" x14ac:dyDescent="0.2"/>
    <row r="573" spans="1:5" ht="15" customHeight="1" x14ac:dyDescent="0.2"/>
    <row r="574" spans="1:5" ht="15" customHeight="1" x14ac:dyDescent="0.25">
      <c r="A574" s="36" t="s">
        <v>282</v>
      </c>
    </row>
    <row r="575" spans="1:5" ht="15" customHeight="1" x14ac:dyDescent="0.2">
      <c r="A575" s="210" t="s">
        <v>138</v>
      </c>
      <c r="B575" s="210"/>
      <c r="C575" s="210"/>
      <c r="D575" s="210"/>
      <c r="E575" s="210"/>
    </row>
    <row r="576" spans="1:5" ht="15" customHeight="1" x14ac:dyDescent="0.2">
      <c r="A576" s="210"/>
      <c r="B576" s="210"/>
      <c r="C576" s="210"/>
      <c r="D576" s="210"/>
      <c r="E576" s="210"/>
    </row>
    <row r="577" spans="1:5" ht="15" customHeight="1" x14ac:dyDescent="0.2">
      <c r="A577" s="208" t="s">
        <v>385</v>
      </c>
      <c r="B577" s="208"/>
      <c r="C577" s="208"/>
      <c r="D577" s="208"/>
      <c r="E577" s="208"/>
    </row>
    <row r="578" spans="1:5" ht="15" customHeight="1" x14ac:dyDescent="0.2">
      <c r="A578" s="208"/>
      <c r="B578" s="208"/>
      <c r="C578" s="208"/>
      <c r="D578" s="208"/>
      <c r="E578" s="208"/>
    </row>
    <row r="579" spans="1:5" ht="15" customHeight="1" x14ac:dyDescent="0.2">
      <c r="A579" s="208"/>
      <c r="B579" s="208"/>
      <c r="C579" s="208"/>
      <c r="D579" s="208"/>
      <c r="E579" s="208"/>
    </row>
    <row r="580" spans="1:5" ht="15" customHeight="1" x14ac:dyDescent="0.2">
      <c r="A580" s="208"/>
      <c r="B580" s="208"/>
      <c r="C580" s="208"/>
      <c r="D580" s="208"/>
      <c r="E580" s="208"/>
    </row>
    <row r="581" spans="1:5" ht="15" customHeight="1" x14ac:dyDescent="0.2">
      <c r="A581" s="208"/>
      <c r="B581" s="208"/>
      <c r="C581" s="208"/>
      <c r="D581" s="208"/>
      <c r="E581" s="208"/>
    </row>
    <row r="582" spans="1:5" ht="15" customHeight="1" x14ac:dyDescent="0.2">
      <c r="A582" s="208"/>
      <c r="B582" s="208"/>
      <c r="C582" s="208"/>
      <c r="D582" s="208"/>
      <c r="E582" s="208"/>
    </row>
    <row r="583" spans="1:5" ht="15" customHeight="1" x14ac:dyDescent="0.2">
      <c r="A583" s="208"/>
      <c r="B583" s="208"/>
      <c r="C583" s="208"/>
      <c r="D583" s="208"/>
      <c r="E583" s="208"/>
    </row>
    <row r="584" spans="1:5" ht="15" customHeight="1" x14ac:dyDescent="0.2">
      <c r="A584" s="208"/>
      <c r="B584" s="208"/>
      <c r="C584" s="208"/>
      <c r="D584" s="208"/>
      <c r="E584" s="208"/>
    </row>
    <row r="585" spans="1:5" ht="15" customHeight="1" x14ac:dyDescent="0.2">
      <c r="A585" s="58"/>
      <c r="B585" s="167"/>
      <c r="C585" s="58"/>
      <c r="D585" s="58"/>
      <c r="E585" s="58"/>
    </row>
    <row r="586" spans="1:5" ht="15" customHeight="1" x14ac:dyDescent="0.25">
      <c r="A586" s="56" t="s">
        <v>17</v>
      </c>
      <c r="B586" s="57"/>
      <c r="C586" s="57"/>
      <c r="D586" s="57"/>
      <c r="E586" s="57"/>
    </row>
    <row r="587" spans="1:5" ht="15" customHeight="1" x14ac:dyDescent="0.2">
      <c r="A587" s="72" t="s">
        <v>52</v>
      </c>
      <c r="B587" s="57"/>
      <c r="C587" s="57"/>
      <c r="D587" s="57"/>
      <c r="E587" s="59" t="s">
        <v>53</v>
      </c>
    </row>
    <row r="588" spans="1:5" ht="15" customHeight="1" x14ac:dyDescent="0.25">
      <c r="A588" s="56"/>
      <c r="B588" s="58"/>
      <c r="C588" s="57"/>
      <c r="D588" s="57"/>
      <c r="E588" s="79"/>
    </row>
    <row r="589" spans="1:5" ht="15" customHeight="1" x14ac:dyDescent="0.2">
      <c r="A589" s="90"/>
      <c r="B589" s="90"/>
      <c r="C589" s="80" t="s">
        <v>40</v>
      </c>
      <c r="D589" s="103" t="s">
        <v>56</v>
      </c>
      <c r="E589" s="82" t="s">
        <v>42</v>
      </c>
    </row>
    <row r="590" spans="1:5" ht="15" customHeight="1" x14ac:dyDescent="0.2">
      <c r="A590" s="91"/>
      <c r="B590" s="92"/>
      <c r="C590" s="93">
        <v>6409</v>
      </c>
      <c r="D590" s="85" t="s">
        <v>89</v>
      </c>
      <c r="E590" s="146">
        <v>-50000</v>
      </c>
    </row>
    <row r="591" spans="1:5" ht="15" customHeight="1" x14ac:dyDescent="0.2">
      <c r="A591" s="94"/>
      <c r="B591" s="95"/>
      <c r="C591" s="87" t="s">
        <v>44</v>
      </c>
      <c r="D591" s="88"/>
      <c r="E591" s="89">
        <f>E590</f>
        <v>-50000</v>
      </c>
    </row>
    <row r="592" spans="1:5" ht="15" customHeight="1" x14ac:dyDescent="0.2">
      <c r="A592" s="58"/>
      <c r="B592" s="167"/>
      <c r="C592" s="58"/>
      <c r="D592" s="58"/>
      <c r="E592" s="58"/>
    </row>
    <row r="593" spans="1:5" ht="15" customHeight="1" x14ac:dyDescent="0.25">
      <c r="A593" s="56" t="s">
        <v>17</v>
      </c>
      <c r="B593" s="71"/>
      <c r="C593" s="57"/>
      <c r="D593" s="57"/>
      <c r="E593" s="57"/>
    </row>
    <row r="594" spans="1:5" ht="15" customHeight="1" x14ac:dyDescent="0.2">
      <c r="A594" s="40" t="s">
        <v>98</v>
      </c>
      <c r="B594" s="39"/>
      <c r="C594" s="39"/>
      <c r="D594" s="39"/>
      <c r="E594" s="41" t="s">
        <v>163</v>
      </c>
    </row>
    <row r="595" spans="1:5" ht="15" customHeight="1" x14ac:dyDescent="0.2">
      <c r="A595" s="58"/>
      <c r="B595" s="168"/>
      <c r="C595" s="57"/>
      <c r="D595" s="58"/>
      <c r="E595" s="115"/>
    </row>
    <row r="596" spans="1:5" ht="15" customHeight="1" x14ac:dyDescent="0.2">
      <c r="B596" s="97"/>
      <c r="C596" s="80" t="s">
        <v>40</v>
      </c>
      <c r="D596" s="73" t="s">
        <v>56</v>
      </c>
      <c r="E596" s="80" t="s">
        <v>42</v>
      </c>
    </row>
    <row r="597" spans="1:5" ht="15" customHeight="1" x14ac:dyDescent="0.2">
      <c r="B597" s="101"/>
      <c r="C597" s="99">
        <v>3299</v>
      </c>
      <c r="D597" s="75" t="s">
        <v>89</v>
      </c>
      <c r="E597" s="138">
        <v>50000</v>
      </c>
    </row>
    <row r="598" spans="1:5" ht="15" customHeight="1" x14ac:dyDescent="0.2">
      <c r="B598" s="127"/>
      <c r="C598" s="87" t="s">
        <v>44</v>
      </c>
      <c r="D598" s="110"/>
      <c r="E598" s="111">
        <f>SUM(E597:E597)</f>
        <v>50000</v>
      </c>
    </row>
    <row r="599" spans="1:5" ht="15" customHeight="1" x14ac:dyDescent="0.2"/>
    <row r="600" spans="1:5" ht="15" customHeight="1" x14ac:dyDescent="0.2"/>
    <row r="601" spans="1:5" ht="15" customHeight="1" x14ac:dyDescent="0.25">
      <c r="A601" s="36" t="s">
        <v>283</v>
      </c>
    </row>
    <row r="602" spans="1:5" ht="15" customHeight="1" x14ac:dyDescent="0.2">
      <c r="A602" s="210" t="s">
        <v>284</v>
      </c>
      <c r="B602" s="210"/>
      <c r="C602" s="210"/>
      <c r="D602" s="210"/>
      <c r="E602" s="210"/>
    </row>
    <row r="603" spans="1:5" ht="15" customHeight="1" x14ac:dyDescent="0.2">
      <c r="A603" s="210"/>
      <c r="B603" s="210"/>
      <c r="C603" s="210"/>
      <c r="D603" s="210"/>
      <c r="E603" s="210"/>
    </row>
    <row r="604" spans="1:5" ht="15" customHeight="1" x14ac:dyDescent="0.2">
      <c r="A604" s="208" t="s">
        <v>386</v>
      </c>
      <c r="B604" s="208"/>
      <c r="C604" s="208"/>
      <c r="D604" s="208"/>
      <c r="E604" s="208"/>
    </row>
    <row r="605" spans="1:5" ht="15" customHeight="1" x14ac:dyDescent="0.2">
      <c r="A605" s="208"/>
      <c r="B605" s="208"/>
      <c r="C605" s="208"/>
      <c r="D605" s="208"/>
      <c r="E605" s="208"/>
    </row>
    <row r="606" spans="1:5" ht="15" customHeight="1" x14ac:dyDescent="0.2">
      <c r="A606" s="208"/>
      <c r="B606" s="208"/>
      <c r="C606" s="208"/>
      <c r="D606" s="208"/>
      <c r="E606" s="208"/>
    </row>
    <row r="607" spans="1:5" ht="15" customHeight="1" x14ac:dyDescent="0.2">
      <c r="A607" s="208"/>
      <c r="B607" s="208"/>
      <c r="C607" s="208"/>
      <c r="D607" s="208"/>
      <c r="E607" s="208"/>
    </row>
    <row r="608" spans="1:5" ht="15" customHeight="1" x14ac:dyDescent="0.2">
      <c r="A608" s="208"/>
      <c r="B608" s="208"/>
      <c r="C608" s="208"/>
      <c r="D608" s="208"/>
      <c r="E608" s="208"/>
    </row>
    <row r="609" spans="1:5" ht="15" customHeight="1" x14ac:dyDescent="0.2">
      <c r="A609" s="208"/>
      <c r="B609" s="208"/>
      <c r="C609" s="208"/>
      <c r="D609" s="208"/>
      <c r="E609" s="208"/>
    </row>
    <row r="610" spans="1:5" ht="15" customHeight="1" x14ac:dyDescent="0.2">
      <c r="A610" s="208"/>
      <c r="B610" s="208"/>
      <c r="C610" s="208"/>
      <c r="D610" s="208"/>
      <c r="E610" s="208"/>
    </row>
    <row r="611" spans="1:5" ht="15" customHeight="1" x14ac:dyDescent="0.2">
      <c r="A611" s="118"/>
      <c r="B611" s="118"/>
      <c r="C611" s="118"/>
      <c r="D611" s="118"/>
      <c r="E611" s="118"/>
    </row>
    <row r="612" spans="1:5" ht="15" customHeight="1" x14ac:dyDescent="0.25">
      <c r="A612" s="56" t="s">
        <v>17</v>
      </c>
      <c r="B612" s="57"/>
      <c r="C612" s="57"/>
      <c r="D612" s="57"/>
      <c r="E612" s="57"/>
    </row>
    <row r="613" spans="1:5" ht="15" customHeight="1" x14ac:dyDescent="0.2">
      <c r="A613" s="72" t="s">
        <v>52</v>
      </c>
      <c r="B613" s="57"/>
      <c r="C613" s="57"/>
      <c r="D613" s="57"/>
      <c r="E613" s="59" t="s">
        <v>53</v>
      </c>
    </row>
    <row r="614" spans="1:5" ht="15" customHeight="1" x14ac:dyDescent="0.25">
      <c r="A614" s="56"/>
      <c r="B614" s="58"/>
      <c r="C614" s="57"/>
      <c r="D614" s="57"/>
      <c r="E614" s="79"/>
    </row>
    <row r="615" spans="1:5" ht="15" customHeight="1" x14ac:dyDescent="0.2">
      <c r="A615" s="90"/>
      <c r="B615" s="90"/>
      <c r="C615" s="80" t="s">
        <v>40</v>
      </c>
      <c r="D615" s="103" t="s">
        <v>56</v>
      </c>
      <c r="E615" s="82" t="s">
        <v>42</v>
      </c>
    </row>
    <row r="616" spans="1:5" ht="15" customHeight="1" x14ac:dyDescent="0.2">
      <c r="A616" s="91"/>
      <c r="B616" s="92"/>
      <c r="C616" s="93">
        <v>6409</v>
      </c>
      <c r="D616" s="75" t="s">
        <v>89</v>
      </c>
      <c r="E616" s="146">
        <v>-635000</v>
      </c>
    </row>
    <row r="617" spans="1:5" ht="15" customHeight="1" x14ac:dyDescent="0.2">
      <c r="A617" s="94"/>
      <c r="B617" s="95"/>
      <c r="C617" s="87" t="s">
        <v>44</v>
      </c>
      <c r="D617" s="88"/>
      <c r="E617" s="89">
        <f>E616</f>
        <v>-635000</v>
      </c>
    </row>
    <row r="618" spans="1:5" ht="15" customHeight="1" x14ac:dyDescent="0.2"/>
    <row r="619" spans="1:5" ht="15" customHeight="1" x14ac:dyDescent="0.2"/>
    <row r="620" spans="1:5" ht="15" customHeight="1" x14ac:dyDescent="0.2"/>
    <row r="621" spans="1:5" ht="15" customHeight="1" x14ac:dyDescent="0.2"/>
    <row r="622" spans="1:5" ht="15" customHeight="1" x14ac:dyDescent="0.2"/>
    <row r="623" spans="1:5" ht="15" customHeight="1" x14ac:dyDescent="0.2"/>
    <row r="624" spans="1:5" ht="15" customHeight="1" x14ac:dyDescent="0.2"/>
    <row r="625" spans="1:5" ht="15" customHeight="1" x14ac:dyDescent="0.2"/>
    <row r="626" spans="1:5" ht="15" customHeight="1" x14ac:dyDescent="0.25">
      <c r="A626" s="56" t="s">
        <v>17</v>
      </c>
      <c r="B626" s="57"/>
      <c r="C626" s="57"/>
      <c r="D626" s="57"/>
      <c r="E626" s="58"/>
    </row>
    <row r="627" spans="1:5" ht="15" customHeight="1" x14ac:dyDescent="0.2">
      <c r="A627" s="40" t="s">
        <v>37</v>
      </c>
      <c r="B627" s="57"/>
      <c r="C627" s="57"/>
      <c r="D627" s="57"/>
      <c r="E627" s="59" t="s">
        <v>38</v>
      </c>
    </row>
    <row r="628" spans="1:5" ht="15" customHeight="1" x14ac:dyDescent="0.2">
      <c r="A628" s="72"/>
      <c r="B628" s="58"/>
      <c r="C628" s="57"/>
      <c r="D628" s="57"/>
      <c r="E628" s="79"/>
    </row>
    <row r="629" spans="1:5" ht="15" customHeight="1" x14ac:dyDescent="0.2">
      <c r="A629" s="90"/>
      <c r="B629" s="90"/>
      <c r="C629" s="80" t="s">
        <v>40</v>
      </c>
      <c r="D629" s="103" t="s">
        <v>56</v>
      </c>
      <c r="E629" s="82" t="s">
        <v>42</v>
      </c>
    </row>
    <row r="630" spans="1:5" ht="15" customHeight="1" x14ac:dyDescent="0.2">
      <c r="A630" s="90"/>
      <c r="B630" s="90"/>
      <c r="C630" s="108">
        <v>3299</v>
      </c>
      <c r="D630" s="75" t="s">
        <v>89</v>
      </c>
      <c r="E630" s="147">
        <v>135000</v>
      </c>
    </row>
    <row r="631" spans="1:5" ht="15" customHeight="1" x14ac:dyDescent="0.2">
      <c r="A631" s="90"/>
      <c r="B631" s="90"/>
      <c r="C631" s="108">
        <v>3299</v>
      </c>
      <c r="D631" s="148" t="s">
        <v>142</v>
      </c>
      <c r="E631" s="147">
        <v>500000</v>
      </c>
    </row>
    <row r="632" spans="1:5" ht="15" customHeight="1" x14ac:dyDescent="0.2">
      <c r="A632" s="101"/>
      <c r="B632" s="101"/>
      <c r="C632" s="87" t="s">
        <v>44</v>
      </c>
      <c r="D632" s="88"/>
      <c r="E632" s="89">
        <f>SUM(E630:E631)</f>
        <v>635000</v>
      </c>
    </row>
    <row r="633" spans="1:5" ht="15" customHeight="1" x14ac:dyDescent="0.2"/>
    <row r="634" spans="1:5" ht="15" customHeight="1" x14ac:dyDescent="0.2"/>
    <row r="635" spans="1:5" ht="15" customHeight="1" x14ac:dyDescent="0.25">
      <c r="A635" s="36" t="s">
        <v>285</v>
      </c>
    </row>
    <row r="636" spans="1:5" ht="15" customHeight="1" x14ac:dyDescent="0.2">
      <c r="A636" s="210" t="s">
        <v>286</v>
      </c>
      <c r="B636" s="210"/>
      <c r="C636" s="210"/>
      <c r="D636" s="210"/>
      <c r="E636" s="210"/>
    </row>
    <row r="637" spans="1:5" ht="15" customHeight="1" x14ac:dyDescent="0.2">
      <c r="A637" s="210"/>
      <c r="B637" s="210"/>
      <c r="C637" s="210"/>
      <c r="D637" s="210"/>
      <c r="E637" s="210"/>
    </row>
    <row r="638" spans="1:5" ht="15" customHeight="1" x14ac:dyDescent="0.2">
      <c r="A638" s="208" t="s">
        <v>387</v>
      </c>
      <c r="B638" s="208"/>
      <c r="C638" s="208"/>
      <c r="D638" s="208"/>
      <c r="E638" s="208"/>
    </row>
    <row r="639" spans="1:5" ht="15" customHeight="1" x14ac:dyDescent="0.2">
      <c r="A639" s="208"/>
      <c r="B639" s="208"/>
      <c r="C639" s="208"/>
      <c r="D639" s="208"/>
      <c r="E639" s="208"/>
    </row>
    <row r="640" spans="1:5" ht="15" customHeight="1" x14ac:dyDescent="0.2">
      <c r="A640" s="208"/>
      <c r="B640" s="208"/>
      <c r="C640" s="208"/>
      <c r="D640" s="208"/>
      <c r="E640" s="208"/>
    </row>
    <row r="641" spans="1:5" ht="15" customHeight="1" x14ac:dyDescent="0.2">
      <c r="A641" s="208"/>
      <c r="B641" s="208"/>
      <c r="C641" s="208"/>
      <c r="D641" s="208"/>
      <c r="E641" s="208"/>
    </row>
    <row r="642" spans="1:5" ht="15" customHeight="1" x14ac:dyDescent="0.2">
      <c r="A642" s="208"/>
      <c r="B642" s="208"/>
      <c r="C642" s="208"/>
      <c r="D642" s="208"/>
      <c r="E642" s="208"/>
    </row>
    <row r="643" spans="1:5" ht="15" customHeight="1" x14ac:dyDescent="0.2">
      <c r="A643" s="208"/>
      <c r="B643" s="208"/>
      <c r="C643" s="208"/>
      <c r="D643" s="208"/>
      <c r="E643" s="208"/>
    </row>
    <row r="644" spans="1:5" ht="15" customHeight="1" x14ac:dyDescent="0.2">
      <c r="A644" s="208"/>
      <c r="B644" s="208"/>
      <c r="C644" s="208"/>
      <c r="D644" s="208"/>
      <c r="E644" s="208"/>
    </row>
    <row r="645" spans="1:5" ht="15" customHeight="1" x14ac:dyDescent="0.2">
      <c r="A645" s="208"/>
      <c r="B645" s="208"/>
      <c r="C645" s="208"/>
      <c r="D645" s="208"/>
      <c r="E645" s="208"/>
    </row>
    <row r="646" spans="1:5" ht="15" customHeight="1" x14ac:dyDescent="0.2">
      <c r="A646" s="58"/>
      <c r="B646" s="167"/>
      <c r="C646" s="58"/>
      <c r="D646" s="58"/>
      <c r="E646" s="58"/>
    </row>
    <row r="647" spans="1:5" ht="15" customHeight="1" x14ac:dyDescent="0.25">
      <c r="A647" s="56" t="s">
        <v>17</v>
      </c>
      <c r="B647" s="57"/>
      <c r="C647" s="57"/>
      <c r="D647" s="57"/>
      <c r="E647" s="57"/>
    </row>
    <row r="648" spans="1:5" ht="15" customHeight="1" x14ac:dyDescent="0.2">
      <c r="A648" s="72" t="s">
        <v>52</v>
      </c>
      <c r="B648" s="57"/>
      <c r="C648" s="57"/>
      <c r="D648" s="57"/>
      <c r="E648" s="59" t="s">
        <v>53</v>
      </c>
    </row>
    <row r="649" spans="1:5" ht="15" customHeight="1" x14ac:dyDescent="0.25">
      <c r="A649" s="56"/>
      <c r="B649" s="58"/>
      <c r="C649" s="57"/>
      <c r="D649" s="57"/>
      <c r="E649" s="79"/>
    </row>
    <row r="650" spans="1:5" ht="15" customHeight="1" x14ac:dyDescent="0.2">
      <c r="A650" s="90"/>
      <c r="B650" s="90"/>
      <c r="C650" s="80" t="s">
        <v>40</v>
      </c>
      <c r="D650" s="103" t="s">
        <v>56</v>
      </c>
      <c r="E650" s="82" t="s">
        <v>42</v>
      </c>
    </row>
    <row r="651" spans="1:5" ht="15" customHeight="1" x14ac:dyDescent="0.2">
      <c r="A651" s="91"/>
      <c r="B651" s="92"/>
      <c r="C651" s="93">
        <v>6409</v>
      </c>
      <c r="D651" s="85" t="s">
        <v>89</v>
      </c>
      <c r="E651" s="146">
        <v>-45000</v>
      </c>
    </row>
    <row r="652" spans="1:5" ht="15" customHeight="1" x14ac:dyDescent="0.2">
      <c r="A652" s="94"/>
      <c r="B652" s="95"/>
      <c r="C652" s="87" t="s">
        <v>44</v>
      </c>
      <c r="D652" s="88"/>
      <c r="E652" s="89">
        <f>E651</f>
        <v>-45000</v>
      </c>
    </row>
    <row r="653" spans="1:5" ht="15" customHeight="1" x14ac:dyDescent="0.2">
      <c r="A653" s="58"/>
      <c r="B653" s="167"/>
      <c r="C653" s="58"/>
      <c r="D653" s="58"/>
      <c r="E653" s="58"/>
    </row>
    <row r="654" spans="1:5" ht="15" customHeight="1" x14ac:dyDescent="0.25">
      <c r="A654" s="56" t="s">
        <v>17</v>
      </c>
      <c r="B654" s="71"/>
      <c r="C654" s="57"/>
      <c r="D654" s="57"/>
      <c r="E654" s="57"/>
    </row>
    <row r="655" spans="1:5" ht="15" customHeight="1" x14ac:dyDescent="0.2">
      <c r="A655" s="40" t="s">
        <v>95</v>
      </c>
      <c r="B655" s="39"/>
      <c r="C655" s="39"/>
      <c r="D655" s="39"/>
      <c r="E655" s="41" t="s">
        <v>96</v>
      </c>
    </row>
    <row r="656" spans="1:5" ht="15" customHeight="1" x14ac:dyDescent="0.2">
      <c r="A656" s="58"/>
      <c r="B656" s="168"/>
      <c r="C656" s="57"/>
      <c r="D656" s="58"/>
      <c r="E656" s="115"/>
    </row>
    <row r="657" spans="1:5" ht="15" customHeight="1" x14ac:dyDescent="0.2">
      <c r="B657" s="97"/>
      <c r="C657" s="80" t="s">
        <v>40</v>
      </c>
      <c r="D657" s="73" t="s">
        <v>56</v>
      </c>
      <c r="E657" s="80" t="s">
        <v>42</v>
      </c>
    </row>
    <row r="658" spans="1:5" ht="15" customHeight="1" x14ac:dyDescent="0.2">
      <c r="B658" s="101"/>
      <c r="C658" s="99">
        <v>2242</v>
      </c>
      <c r="D658" s="75" t="s">
        <v>89</v>
      </c>
      <c r="E658" s="138">
        <v>45000</v>
      </c>
    </row>
    <row r="659" spans="1:5" ht="15" customHeight="1" x14ac:dyDescent="0.2">
      <c r="B659" s="127"/>
      <c r="C659" s="87" t="s">
        <v>44</v>
      </c>
      <c r="D659" s="110"/>
      <c r="E659" s="111">
        <f>SUM(E658:E658)</f>
        <v>45000</v>
      </c>
    </row>
    <row r="660" spans="1:5" ht="15" customHeight="1" x14ac:dyDescent="0.2"/>
    <row r="661" spans="1:5" ht="15" customHeight="1" x14ac:dyDescent="0.2"/>
    <row r="662" spans="1:5" ht="15" customHeight="1" x14ac:dyDescent="0.25">
      <c r="A662" s="36" t="s">
        <v>287</v>
      </c>
    </row>
    <row r="663" spans="1:5" ht="15" customHeight="1" x14ac:dyDescent="0.2">
      <c r="A663" s="210" t="s">
        <v>138</v>
      </c>
      <c r="B663" s="210"/>
      <c r="C663" s="210"/>
      <c r="D663" s="210"/>
      <c r="E663" s="210"/>
    </row>
    <row r="664" spans="1:5" ht="15" customHeight="1" x14ac:dyDescent="0.2">
      <c r="A664" s="210"/>
      <c r="B664" s="210"/>
      <c r="C664" s="210"/>
      <c r="D664" s="210"/>
      <c r="E664" s="210"/>
    </row>
    <row r="665" spans="1:5" ht="15" customHeight="1" x14ac:dyDescent="0.2">
      <c r="A665" s="208" t="s">
        <v>388</v>
      </c>
      <c r="B665" s="208"/>
      <c r="C665" s="208"/>
      <c r="D665" s="208"/>
      <c r="E665" s="208"/>
    </row>
    <row r="666" spans="1:5" ht="15" customHeight="1" x14ac:dyDescent="0.2">
      <c r="A666" s="208"/>
      <c r="B666" s="208"/>
      <c r="C666" s="208"/>
      <c r="D666" s="208"/>
      <c r="E666" s="208"/>
    </row>
    <row r="667" spans="1:5" ht="15" customHeight="1" x14ac:dyDescent="0.2">
      <c r="A667" s="208"/>
      <c r="B667" s="208"/>
      <c r="C667" s="208"/>
      <c r="D667" s="208"/>
      <c r="E667" s="208"/>
    </row>
    <row r="668" spans="1:5" ht="15" customHeight="1" x14ac:dyDescent="0.2">
      <c r="A668" s="208"/>
      <c r="B668" s="208"/>
      <c r="C668" s="208"/>
      <c r="D668" s="208"/>
      <c r="E668" s="208"/>
    </row>
    <row r="669" spans="1:5" ht="15" customHeight="1" x14ac:dyDescent="0.2">
      <c r="A669" s="208"/>
      <c r="B669" s="208"/>
      <c r="C669" s="208"/>
      <c r="D669" s="208"/>
      <c r="E669" s="208"/>
    </row>
    <row r="670" spans="1:5" ht="15" customHeight="1" x14ac:dyDescent="0.2">
      <c r="A670" s="208"/>
      <c r="B670" s="208"/>
      <c r="C670" s="208"/>
      <c r="D670" s="208"/>
      <c r="E670" s="208"/>
    </row>
    <row r="671" spans="1:5" ht="15" customHeight="1" x14ac:dyDescent="0.2">
      <c r="A671" s="208"/>
      <c r="B671" s="208"/>
      <c r="C671" s="208"/>
      <c r="D671" s="208"/>
      <c r="E671" s="208"/>
    </row>
    <row r="672" spans="1:5" ht="15" customHeight="1" x14ac:dyDescent="0.2">
      <c r="A672" s="208"/>
      <c r="B672" s="208"/>
      <c r="C672" s="208"/>
      <c r="D672" s="208"/>
      <c r="E672" s="208"/>
    </row>
    <row r="673" spans="1:5" ht="15" customHeight="1" x14ac:dyDescent="0.2">
      <c r="A673" s="208"/>
      <c r="B673" s="208"/>
      <c r="C673" s="208"/>
      <c r="D673" s="208"/>
      <c r="E673" s="208"/>
    </row>
    <row r="674" spans="1:5" ht="15" customHeight="1" x14ac:dyDescent="0.2">
      <c r="A674" s="58"/>
      <c r="B674" s="167"/>
      <c r="C674" s="58"/>
      <c r="D674" s="58"/>
      <c r="E674" s="58"/>
    </row>
    <row r="675" spans="1:5" ht="15" customHeight="1" x14ac:dyDescent="0.2">
      <c r="A675" s="58"/>
      <c r="B675" s="167"/>
      <c r="C675" s="58"/>
      <c r="D675" s="58"/>
      <c r="E675" s="58"/>
    </row>
    <row r="676" spans="1:5" ht="15" customHeight="1" x14ac:dyDescent="0.2">
      <c r="A676" s="58"/>
      <c r="B676" s="167"/>
      <c r="C676" s="58"/>
      <c r="D676" s="58"/>
      <c r="E676" s="58"/>
    </row>
    <row r="677" spans="1:5" ht="15" customHeight="1" x14ac:dyDescent="0.2">
      <c r="A677" s="58"/>
      <c r="B677" s="167"/>
      <c r="C677" s="58"/>
      <c r="D677" s="58"/>
      <c r="E677" s="58"/>
    </row>
    <row r="678" spans="1:5" ht="15" customHeight="1" x14ac:dyDescent="0.25">
      <c r="A678" s="56" t="s">
        <v>17</v>
      </c>
      <c r="B678" s="57"/>
      <c r="C678" s="57"/>
      <c r="D678" s="57"/>
      <c r="E678" s="57"/>
    </row>
    <row r="679" spans="1:5" ht="15" customHeight="1" x14ac:dyDescent="0.2">
      <c r="A679" s="72" t="s">
        <v>52</v>
      </c>
      <c r="B679" s="57"/>
      <c r="C679" s="57"/>
      <c r="D679" s="57"/>
      <c r="E679" s="59" t="s">
        <v>53</v>
      </c>
    </row>
    <row r="680" spans="1:5" ht="15" customHeight="1" x14ac:dyDescent="0.25">
      <c r="A680" s="56"/>
      <c r="B680" s="58"/>
      <c r="C680" s="57"/>
      <c r="D680" s="57"/>
      <c r="E680" s="79"/>
    </row>
    <row r="681" spans="1:5" ht="15" customHeight="1" x14ac:dyDescent="0.2">
      <c r="A681" s="90"/>
      <c r="B681" s="90"/>
      <c r="C681" s="80" t="s">
        <v>40</v>
      </c>
      <c r="D681" s="103" t="s">
        <v>56</v>
      </c>
      <c r="E681" s="82" t="s">
        <v>42</v>
      </c>
    </row>
    <row r="682" spans="1:5" ht="15" customHeight="1" x14ac:dyDescent="0.2">
      <c r="A682" s="91"/>
      <c r="B682" s="92"/>
      <c r="C682" s="93">
        <v>6409</v>
      </c>
      <c r="D682" s="85" t="s">
        <v>89</v>
      </c>
      <c r="E682" s="146">
        <v>-764850</v>
      </c>
    </row>
    <row r="683" spans="1:5" ht="15" customHeight="1" x14ac:dyDescent="0.2">
      <c r="A683" s="94"/>
      <c r="B683" s="95"/>
      <c r="C683" s="87" t="s">
        <v>44</v>
      </c>
      <c r="D683" s="88"/>
      <c r="E683" s="89">
        <f>E682</f>
        <v>-764850</v>
      </c>
    </row>
    <row r="684" spans="1:5" ht="15" customHeight="1" x14ac:dyDescent="0.2">
      <c r="A684" s="58"/>
      <c r="B684" s="167"/>
      <c r="C684" s="58"/>
      <c r="D684" s="58"/>
      <c r="E684" s="58"/>
    </row>
    <row r="685" spans="1:5" ht="15" customHeight="1" x14ac:dyDescent="0.25">
      <c r="A685" s="56" t="s">
        <v>17</v>
      </c>
      <c r="B685" s="71"/>
      <c r="C685" s="57"/>
      <c r="D685" s="57"/>
      <c r="E685" s="57"/>
    </row>
    <row r="686" spans="1:5" ht="15" customHeight="1" x14ac:dyDescent="0.2">
      <c r="A686" s="40" t="s">
        <v>98</v>
      </c>
      <c r="B686" s="39"/>
      <c r="C686" s="39"/>
      <c r="D686" s="39"/>
      <c r="E686" s="41" t="s">
        <v>163</v>
      </c>
    </row>
    <row r="687" spans="1:5" ht="15" customHeight="1" x14ac:dyDescent="0.2">
      <c r="A687" s="58"/>
      <c r="B687" s="168"/>
      <c r="C687" s="57"/>
      <c r="D687" s="58"/>
      <c r="E687" s="115"/>
    </row>
    <row r="688" spans="1:5" ht="15" customHeight="1" x14ac:dyDescent="0.2">
      <c r="B688" s="97"/>
      <c r="C688" s="80" t="s">
        <v>40</v>
      </c>
      <c r="D688" s="73" t="s">
        <v>56</v>
      </c>
      <c r="E688" s="80" t="s">
        <v>42</v>
      </c>
    </row>
    <row r="689" spans="1:5" ht="15" customHeight="1" x14ac:dyDescent="0.2">
      <c r="B689" s="101"/>
      <c r="C689" s="99">
        <v>3636</v>
      </c>
      <c r="D689" s="85" t="s">
        <v>288</v>
      </c>
      <c r="E689" s="138">
        <v>764850</v>
      </c>
    </row>
    <row r="690" spans="1:5" ht="15" customHeight="1" x14ac:dyDescent="0.2">
      <c r="B690" s="127"/>
      <c r="C690" s="87" t="s">
        <v>44</v>
      </c>
      <c r="D690" s="110"/>
      <c r="E690" s="111">
        <f>SUM(E689:E689)</f>
        <v>764850</v>
      </c>
    </row>
    <row r="691" spans="1:5" ht="15" customHeight="1" x14ac:dyDescent="0.2"/>
    <row r="692" spans="1:5" ht="15" customHeight="1" x14ac:dyDescent="0.2"/>
    <row r="693" spans="1:5" ht="15" customHeight="1" x14ac:dyDescent="0.25">
      <c r="A693" s="36" t="s">
        <v>289</v>
      </c>
    </row>
    <row r="694" spans="1:5" ht="15" customHeight="1" x14ac:dyDescent="0.2">
      <c r="A694" s="207" t="s">
        <v>133</v>
      </c>
      <c r="B694" s="207"/>
      <c r="C694" s="207"/>
      <c r="D694" s="207"/>
      <c r="E694" s="207"/>
    </row>
    <row r="695" spans="1:5" ht="15" customHeight="1" x14ac:dyDescent="0.2">
      <c r="A695" s="207"/>
      <c r="B695" s="207"/>
      <c r="C695" s="207"/>
      <c r="D695" s="207"/>
      <c r="E695" s="207"/>
    </row>
    <row r="696" spans="1:5" ht="15" customHeight="1" x14ac:dyDescent="0.2">
      <c r="A696" s="208" t="s">
        <v>290</v>
      </c>
      <c r="B696" s="208"/>
      <c r="C696" s="208"/>
      <c r="D696" s="208"/>
      <c r="E696" s="208"/>
    </row>
    <row r="697" spans="1:5" ht="15" customHeight="1" x14ac:dyDescent="0.2">
      <c r="A697" s="208"/>
      <c r="B697" s="208"/>
      <c r="C697" s="208"/>
      <c r="D697" s="208"/>
      <c r="E697" s="208"/>
    </row>
    <row r="698" spans="1:5" ht="15" customHeight="1" x14ac:dyDescent="0.2">
      <c r="A698" s="208"/>
      <c r="B698" s="208"/>
      <c r="C698" s="208"/>
      <c r="D698" s="208"/>
      <c r="E698" s="208"/>
    </row>
    <row r="699" spans="1:5" ht="15" customHeight="1" x14ac:dyDescent="0.2">
      <c r="A699" s="208"/>
      <c r="B699" s="208"/>
      <c r="C699" s="208"/>
      <c r="D699" s="208"/>
      <c r="E699" s="208"/>
    </row>
    <row r="700" spans="1:5" ht="15" customHeight="1" x14ac:dyDescent="0.2">
      <c r="A700" s="208"/>
      <c r="B700" s="208"/>
      <c r="C700" s="208"/>
      <c r="D700" s="208"/>
      <c r="E700" s="208"/>
    </row>
    <row r="701" spans="1:5" ht="15" customHeight="1" x14ac:dyDescent="0.2">
      <c r="A701" s="208"/>
      <c r="B701" s="208"/>
      <c r="C701" s="208"/>
      <c r="D701" s="208"/>
      <c r="E701" s="208"/>
    </row>
    <row r="702" spans="1:5" ht="15" customHeight="1" x14ac:dyDescent="0.2">
      <c r="A702" s="118"/>
      <c r="B702" s="118"/>
      <c r="C702" s="118"/>
      <c r="D702" s="118"/>
      <c r="E702" s="118"/>
    </row>
    <row r="703" spans="1:5" ht="15" customHeight="1" x14ac:dyDescent="0.25">
      <c r="A703" s="38" t="s">
        <v>17</v>
      </c>
      <c r="B703" s="39"/>
      <c r="C703" s="39"/>
      <c r="D703" s="39"/>
      <c r="E703" s="39"/>
    </row>
    <row r="704" spans="1:5" ht="15" customHeight="1" x14ac:dyDescent="0.2">
      <c r="A704" s="40" t="s">
        <v>52</v>
      </c>
      <c r="B704" s="39"/>
      <c r="C704" s="39"/>
      <c r="D704" s="39"/>
      <c r="E704" s="41" t="s">
        <v>53</v>
      </c>
    </row>
    <row r="705" spans="1:5" ht="15" customHeight="1" x14ac:dyDescent="0.25">
      <c r="A705" s="42"/>
      <c r="B705" s="38"/>
      <c r="C705" s="39"/>
      <c r="D705" s="39"/>
      <c r="E705" s="43"/>
    </row>
    <row r="706" spans="1:5" ht="15" customHeight="1" x14ac:dyDescent="0.2">
      <c r="A706" s="97"/>
      <c r="B706" s="90"/>
      <c r="C706" s="44" t="s">
        <v>40</v>
      </c>
      <c r="D706" s="103" t="s">
        <v>56</v>
      </c>
      <c r="E706" s="44" t="s">
        <v>42</v>
      </c>
    </row>
    <row r="707" spans="1:5" ht="15" customHeight="1" x14ac:dyDescent="0.2">
      <c r="A707" s="98"/>
      <c r="B707" s="113"/>
      <c r="C707" s="108">
        <v>6409</v>
      </c>
      <c r="D707" s="75" t="s">
        <v>65</v>
      </c>
      <c r="E707" s="49">
        <v>-5427311.9199999999</v>
      </c>
    </row>
    <row r="708" spans="1:5" ht="15" customHeight="1" x14ac:dyDescent="0.2">
      <c r="A708" s="117"/>
      <c r="B708" s="127"/>
      <c r="C708" s="51" t="s">
        <v>44</v>
      </c>
      <c r="D708" s="125"/>
      <c r="E708" s="126">
        <f>SUM(E707:E707)</f>
        <v>-5427311.9199999999</v>
      </c>
    </row>
    <row r="709" spans="1:5" ht="15" customHeight="1" x14ac:dyDescent="0.2"/>
    <row r="710" spans="1:5" ht="15" customHeight="1" x14ac:dyDescent="0.25">
      <c r="A710" s="38" t="s">
        <v>17</v>
      </c>
      <c r="B710" s="39"/>
      <c r="C710" s="39"/>
      <c r="D710" s="58"/>
      <c r="E710" s="58"/>
    </row>
    <row r="711" spans="1:5" ht="15" customHeight="1" x14ac:dyDescent="0.2">
      <c r="A711" s="40" t="s">
        <v>62</v>
      </c>
      <c r="B711" s="39"/>
      <c r="C711" s="39"/>
      <c r="D711" s="39"/>
      <c r="E711" s="41" t="s">
        <v>102</v>
      </c>
    </row>
    <row r="712" spans="1:5" ht="15" customHeight="1" x14ac:dyDescent="0.2">
      <c r="A712" s="42"/>
      <c r="B712" s="119"/>
      <c r="C712" s="39"/>
      <c r="D712" s="42"/>
      <c r="E712" s="120"/>
    </row>
    <row r="713" spans="1:5" ht="15" customHeight="1" x14ac:dyDescent="0.2">
      <c r="C713" s="44" t="s">
        <v>40</v>
      </c>
      <c r="D713" s="103" t="s">
        <v>56</v>
      </c>
      <c r="E713" s="44" t="s">
        <v>42</v>
      </c>
    </row>
    <row r="714" spans="1:5" ht="15" customHeight="1" x14ac:dyDescent="0.2">
      <c r="C714" s="108">
        <v>2212</v>
      </c>
      <c r="D714" s="75" t="s">
        <v>100</v>
      </c>
      <c r="E714" s="49">
        <v>5427311.9199999999</v>
      </c>
    </row>
    <row r="715" spans="1:5" ht="15" customHeight="1" x14ac:dyDescent="0.2">
      <c r="C715" s="51" t="s">
        <v>44</v>
      </c>
      <c r="D715" s="125"/>
      <c r="E715" s="126">
        <f>SUM(E714:E714)</f>
        <v>5427311.9199999999</v>
      </c>
    </row>
    <row r="716" spans="1:5" ht="15" customHeight="1" x14ac:dyDescent="0.2"/>
    <row r="717" spans="1:5" ht="15" customHeight="1" x14ac:dyDescent="0.2"/>
    <row r="718" spans="1:5" ht="15" customHeight="1" x14ac:dyDescent="0.25">
      <c r="A718" s="36" t="s">
        <v>291</v>
      </c>
    </row>
    <row r="719" spans="1:5" ht="15" customHeight="1" x14ac:dyDescent="0.2">
      <c r="A719" s="207" t="s">
        <v>138</v>
      </c>
      <c r="B719" s="207"/>
      <c r="C719" s="207"/>
      <c r="D719" s="207"/>
      <c r="E719" s="207"/>
    </row>
    <row r="720" spans="1:5" ht="15" customHeight="1" x14ac:dyDescent="0.2">
      <c r="A720" s="207"/>
      <c r="B720" s="207"/>
      <c r="C720" s="207"/>
      <c r="D720" s="207"/>
      <c r="E720" s="207"/>
    </row>
    <row r="721" spans="1:5" ht="15" customHeight="1" x14ac:dyDescent="0.2">
      <c r="A721" s="208" t="s">
        <v>292</v>
      </c>
      <c r="B721" s="208"/>
      <c r="C721" s="208"/>
      <c r="D721" s="208"/>
      <c r="E721" s="208"/>
    </row>
    <row r="722" spans="1:5" ht="15" customHeight="1" x14ac:dyDescent="0.2">
      <c r="A722" s="208"/>
      <c r="B722" s="208"/>
      <c r="C722" s="208"/>
      <c r="D722" s="208"/>
      <c r="E722" s="208"/>
    </row>
    <row r="723" spans="1:5" ht="15" customHeight="1" x14ac:dyDescent="0.2">
      <c r="A723" s="208"/>
      <c r="B723" s="208"/>
      <c r="C723" s="208"/>
      <c r="D723" s="208"/>
      <c r="E723" s="208"/>
    </row>
    <row r="724" spans="1:5" ht="15" customHeight="1" x14ac:dyDescent="0.2">
      <c r="A724" s="208"/>
      <c r="B724" s="208"/>
      <c r="C724" s="208"/>
      <c r="D724" s="208"/>
      <c r="E724" s="208"/>
    </row>
    <row r="725" spans="1:5" ht="15" customHeight="1" x14ac:dyDescent="0.2">
      <c r="A725" s="208"/>
      <c r="B725" s="208"/>
      <c r="C725" s="208"/>
      <c r="D725" s="208"/>
      <c r="E725" s="208"/>
    </row>
    <row r="726" spans="1:5" ht="15" customHeight="1" x14ac:dyDescent="0.2">
      <c r="A726" s="208"/>
      <c r="B726" s="208"/>
      <c r="C726" s="208"/>
      <c r="D726" s="208"/>
      <c r="E726" s="208"/>
    </row>
    <row r="727" spans="1:5" ht="15" customHeight="1" x14ac:dyDescent="0.2">
      <c r="A727" s="208"/>
      <c r="B727" s="208"/>
      <c r="C727" s="208"/>
      <c r="D727" s="208"/>
      <c r="E727" s="208"/>
    </row>
    <row r="728" spans="1:5" ht="15" customHeight="1" x14ac:dyDescent="0.2">
      <c r="A728" s="118"/>
      <c r="B728" s="118"/>
      <c r="C728" s="118"/>
      <c r="D728" s="118"/>
      <c r="E728" s="118"/>
    </row>
    <row r="729" spans="1:5" ht="15" customHeight="1" x14ac:dyDescent="0.25">
      <c r="A729" s="38" t="s">
        <v>17</v>
      </c>
      <c r="B729" s="39"/>
      <c r="C729" s="39"/>
      <c r="D729" s="39"/>
      <c r="E729" s="39"/>
    </row>
    <row r="730" spans="1:5" ht="15" customHeight="1" x14ac:dyDescent="0.2">
      <c r="A730" s="40" t="s">
        <v>52</v>
      </c>
      <c r="B730" s="39"/>
      <c r="C730" s="39"/>
      <c r="D730" s="39"/>
      <c r="E730" s="41" t="s">
        <v>53</v>
      </c>
    </row>
    <row r="731" spans="1:5" ht="15" customHeight="1" x14ac:dyDescent="0.25">
      <c r="A731" s="42"/>
      <c r="B731" s="38"/>
      <c r="C731" s="39"/>
      <c r="D731" s="39"/>
      <c r="E731" s="43"/>
    </row>
    <row r="732" spans="1:5" ht="15" customHeight="1" x14ac:dyDescent="0.2">
      <c r="A732" s="97"/>
      <c r="B732" s="90"/>
      <c r="C732" s="44" t="s">
        <v>40</v>
      </c>
      <c r="D732" s="103" t="s">
        <v>56</v>
      </c>
      <c r="E732" s="44" t="s">
        <v>42</v>
      </c>
    </row>
    <row r="733" spans="1:5" ht="15" customHeight="1" x14ac:dyDescent="0.2">
      <c r="A733" s="98"/>
      <c r="B733" s="113"/>
      <c r="C733" s="108">
        <v>6409</v>
      </c>
      <c r="D733" s="75" t="s">
        <v>65</v>
      </c>
      <c r="E733" s="49">
        <v>-540000</v>
      </c>
    </row>
    <row r="734" spans="1:5" ht="15" customHeight="1" x14ac:dyDescent="0.2">
      <c r="A734" s="117"/>
      <c r="B734" s="127"/>
      <c r="C734" s="51" t="s">
        <v>44</v>
      </c>
      <c r="D734" s="125"/>
      <c r="E734" s="126">
        <f>SUM(E733:E733)</f>
        <v>-540000</v>
      </c>
    </row>
    <row r="735" spans="1:5" ht="15" customHeight="1" x14ac:dyDescent="0.2"/>
    <row r="736" spans="1:5" ht="15" customHeight="1" x14ac:dyDescent="0.25">
      <c r="A736" s="38" t="s">
        <v>17</v>
      </c>
      <c r="B736" s="39"/>
      <c r="C736" s="39"/>
      <c r="D736" s="58"/>
      <c r="E736" s="58"/>
    </row>
    <row r="737" spans="1:5" ht="15" customHeight="1" x14ac:dyDescent="0.2">
      <c r="A737" s="40" t="s">
        <v>98</v>
      </c>
      <c r="B737" s="39"/>
      <c r="C737" s="39"/>
      <c r="D737" s="39"/>
      <c r="E737" s="41" t="s">
        <v>99</v>
      </c>
    </row>
    <row r="738" spans="1:5" ht="15" customHeight="1" x14ac:dyDescent="0.2">
      <c r="A738" s="42"/>
      <c r="B738" s="119"/>
      <c r="C738" s="39"/>
      <c r="D738" s="42"/>
      <c r="E738" s="120"/>
    </row>
    <row r="739" spans="1:5" ht="15" customHeight="1" x14ac:dyDescent="0.2">
      <c r="C739" s="44" t="s">
        <v>40</v>
      </c>
      <c r="D739" s="103" t="s">
        <v>56</v>
      </c>
      <c r="E739" s="44" t="s">
        <v>42</v>
      </c>
    </row>
    <row r="740" spans="1:5" ht="15" customHeight="1" x14ac:dyDescent="0.2">
      <c r="C740" s="108">
        <v>3122</v>
      </c>
      <c r="D740" s="75" t="s">
        <v>100</v>
      </c>
      <c r="E740" s="49">
        <f>540000-45000</f>
        <v>495000</v>
      </c>
    </row>
    <row r="741" spans="1:5" ht="15" customHeight="1" x14ac:dyDescent="0.2">
      <c r="C741" s="108">
        <v>3122</v>
      </c>
      <c r="D741" s="75" t="s">
        <v>58</v>
      </c>
      <c r="E741" s="49">
        <v>45000</v>
      </c>
    </row>
    <row r="742" spans="1:5" ht="15" customHeight="1" x14ac:dyDescent="0.2">
      <c r="C742" s="51" t="s">
        <v>44</v>
      </c>
      <c r="D742" s="125"/>
      <c r="E742" s="126">
        <f>SUM(E740:E741)</f>
        <v>540000</v>
      </c>
    </row>
    <row r="743" spans="1:5" ht="15" customHeight="1" x14ac:dyDescent="0.2"/>
    <row r="744" spans="1:5" ht="15" customHeight="1" x14ac:dyDescent="0.2"/>
    <row r="745" spans="1:5" ht="15" customHeight="1" x14ac:dyDescent="0.25">
      <c r="A745" s="36" t="s">
        <v>293</v>
      </c>
    </row>
    <row r="746" spans="1:5" ht="15" customHeight="1" x14ac:dyDescent="0.2">
      <c r="A746" s="210" t="s">
        <v>294</v>
      </c>
      <c r="B746" s="210"/>
      <c r="C746" s="210"/>
      <c r="D746" s="210"/>
      <c r="E746" s="210"/>
    </row>
    <row r="747" spans="1:5" ht="15" customHeight="1" x14ac:dyDescent="0.2">
      <c r="A747" s="210"/>
      <c r="B747" s="210"/>
      <c r="C747" s="210"/>
      <c r="D747" s="210"/>
      <c r="E747" s="210"/>
    </row>
    <row r="748" spans="1:5" ht="15" customHeight="1" x14ac:dyDescent="0.2">
      <c r="A748" s="208" t="s">
        <v>295</v>
      </c>
      <c r="B748" s="208"/>
      <c r="C748" s="208"/>
      <c r="D748" s="208"/>
      <c r="E748" s="208"/>
    </row>
    <row r="749" spans="1:5" ht="15" customHeight="1" x14ac:dyDescent="0.2">
      <c r="A749" s="208"/>
      <c r="B749" s="208"/>
      <c r="C749" s="208"/>
      <c r="D749" s="208"/>
      <c r="E749" s="208"/>
    </row>
    <row r="750" spans="1:5" ht="15" customHeight="1" x14ac:dyDescent="0.2">
      <c r="A750" s="208"/>
      <c r="B750" s="208"/>
      <c r="C750" s="208"/>
      <c r="D750" s="208"/>
      <c r="E750" s="208"/>
    </row>
    <row r="751" spans="1:5" ht="15" customHeight="1" x14ac:dyDescent="0.2">
      <c r="A751" s="208"/>
      <c r="B751" s="208"/>
      <c r="C751" s="208"/>
      <c r="D751" s="208"/>
      <c r="E751" s="208"/>
    </row>
    <row r="752" spans="1:5" ht="15" customHeight="1" x14ac:dyDescent="0.2">
      <c r="A752" s="208"/>
      <c r="B752" s="208"/>
      <c r="C752" s="208"/>
      <c r="D752" s="208"/>
      <c r="E752" s="208"/>
    </row>
    <row r="753" spans="1:5" ht="15" customHeight="1" x14ac:dyDescent="0.2">
      <c r="A753" s="208"/>
      <c r="B753" s="208"/>
      <c r="C753" s="208"/>
      <c r="D753" s="208"/>
      <c r="E753" s="208"/>
    </row>
    <row r="754" spans="1:5" ht="15" customHeight="1" x14ac:dyDescent="0.2">
      <c r="A754" s="208"/>
      <c r="B754" s="208"/>
      <c r="C754" s="208"/>
      <c r="D754" s="208"/>
      <c r="E754" s="208"/>
    </row>
    <row r="755" spans="1:5" ht="15" customHeight="1" x14ac:dyDescent="0.2">
      <c r="A755" s="208"/>
      <c r="B755" s="208"/>
      <c r="C755" s="208"/>
      <c r="D755" s="208"/>
      <c r="E755" s="208"/>
    </row>
    <row r="756" spans="1:5" ht="15" customHeight="1" x14ac:dyDescent="0.2"/>
    <row r="757" spans="1:5" ht="15" customHeight="1" x14ac:dyDescent="0.25">
      <c r="A757" s="38" t="s">
        <v>17</v>
      </c>
      <c r="B757" s="39"/>
      <c r="C757" s="39"/>
      <c r="D757" s="39"/>
      <c r="E757" s="39"/>
    </row>
    <row r="758" spans="1:5" ht="15" customHeight="1" x14ac:dyDescent="0.2">
      <c r="A758" s="40" t="s">
        <v>52</v>
      </c>
      <c r="B758" s="39"/>
      <c r="C758" s="39"/>
      <c r="D758" s="39"/>
      <c r="E758" s="41" t="s">
        <v>53</v>
      </c>
    </row>
    <row r="759" spans="1:5" ht="15" customHeight="1" x14ac:dyDescent="0.25">
      <c r="A759" s="38"/>
      <c r="B759" s="62"/>
      <c r="C759" s="39"/>
      <c r="D759" s="39"/>
      <c r="E759" s="43"/>
    </row>
    <row r="760" spans="1:5" ht="15" customHeight="1" x14ac:dyDescent="0.2">
      <c r="B760" s="44" t="s">
        <v>39</v>
      </c>
      <c r="C760" s="44" t="s">
        <v>40</v>
      </c>
      <c r="D760" s="73" t="s">
        <v>56</v>
      </c>
      <c r="E760" s="82" t="s">
        <v>42</v>
      </c>
    </row>
    <row r="761" spans="1:5" ht="15" customHeight="1" x14ac:dyDescent="0.2">
      <c r="B761" s="131">
        <v>13307</v>
      </c>
      <c r="C761" s="132">
        <v>4324</v>
      </c>
      <c r="D761" s="133" t="s">
        <v>65</v>
      </c>
      <c r="E761" s="134">
        <v>-5320</v>
      </c>
    </row>
    <row r="762" spans="1:5" ht="15" customHeight="1" x14ac:dyDescent="0.2">
      <c r="B762" s="109"/>
      <c r="C762" s="51" t="s">
        <v>44</v>
      </c>
      <c r="D762" s="52"/>
      <c r="E762" s="53">
        <f>SUM(E761:E761)</f>
        <v>-5320</v>
      </c>
    </row>
    <row r="763" spans="1:5" ht="15" customHeight="1" x14ac:dyDescent="0.2"/>
    <row r="764" spans="1:5" ht="15" customHeight="1" x14ac:dyDescent="0.25">
      <c r="A764" s="56" t="s">
        <v>17</v>
      </c>
      <c r="B764" s="57"/>
      <c r="C764" s="57"/>
      <c r="D764" s="57"/>
      <c r="E764" s="57"/>
    </row>
    <row r="765" spans="1:5" ht="15" customHeight="1" x14ac:dyDescent="0.2">
      <c r="A765" s="72" t="s">
        <v>118</v>
      </c>
      <c r="B765" s="106"/>
      <c r="C765" s="106"/>
      <c r="D765" s="106"/>
      <c r="E765" s="106" t="s">
        <v>119</v>
      </c>
    </row>
    <row r="766" spans="1:5" ht="15" customHeight="1" x14ac:dyDescent="0.2">
      <c r="A766" s="106"/>
      <c r="B766" s="114"/>
      <c r="C766" s="57"/>
      <c r="D766" s="106"/>
      <c r="E766" s="115"/>
    </row>
    <row r="767" spans="1:5" ht="15" customHeight="1" x14ac:dyDescent="0.2">
      <c r="A767" s="97"/>
      <c r="B767" s="44" t="s">
        <v>39</v>
      </c>
      <c r="C767" s="80" t="s">
        <v>40</v>
      </c>
      <c r="D767" s="107" t="s">
        <v>41</v>
      </c>
      <c r="E767" s="82" t="s">
        <v>42</v>
      </c>
    </row>
    <row r="768" spans="1:5" ht="15" customHeight="1" x14ac:dyDescent="0.2">
      <c r="A768" s="137"/>
      <c r="B768" s="131">
        <v>13307</v>
      </c>
      <c r="C768" s="135"/>
      <c r="D768" s="66" t="s">
        <v>117</v>
      </c>
      <c r="E768" s="138">
        <v>5320</v>
      </c>
    </row>
    <row r="769" spans="1:5" ht="15" customHeight="1" x14ac:dyDescent="0.2">
      <c r="A769" s="139"/>
      <c r="B769" s="109"/>
      <c r="C769" s="87" t="s">
        <v>44</v>
      </c>
      <c r="D769" s="110"/>
      <c r="E769" s="111">
        <f>SUM(E768)</f>
        <v>5320</v>
      </c>
    </row>
    <row r="770" spans="1:5" ht="15" customHeight="1" x14ac:dyDescent="0.2"/>
    <row r="771" spans="1:5" ht="15" customHeight="1" x14ac:dyDescent="0.2"/>
    <row r="772" spans="1:5" ht="15" customHeight="1" x14ac:dyDescent="0.25">
      <c r="A772" s="36" t="s">
        <v>296</v>
      </c>
    </row>
    <row r="773" spans="1:5" ht="15" customHeight="1" x14ac:dyDescent="0.2">
      <c r="A773" s="210" t="s">
        <v>297</v>
      </c>
      <c r="B773" s="210"/>
      <c r="C773" s="210"/>
      <c r="D773" s="210"/>
      <c r="E773" s="210"/>
    </row>
    <row r="774" spans="1:5" ht="15" customHeight="1" x14ac:dyDescent="0.2">
      <c r="A774" s="210"/>
      <c r="B774" s="210"/>
      <c r="C774" s="210"/>
      <c r="D774" s="210"/>
      <c r="E774" s="210"/>
    </row>
    <row r="775" spans="1:5" ht="15" customHeight="1" x14ac:dyDescent="0.2">
      <c r="A775" s="208" t="s">
        <v>298</v>
      </c>
      <c r="B775" s="208"/>
      <c r="C775" s="208"/>
      <c r="D775" s="208"/>
      <c r="E775" s="208"/>
    </row>
    <row r="776" spans="1:5" ht="15" customHeight="1" x14ac:dyDescent="0.2">
      <c r="A776" s="208"/>
      <c r="B776" s="208"/>
      <c r="C776" s="208"/>
      <c r="D776" s="208"/>
      <c r="E776" s="208"/>
    </row>
    <row r="777" spans="1:5" ht="15" customHeight="1" x14ac:dyDescent="0.2">
      <c r="A777" s="208"/>
      <c r="B777" s="208"/>
      <c r="C777" s="208"/>
      <c r="D777" s="208"/>
      <c r="E777" s="208"/>
    </row>
    <row r="778" spans="1:5" ht="15" customHeight="1" x14ac:dyDescent="0.2">
      <c r="A778" s="208"/>
      <c r="B778" s="208"/>
      <c r="C778" s="208"/>
      <c r="D778" s="208"/>
      <c r="E778" s="208"/>
    </row>
    <row r="779" spans="1:5" ht="15" customHeight="1" x14ac:dyDescent="0.2">
      <c r="A779" s="208"/>
      <c r="B779" s="208"/>
      <c r="C779" s="208"/>
      <c r="D779" s="208"/>
      <c r="E779" s="208"/>
    </row>
    <row r="780" spans="1:5" ht="15" customHeight="1" x14ac:dyDescent="0.2">
      <c r="A780" s="208"/>
      <c r="B780" s="208"/>
      <c r="C780" s="208"/>
      <c r="D780" s="208"/>
      <c r="E780" s="208"/>
    </row>
    <row r="781" spans="1:5" ht="15" customHeight="1" x14ac:dyDescent="0.2">
      <c r="A781" s="37"/>
      <c r="B781" s="37"/>
      <c r="C781" s="37"/>
      <c r="D781" s="37"/>
      <c r="E781" s="37"/>
    </row>
    <row r="782" spans="1:5" ht="15" customHeight="1" x14ac:dyDescent="0.25">
      <c r="A782" s="38" t="s">
        <v>17</v>
      </c>
      <c r="B782" s="57"/>
      <c r="C782" s="57"/>
      <c r="D782" s="57"/>
      <c r="E782" s="58"/>
    </row>
    <row r="783" spans="1:5" ht="15" customHeight="1" x14ac:dyDescent="0.2">
      <c r="A783" s="40" t="s">
        <v>98</v>
      </c>
      <c r="B783" s="57"/>
      <c r="C783" s="57"/>
      <c r="D783" s="57"/>
      <c r="E783" s="59" t="s">
        <v>163</v>
      </c>
    </row>
    <row r="784" spans="1:5" ht="15" customHeight="1" x14ac:dyDescent="0.2">
      <c r="A784" s="72"/>
      <c r="B784" s="58"/>
      <c r="C784" s="57"/>
      <c r="D784" s="57"/>
      <c r="E784" s="79"/>
    </row>
    <row r="785" spans="1:5" ht="15" customHeight="1" x14ac:dyDescent="0.2">
      <c r="A785" s="90"/>
      <c r="B785" s="90"/>
      <c r="C785" s="80" t="s">
        <v>40</v>
      </c>
      <c r="D785" s="103" t="s">
        <v>56</v>
      </c>
      <c r="E785" s="44" t="s">
        <v>42</v>
      </c>
    </row>
    <row r="786" spans="1:5" ht="15" customHeight="1" x14ac:dyDescent="0.2">
      <c r="A786" s="91"/>
      <c r="B786" s="92"/>
      <c r="C786" s="99">
        <v>3635</v>
      </c>
      <c r="D786" s="75" t="s">
        <v>58</v>
      </c>
      <c r="E786" s="100">
        <v>-121000</v>
      </c>
    </row>
    <row r="787" spans="1:5" ht="15" customHeight="1" x14ac:dyDescent="0.2">
      <c r="A787" s="101"/>
      <c r="B787" s="101"/>
      <c r="C787" s="87" t="s">
        <v>44</v>
      </c>
      <c r="D787" s="148"/>
      <c r="E787" s="89">
        <f>SUM(E786:E786)</f>
        <v>-121000</v>
      </c>
    </row>
    <row r="788" spans="1:5" ht="15" customHeight="1" x14ac:dyDescent="0.2"/>
    <row r="789" spans="1:5" ht="15" customHeight="1" x14ac:dyDescent="0.25">
      <c r="A789" s="56" t="s">
        <v>17</v>
      </c>
      <c r="B789" s="71"/>
      <c r="C789" s="57"/>
      <c r="D789" s="57"/>
      <c r="E789" s="58"/>
    </row>
    <row r="790" spans="1:5" ht="15" customHeight="1" x14ac:dyDescent="0.2">
      <c r="A790" s="40" t="s">
        <v>158</v>
      </c>
      <c r="B790" s="71"/>
      <c r="C790" s="57"/>
      <c r="D790" s="57"/>
      <c r="E790" s="59" t="s">
        <v>159</v>
      </c>
    </row>
    <row r="791" spans="1:5" ht="15" customHeight="1" x14ac:dyDescent="0.2">
      <c r="A791" s="72"/>
      <c r="B791" s="71"/>
      <c r="C791" s="57"/>
      <c r="D791" s="57"/>
      <c r="E791" s="59"/>
    </row>
    <row r="792" spans="1:5" ht="15" customHeight="1" x14ac:dyDescent="0.2">
      <c r="B792" s="97"/>
      <c r="C792" s="44" t="s">
        <v>40</v>
      </c>
      <c r="D792" s="73" t="s">
        <v>56</v>
      </c>
      <c r="E792" s="44" t="s">
        <v>42</v>
      </c>
    </row>
    <row r="793" spans="1:5" ht="15" customHeight="1" x14ac:dyDescent="0.2">
      <c r="B793" s="98"/>
      <c r="C793" s="44">
        <v>6172</v>
      </c>
      <c r="D793" s="75" t="s">
        <v>58</v>
      </c>
      <c r="E793" s="49">
        <v>121000</v>
      </c>
    </row>
    <row r="794" spans="1:5" ht="15" customHeight="1" x14ac:dyDescent="0.2">
      <c r="B794" s="117"/>
      <c r="C794" s="51" t="s">
        <v>44</v>
      </c>
      <c r="D794" s="52"/>
      <c r="E794" s="53">
        <f>SUM(E793:E793)</f>
        <v>121000</v>
      </c>
    </row>
    <row r="795" spans="1:5" ht="15" customHeight="1" x14ac:dyDescent="0.2"/>
    <row r="796" spans="1:5" ht="15" customHeight="1" x14ac:dyDescent="0.2"/>
    <row r="797" spans="1:5" ht="15" customHeight="1" x14ac:dyDescent="0.25">
      <c r="A797" s="36" t="s">
        <v>299</v>
      </c>
    </row>
    <row r="798" spans="1:5" ht="15" customHeight="1" x14ac:dyDescent="0.2">
      <c r="A798" s="210" t="s">
        <v>300</v>
      </c>
      <c r="B798" s="210"/>
      <c r="C798" s="210"/>
      <c r="D798" s="210"/>
      <c r="E798" s="210"/>
    </row>
    <row r="799" spans="1:5" ht="15" customHeight="1" x14ac:dyDescent="0.2">
      <c r="A799" s="210"/>
      <c r="B799" s="210"/>
      <c r="C799" s="210"/>
      <c r="D799" s="210"/>
      <c r="E799" s="210"/>
    </row>
    <row r="800" spans="1:5" ht="15" customHeight="1" x14ac:dyDescent="0.2">
      <c r="A800" s="208" t="s">
        <v>389</v>
      </c>
      <c r="B800" s="208"/>
      <c r="C800" s="208"/>
      <c r="D800" s="208"/>
      <c r="E800" s="208"/>
    </row>
    <row r="801" spans="1:5" ht="15" customHeight="1" x14ac:dyDescent="0.2">
      <c r="A801" s="208"/>
      <c r="B801" s="208"/>
      <c r="C801" s="208"/>
      <c r="D801" s="208"/>
      <c r="E801" s="208"/>
    </row>
    <row r="802" spans="1:5" ht="15" customHeight="1" x14ac:dyDescent="0.2">
      <c r="A802" s="208"/>
      <c r="B802" s="208"/>
      <c r="C802" s="208"/>
      <c r="D802" s="208"/>
      <c r="E802" s="208"/>
    </row>
    <row r="803" spans="1:5" ht="15" customHeight="1" x14ac:dyDescent="0.2">
      <c r="A803" s="208"/>
      <c r="B803" s="208"/>
      <c r="C803" s="208"/>
      <c r="D803" s="208"/>
      <c r="E803" s="208"/>
    </row>
    <row r="804" spans="1:5" ht="15" customHeight="1" x14ac:dyDescent="0.2">
      <c r="A804" s="208"/>
      <c r="B804" s="208"/>
      <c r="C804" s="208"/>
      <c r="D804" s="208"/>
      <c r="E804" s="208"/>
    </row>
    <row r="805" spans="1:5" ht="15" customHeight="1" x14ac:dyDescent="0.2">
      <c r="A805" s="208"/>
      <c r="B805" s="208"/>
      <c r="C805" s="208"/>
      <c r="D805" s="208"/>
      <c r="E805" s="208"/>
    </row>
    <row r="806" spans="1:5" ht="15" customHeight="1" x14ac:dyDescent="0.2">
      <c r="A806" s="208"/>
      <c r="B806" s="208"/>
      <c r="C806" s="208"/>
      <c r="D806" s="208"/>
      <c r="E806" s="208"/>
    </row>
    <row r="807" spans="1:5" ht="15" customHeight="1" x14ac:dyDescent="0.2"/>
    <row r="808" spans="1:5" ht="15" customHeight="1" x14ac:dyDescent="0.25">
      <c r="A808" s="38" t="s">
        <v>17</v>
      </c>
      <c r="B808" s="39"/>
      <c r="C808" s="39"/>
      <c r="D808" s="39"/>
      <c r="E808" s="42"/>
    </row>
    <row r="809" spans="1:5" ht="15" customHeight="1" x14ac:dyDescent="0.2">
      <c r="A809" s="40" t="s">
        <v>37</v>
      </c>
      <c r="B809" s="39"/>
      <c r="C809" s="39"/>
      <c r="D809" s="39"/>
      <c r="E809" s="41" t="s">
        <v>38</v>
      </c>
    </row>
    <row r="810" spans="1:5" ht="15" customHeight="1" x14ac:dyDescent="0.2"/>
    <row r="811" spans="1:5" ht="15" customHeight="1" x14ac:dyDescent="0.2">
      <c r="C811" s="80" t="s">
        <v>40</v>
      </c>
      <c r="D811" s="103" t="s">
        <v>56</v>
      </c>
      <c r="E811" s="44" t="s">
        <v>42</v>
      </c>
    </row>
    <row r="812" spans="1:5" ht="15" customHeight="1" x14ac:dyDescent="0.2">
      <c r="C812" s="99">
        <v>3299</v>
      </c>
      <c r="D812" s="85" t="s">
        <v>89</v>
      </c>
      <c r="E812" s="100">
        <v>-418237</v>
      </c>
    </row>
    <row r="813" spans="1:5" ht="15" customHeight="1" x14ac:dyDescent="0.2">
      <c r="C813" s="99">
        <v>3429</v>
      </c>
      <c r="D813" s="85" t="s">
        <v>89</v>
      </c>
      <c r="E813" s="100">
        <v>-6000</v>
      </c>
    </row>
    <row r="814" spans="1:5" ht="15" customHeight="1" x14ac:dyDescent="0.2">
      <c r="C814" s="99">
        <v>3429</v>
      </c>
      <c r="D814" s="85" t="s">
        <v>89</v>
      </c>
      <c r="E814" s="100">
        <f>404237+14000+6000</f>
        <v>424237</v>
      </c>
    </row>
    <row r="815" spans="1:5" ht="15" customHeight="1" x14ac:dyDescent="0.2">
      <c r="C815" s="87" t="s">
        <v>44</v>
      </c>
      <c r="D815" s="148"/>
      <c r="E815" s="89">
        <f>SUM(E812:E814)</f>
        <v>0</v>
      </c>
    </row>
    <row r="816" spans="1:5" ht="15" customHeight="1" x14ac:dyDescent="0.2"/>
    <row r="817" spans="1:5" ht="15" customHeight="1" x14ac:dyDescent="0.2"/>
    <row r="818" spans="1:5" ht="15" customHeight="1" x14ac:dyDescent="0.25">
      <c r="A818" s="36" t="s">
        <v>301</v>
      </c>
    </row>
    <row r="819" spans="1:5" ht="15" customHeight="1" x14ac:dyDescent="0.2">
      <c r="A819" s="210" t="s">
        <v>302</v>
      </c>
      <c r="B819" s="210"/>
      <c r="C819" s="210"/>
      <c r="D819" s="210"/>
      <c r="E819" s="210"/>
    </row>
    <row r="820" spans="1:5" ht="15" customHeight="1" x14ac:dyDescent="0.2">
      <c r="A820" s="210"/>
      <c r="B820" s="210"/>
      <c r="C820" s="210"/>
      <c r="D820" s="210"/>
      <c r="E820" s="210"/>
    </row>
    <row r="821" spans="1:5" ht="15" customHeight="1" x14ac:dyDescent="0.2">
      <c r="A821" s="208" t="s">
        <v>303</v>
      </c>
      <c r="B821" s="208"/>
      <c r="C821" s="208"/>
      <c r="D821" s="208"/>
      <c r="E821" s="208"/>
    </row>
    <row r="822" spans="1:5" ht="15" customHeight="1" x14ac:dyDescent="0.2">
      <c r="A822" s="208"/>
      <c r="B822" s="208"/>
      <c r="C822" s="208"/>
      <c r="D822" s="208"/>
      <c r="E822" s="208"/>
    </row>
    <row r="823" spans="1:5" ht="15" customHeight="1" x14ac:dyDescent="0.2">
      <c r="A823" s="208"/>
      <c r="B823" s="208"/>
      <c r="C823" s="208"/>
      <c r="D823" s="208"/>
      <c r="E823" s="208"/>
    </row>
    <row r="824" spans="1:5" ht="15" customHeight="1" x14ac:dyDescent="0.2">
      <c r="A824" s="208"/>
      <c r="B824" s="208"/>
      <c r="C824" s="208"/>
      <c r="D824" s="208"/>
      <c r="E824" s="208"/>
    </row>
    <row r="825" spans="1:5" ht="15" customHeight="1" x14ac:dyDescent="0.2">
      <c r="A825" s="208"/>
      <c r="B825" s="208"/>
      <c r="C825" s="208"/>
      <c r="D825" s="208"/>
      <c r="E825" s="208"/>
    </row>
    <row r="826" spans="1:5" ht="15" customHeight="1" x14ac:dyDescent="0.2">
      <c r="A826" s="208"/>
      <c r="B826" s="208"/>
      <c r="C826" s="208"/>
      <c r="D826" s="208"/>
      <c r="E826" s="208"/>
    </row>
    <row r="827" spans="1:5" ht="15" customHeight="1" x14ac:dyDescent="0.2">
      <c r="A827" s="208"/>
      <c r="B827" s="208"/>
      <c r="C827" s="208"/>
      <c r="D827" s="208"/>
      <c r="E827" s="208"/>
    </row>
    <row r="828" spans="1:5" ht="15" customHeight="1" x14ac:dyDescent="0.2"/>
    <row r="829" spans="1:5" ht="15" customHeight="1" x14ac:dyDescent="0.2"/>
    <row r="830" spans="1:5" ht="15" customHeight="1" x14ac:dyDescent="0.2"/>
    <row r="831" spans="1:5" ht="15" customHeight="1" x14ac:dyDescent="0.2"/>
    <row r="832" spans="1:5" ht="15" customHeight="1" x14ac:dyDescent="0.2"/>
    <row r="833" spans="1:5" ht="15" customHeight="1" x14ac:dyDescent="0.2"/>
    <row r="834" spans="1:5" ht="15" customHeight="1" x14ac:dyDescent="0.25">
      <c r="A834" s="38" t="s">
        <v>17</v>
      </c>
      <c r="B834" s="39"/>
      <c r="C834" s="39"/>
      <c r="D834" s="39"/>
      <c r="E834" s="42"/>
    </row>
    <row r="835" spans="1:5" ht="15" customHeight="1" x14ac:dyDescent="0.2">
      <c r="A835" s="72" t="s">
        <v>86</v>
      </c>
      <c r="B835" s="106"/>
      <c r="C835" s="106"/>
      <c r="D835" s="106"/>
      <c r="E835" s="106" t="s">
        <v>87</v>
      </c>
    </row>
    <row r="836" spans="1:5" ht="15" customHeight="1" x14ac:dyDescent="0.2"/>
    <row r="837" spans="1:5" ht="15" customHeight="1" x14ac:dyDescent="0.2">
      <c r="C837" s="80" t="s">
        <v>40</v>
      </c>
      <c r="D837" s="103" t="s">
        <v>56</v>
      </c>
      <c r="E837" s="44" t="s">
        <v>42</v>
      </c>
    </row>
    <row r="838" spans="1:5" ht="15" customHeight="1" x14ac:dyDescent="0.2">
      <c r="C838" s="99">
        <v>4399</v>
      </c>
      <c r="D838" s="85" t="s">
        <v>89</v>
      </c>
      <c r="E838" s="100">
        <v>-600000</v>
      </c>
    </row>
    <row r="839" spans="1:5" ht="15" customHeight="1" x14ac:dyDescent="0.2">
      <c r="C839" s="99">
        <v>4399</v>
      </c>
      <c r="D839" s="75" t="s">
        <v>154</v>
      </c>
      <c r="E839" s="100">
        <v>600000</v>
      </c>
    </row>
    <row r="840" spans="1:5" ht="15" customHeight="1" x14ac:dyDescent="0.2">
      <c r="C840" s="87" t="s">
        <v>44</v>
      </c>
      <c r="D840" s="148"/>
      <c r="E840" s="89">
        <f>SUM(E838:E839)</f>
        <v>0</v>
      </c>
    </row>
    <row r="841" spans="1:5" ht="15" customHeight="1" x14ac:dyDescent="0.2"/>
    <row r="842" spans="1:5" ht="15" customHeight="1" x14ac:dyDescent="0.2"/>
    <row r="843" spans="1:5" ht="15" customHeight="1" x14ac:dyDescent="0.25">
      <c r="A843" s="36" t="s">
        <v>304</v>
      </c>
    </row>
    <row r="844" spans="1:5" ht="15" customHeight="1" x14ac:dyDescent="0.2">
      <c r="A844" s="210" t="s">
        <v>165</v>
      </c>
      <c r="B844" s="210"/>
      <c r="C844" s="210"/>
      <c r="D844" s="210"/>
      <c r="E844" s="210"/>
    </row>
    <row r="845" spans="1:5" ht="15" customHeight="1" x14ac:dyDescent="0.2">
      <c r="A845" s="210"/>
      <c r="B845" s="210"/>
      <c r="C845" s="210"/>
      <c r="D845" s="210"/>
      <c r="E845" s="210"/>
    </row>
    <row r="846" spans="1:5" ht="15" customHeight="1" x14ac:dyDescent="0.2">
      <c r="A846" s="208" t="s">
        <v>305</v>
      </c>
      <c r="B846" s="208"/>
      <c r="C846" s="208"/>
      <c r="D846" s="208"/>
      <c r="E846" s="208"/>
    </row>
    <row r="847" spans="1:5" ht="15" customHeight="1" x14ac:dyDescent="0.2">
      <c r="A847" s="208"/>
      <c r="B847" s="208"/>
      <c r="C847" s="208"/>
      <c r="D847" s="208"/>
      <c r="E847" s="208"/>
    </row>
    <row r="848" spans="1:5" ht="15" customHeight="1" x14ac:dyDescent="0.2">
      <c r="A848" s="208"/>
      <c r="B848" s="208"/>
      <c r="C848" s="208"/>
      <c r="D848" s="208"/>
      <c r="E848" s="208"/>
    </row>
    <row r="849" spans="1:5" ht="15" customHeight="1" x14ac:dyDescent="0.2">
      <c r="A849" s="208"/>
      <c r="B849" s="208"/>
      <c r="C849" s="208"/>
      <c r="D849" s="208"/>
      <c r="E849" s="208"/>
    </row>
    <row r="850" spans="1:5" ht="15" customHeight="1" x14ac:dyDescent="0.2">
      <c r="A850" s="208"/>
      <c r="B850" s="208"/>
      <c r="C850" s="208"/>
      <c r="D850" s="208"/>
      <c r="E850" s="208"/>
    </row>
    <row r="851" spans="1:5" ht="15" customHeight="1" x14ac:dyDescent="0.2">
      <c r="A851" s="208"/>
      <c r="B851" s="208"/>
      <c r="C851" s="208"/>
      <c r="D851" s="208"/>
      <c r="E851" s="208"/>
    </row>
    <row r="852" spans="1:5" ht="15" customHeight="1" x14ac:dyDescent="0.2">
      <c r="A852" s="208"/>
      <c r="B852" s="208"/>
      <c r="C852" s="208"/>
      <c r="D852" s="208"/>
      <c r="E852" s="208"/>
    </row>
    <row r="853" spans="1:5" ht="15" customHeight="1" x14ac:dyDescent="0.2">
      <c r="A853" s="208"/>
      <c r="B853" s="208"/>
      <c r="C853" s="208"/>
      <c r="D853" s="208"/>
      <c r="E853" s="208"/>
    </row>
    <row r="854" spans="1:5" ht="15" customHeight="1" x14ac:dyDescent="0.2"/>
    <row r="855" spans="1:5" ht="15" customHeight="1" x14ac:dyDescent="0.25">
      <c r="A855" s="56" t="s">
        <v>17</v>
      </c>
      <c r="B855" s="57"/>
      <c r="C855" s="57"/>
      <c r="D855" s="57"/>
      <c r="E855" s="58"/>
    </row>
    <row r="856" spans="1:5" ht="15" customHeight="1" x14ac:dyDescent="0.2">
      <c r="A856" s="40" t="s">
        <v>167</v>
      </c>
      <c r="B856" s="57"/>
      <c r="C856" s="57"/>
      <c r="D856" s="57"/>
      <c r="E856" s="59" t="s">
        <v>168</v>
      </c>
    </row>
    <row r="857" spans="1:5" ht="15" customHeight="1" x14ac:dyDescent="0.2">
      <c r="A857" s="72"/>
      <c r="B857" s="58"/>
      <c r="C857" s="57"/>
      <c r="D857" s="57"/>
      <c r="E857" s="79"/>
    </row>
    <row r="858" spans="1:5" ht="15" customHeight="1" x14ac:dyDescent="0.2">
      <c r="A858" s="90"/>
      <c r="B858" s="90"/>
      <c r="C858" s="80" t="s">
        <v>40</v>
      </c>
      <c r="D858" s="103" t="s">
        <v>56</v>
      </c>
      <c r="E858" s="82" t="s">
        <v>42</v>
      </c>
    </row>
    <row r="859" spans="1:5" ht="15" customHeight="1" x14ac:dyDescent="0.2">
      <c r="A859" s="90"/>
      <c r="B859" s="90"/>
      <c r="C859" s="108">
        <v>3326</v>
      </c>
      <c r="D859" s="85" t="s">
        <v>89</v>
      </c>
      <c r="E859" s="147">
        <v>-50000</v>
      </c>
    </row>
    <row r="860" spans="1:5" ht="15" customHeight="1" x14ac:dyDescent="0.2">
      <c r="A860" s="90"/>
      <c r="B860" s="90"/>
      <c r="C860" s="108">
        <v>3330</v>
      </c>
      <c r="D860" s="85" t="s">
        <v>89</v>
      </c>
      <c r="E860" s="147">
        <v>-50000</v>
      </c>
    </row>
    <row r="861" spans="1:5" ht="15" customHeight="1" x14ac:dyDescent="0.2">
      <c r="A861" s="90"/>
      <c r="B861" s="90"/>
      <c r="C861" s="108">
        <v>3322</v>
      </c>
      <c r="D861" s="148" t="s">
        <v>142</v>
      </c>
      <c r="E861" s="147">
        <v>50000</v>
      </c>
    </row>
    <row r="862" spans="1:5" ht="15" customHeight="1" x14ac:dyDescent="0.2">
      <c r="A862" s="90"/>
      <c r="B862" s="90"/>
      <c r="C862" s="108">
        <v>3326</v>
      </c>
      <c r="D862" s="148" t="s">
        <v>142</v>
      </c>
      <c r="E862" s="147">
        <v>50000</v>
      </c>
    </row>
    <row r="863" spans="1:5" ht="15" customHeight="1" x14ac:dyDescent="0.2">
      <c r="A863" s="101"/>
      <c r="B863" s="101"/>
      <c r="C863" s="87" t="s">
        <v>44</v>
      </c>
      <c r="D863" s="88"/>
      <c r="E863" s="89">
        <f>SUM(E859:E862)</f>
        <v>0</v>
      </c>
    </row>
    <row r="864" spans="1:5" ht="15" customHeight="1" x14ac:dyDescent="0.2"/>
    <row r="865" spans="1:5" ht="15" customHeight="1" x14ac:dyDescent="0.2"/>
    <row r="866" spans="1:5" ht="15" customHeight="1" x14ac:dyDescent="0.25">
      <c r="A866" s="36" t="s">
        <v>306</v>
      </c>
    </row>
    <row r="867" spans="1:5" ht="15" customHeight="1" x14ac:dyDescent="0.2">
      <c r="A867" s="210" t="s">
        <v>176</v>
      </c>
      <c r="B867" s="210"/>
      <c r="C867" s="210"/>
      <c r="D867" s="210"/>
      <c r="E867" s="210"/>
    </row>
    <row r="868" spans="1:5" ht="15" customHeight="1" x14ac:dyDescent="0.2">
      <c r="A868" s="210"/>
      <c r="B868" s="210"/>
      <c r="C868" s="210"/>
      <c r="D868" s="210"/>
      <c r="E868" s="210"/>
    </row>
    <row r="869" spans="1:5" ht="15" customHeight="1" x14ac:dyDescent="0.2">
      <c r="A869" s="209" t="s">
        <v>307</v>
      </c>
      <c r="B869" s="209"/>
      <c r="C869" s="209"/>
      <c r="D869" s="209"/>
      <c r="E869" s="209"/>
    </row>
    <row r="870" spans="1:5" ht="15" customHeight="1" x14ac:dyDescent="0.2">
      <c r="A870" s="209"/>
      <c r="B870" s="209"/>
      <c r="C870" s="209"/>
      <c r="D870" s="209"/>
      <c r="E870" s="209"/>
    </row>
    <row r="871" spans="1:5" ht="15" customHeight="1" x14ac:dyDescent="0.2">
      <c r="A871" s="209"/>
      <c r="B871" s="209"/>
      <c r="C871" s="209"/>
      <c r="D871" s="209"/>
      <c r="E871" s="209"/>
    </row>
    <row r="872" spans="1:5" ht="15" customHeight="1" x14ac:dyDescent="0.2">
      <c r="A872" s="209"/>
      <c r="B872" s="209"/>
      <c r="C872" s="209"/>
      <c r="D872" s="209"/>
      <c r="E872" s="209"/>
    </row>
    <row r="873" spans="1:5" ht="15" customHeight="1" x14ac:dyDescent="0.2">
      <c r="A873" s="209"/>
      <c r="B873" s="209"/>
      <c r="C873" s="209"/>
      <c r="D873" s="209"/>
      <c r="E873" s="209"/>
    </row>
    <row r="874" spans="1:5" ht="15" customHeight="1" x14ac:dyDescent="0.2">
      <c r="A874" s="209"/>
      <c r="B874" s="209"/>
      <c r="C874" s="209"/>
      <c r="D874" s="209"/>
      <c r="E874" s="209"/>
    </row>
    <row r="875" spans="1:5" ht="15" customHeight="1" x14ac:dyDescent="0.2">
      <c r="A875" s="76"/>
      <c r="B875" s="76"/>
      <c r="C875" s="76"/>
      <c r="D875" s="76"/>
      <c r="E875" s="76"/>
    </row>
    <row r="876" spans="1:5" ht="15" customHeight="1" x14ac:dyDescent="0.25">
      <c r="A876" s="56" t="s">
        <v>17</v>
      </c>
      <c r="B876" s="57"/>
      <c r="C876" s="57"/>
      <c r="D876" s="57"/>
      <c r="E876" s="57"/>
    </row>
    <row r="877" spans="1:5" ht="15" customHeight="1" x14ac:dyDescent="0.2">
      <c r="A877" s="40" t="s">
        <v>62</v>
      </c>
      <c r="B877" s="57"/>
      <c r="C877" s="57"/>
      <c r="D877" s="57"/>
      <c r="E877" s="59" t="s">
        <v>146</v>
      </c>
    </row>
    <row r="878" spans="1:5" ht="15" customHeight="1" x14ac:dyDescent="0.2">
      <c r="A878" s="149"/>
      <c r="B878" s="153"/>
      <c r="C878" s="57"/>
      <c r="D878" s="57"/>
      <c r="E878" s="79"/>
    </row>
    <row r="879" spans="1:5" ht="15" customHeight="1" x14ac:dyDescent="0.25">
      <c r="A879" s="36"/>
      <c r="B879" s="80" t="s">
        <v>178</v>
      </c>
      <c r="C879" s="80" t="s">
        <v>40</v>
      </c>
      <c r="D879" s="81" t="s">
        <v>56</v>
      </c>
      <c r="E879" s="44" t="s">
        <v>42</v>
      </c>
    </row>
    <row r="880" spans="1:5" ht="15" customHeight="1" x14ac:dyDescent="0.25">
      <c r="A880" s="36"/>
      <c r="B880" s="46">
        <v>10</v>
      </c>
      <c r="C880" s="108"/>
      <c r="D880" s="75" t="s">
        <v>100</v>
      </c>
      <c r="E880" s="147">
        <v>-1225430</v>
      </c>
    </row>
    <row r="881" spans="1:5" ht="15" customHeight="1" x14ac:dyDescent="0.25">
      <c r="A881" s="36"/>
      <c r="B881" s="46">
        <v>10</v>
      </c>
      <c r="C881" s="108"/>
      <c r="D881" s="75" t="s">
        <v>58</v>
      </c>
      <c r="E881" s="147">
        <v>1225430</v>
      </c>
    </row>
    <row r="882" spans="1:5" ht="15" customHeight="1" x14ac:dyDescent="0.25">
      <c r="A882" s="36"/>
      <c r="B882" s="121"/>
      <c r="C882" s="87" t="s">
        <v>44</v>
      </c>
      <c r="D882" s="88"/>
      <c r="E882" s="89">
        <f>SUM(E880:E881)</f>
        <v>0</v>
      </c>
    </row>
    <row r="883" spans="1:5" ht="15" customHeight="1" x14ac:dyDescent="0.2"/>
    <row r="884" spans="1:5" ht="15" customHeight="1" x14ac:dyDescent="0.2"/>
    <row r="885" spans="1:5" ht="15" customHeight="1" x14ac:dyDescent="0.25">
      <c r="A885" s="36" t="s">
        <v>308</v>
      </c>
    </row>
    <row r="886" spans="1:5" ht="15" customHeight="1" x14ac:dyDescent="0.2">
      <c r="A886" s="210" t="s">
        <v>176</v>
      </c>
      <c r="B886" s="210"/>
      <c r="C886" s="210"/>
      <c r="D886" s="210"/>
      <c r="E886" s="210"/>
    </row>
    <row r="887" spans="1:5" ht="15" customHeight="1" x14ac:dyDescent="0.2">
      <c r="A887" s="210"/>
      <c r="B887" s="210"/>
      <c r="C887" s="210"/>
      <c r="D887" s="210"/>
      <c r="E887" s="210"/>
    </row>
    <row r="888" spans="1:5" ht="15" customHeight="1" x14ac:dyDescent="0.2">
      <c r="A888" s="209" t="s">
        <v>309</v>
      </c>
      <c r="B888" s="209"/>
      <c r="C888" s="209"/>
      <c r="D888" s="209"/>
      <c r="E888" s="209"/>
    </row>
    <row r="889" spans="1:5" ht="15" customHeight="1" x14ac:dyDescent="0.2">
      <c r="A889" s="209"/>
      <c r="B889" s="209"/>
      <c r="C889" s="209"/>
      <c r="D889" s="209"/>
      <c r="E889" s="209"/>
    </row>
    <row r="890" spans="1:5" ht="15" customHeight="1" x14ac:dyDescent="0.2">
      <c r="A890" s="209"/>
      <c r="B890" s="209"/>
      <c r="C890" s="209"/>
      <c r="D890" s="209"/>
      <c r="E890" s="209"/>
    </row>
    <row r="891" spans="1:5" ht="15" customHeight="1" x14ac:dyDescent="0.2">
      <c r="A891" s="209"/>
      <c r="B891" s="209"/>
      <c r="C891" s="209"/>
      <c r="D891" s="209"/>
      <c r="E891" s="209"/>
    </row>
    <row r="892" spans="1:5" ht="15" customHeight="1" x14ac:dyDescent="0.2">
      <c r="A892" s="209"/>
      <c r="B892" s="209"/>
      <c r="C892" s="209"/>
      <c r="D892" s="209"/>
      <c r="E892" s="209"/>
    </row>
    <row r="893" spans="1:5" ht="15" customHeight="1" x14ac:dyDescent="0.2">
      <c r="A893" s="76"/>
      <c r="B893" s="76"/>
      <c r="C893" s="76"/>
      <c r="D893" s="76"/>
      <c r="E893" s="76"/>
    </row>
    <row r="894" spans="1:5" ht="15" customHeight="1" x14ac:dyDescent="0.25">
      <c r="A894" s="56" t="s">
        <v>17</v>
      </c>
      <c r="B894" s="57"/>
      <c r="C894" s="57"/>
      <c r="D894" s="57"/>
      <c r="E894" s="57"/>
    </row>
    <row r="895" spans="1:5" ht="15" customHeight="1" x14ac:dyDescent="0.2">
      <c r="A895" s="40" t="s">
        <v>62</v>
      </c>
      <c r="B895" s="57"/>
      <c r="C895" s="57"/>
      <c r="D895" s="57"/>
      <c r="E895" s="59" t="s">
        <v>146</v>
      </c>
    </row>
    <row r="896" spans="1:5" ht="15" customHeight="1" x14ac:dyDescent="0.2">
      <c r="A896" s="149"/>
      <c r="B896" s="153"/>
      <c r="C896" s="57"/>
      <c r="D896" s="57"/>
      <c r="E896" s="79"/>
    </row>
    <row r="897" spans="1:5" ht="15" customHeight="1" x14ac:dyDescent="0.25">
      <c r="A897" s="36"/>
      <c r="B897" s="80" t="s">
        <v>178</v>
      </c>
      <c r="C897" s="80" t="s">
        <v>40</v>
      </c>
      <c r="D897" s="81" t="s">
        <v>56</v>
      </c>
      <c r="E897" s="44" t="s">
        <v>42</v>
      </c>
    </row>
    <row r="898" spans="1:5" ht="15" customHeight="1" x14ac:dyDescent="0.25">
      <c r="A898" s="36"/>
      <c r="B898" s="46">
        <v>11</v>
      </c>
      <c r="C898" s="108"/>
      <c r="D898" s="75" t="s">
        <v>100</v>
      </c>
      <c r="E898" s="100">
        <v>-1700000</v>
      </c>
    </row>
    <row r="899" spans="1:5" ht="15" customHeight="1" x14ac:dyDescent="0.25">
      <c r="A899" s="36"/>
      <c r="B899" s="46">
        <v>11</v>
      </c>
      <c r="C899" s="108"/>
      <c r="D899" s="75" t="s">
        <v>58</v>
      </c>
      <c r="E899" s="100">
        <v>1700000</v>
      </c>
    </row>
    <row r="900" spans="1:5" ht="15" customHeight="1" x14ac:dyDescent="0.25">
      <c r="A900" s="36"/>
      <c r="B900" s="121"/>
      <c r="C900" s="87" t="s">
        <v>44</v>
      </c>
      <c r="D900" s="88"/>
      <c r="E900" s="89">
        <f>SUM(E898:E899)</f>
        <v>0</v>
      </c>
    </row>
    <row r="901" spans="1:5" ht="15" customHeight="1" x14ac:dyDescent="0.2"/>
    <row r="902" spans="1:5" ht="15" customHeight="1" x14ac:dyDescent="0.2"/>
    <row r="903" spans="1:5" ht="15" customHeight="1" x14ac:dyDescent="0.25">
      <c r="A903" s="36" t="s">
        <v>310</v>
      </c>
    </row>
    <row r="904" spans="1:5" ht="15" customHeight="1" x14ac:dyDescent="0.2">
      <c r="A904" s="210" t="s">
        <v>176</v>
      </c>
      <c r="B904" s="210"/>
      <c r="C904" s="210"/>
      <c r="D904" s="210"/>
      <c r="E904" s="210"/>
    </row>
    <row r="905" spans="1:5" ht="15" customHeight="1" x14ac:dyDescent="0.2">
      <c r="A905" s="210"/>
      <c r="B905" s="210"/>
      <c r="C905" s="210"/>
      <c r="D905" s="210"/>
      <c r="E905" s="210"/>
    </row>
    <row r="906" spans="1:5" ht="15" customHeight="1" x14ac:dyDescent="0.2">
      <c r="A906" s="209" t="s">
        <v>311</v>
      </c>
      <c r="B906" s="209"/>
      <c r="C906" s="209"/>
      <c r="D906" s="209"/>
      <c r="E906" s="209"/>
    </row>
    <row r="907" spans="1:5" ht="15" customHeight="1" x14ac:dyDescent="0.2">
      <c r="A907" s="209"/>
      <c r="B907" s="209"/>
      <c r="C907" s="209"/>
      <c r="D907" s="209"/>
      <c r="E907" s="209"/>
    </row>
    <row r="908" spans="1:5" ht="15" customHeight="1" x14ac:dyDescent="0.2">
      <c r="A908" s="209"/>
      <c r="B908" s="209"/>
      <c r="C908" s="209"/>
      <c r="D908" s="209"/>
      <c r="E908" s="209"/>
    </row>
    <row r="909" spans="1:5" ht="15" customHeight="1" x14ac:dyDescent="0.2">
      <c r="A909" s="209"/>
      <c r="B909" s="209"/>
      <c r="C909" s="209"/>
      <c r="D909" s="209"/>
      <c r="E909" s="209"/>
    </row>
    <row r="910" spans="1:5" ht="15" customHeight="1" x14ac:dyDescent="0.2">
      <c r="A910" s="209"/>
      <c r="B910" s="209"/>
      <c r="C910" s="209"/>
      <c r="D910" s="209"/>
      <c r="E910" s="209"/>
    </row>
    <row r="911" spans="1:5" ht="15" customHeight="1" x14ac:dyDescent="0.2">
      <c r="A911" s="76"/>
      <c r="B911" s="76"/>
      <c r="C911" s="76"/>
      <c r="D911" s="76"/>
      <c r="E911" s="76"/>
    </row>
    <row r="912" spans="1:5" ht="15" customHeight="1" x14ac:dyDescent="0.25">
      <c r="A912" s="56" t="s">
        <v>17</v>
      </c>
      <c r="B912" s="57"/>
      <c r="C912" s="57"/>
      <c r="D912" s="57"/>
      <c r="E912" s="57"/>
    </row>
    <row r="913" spans="1:5" ht="15" customHeight="1" x14ac:dyDescent="0.2">
      <c r="A913" s="40" t="s">
        <v>62</v>
      </c>
      <c r="B913" s="57"/>
      <c r="C913" s="57"/>
      <c r="D913" s="57"/>
      <c r="E913" s="59" t="s">
        <v>146</v>
      </c>
    </row>
    <row r="914" spans="1:5" ht="15" customHeight="1" x14ac:dyDescent="0.2">
      <c r="A914" s="149"/>
      <c r="B914" s="153"/>
      <c r="C914" s="57"/>
      <c r="D914" s="57"/>
      <c r="E914" s="79"/>
    </row>
    <row r="915" spans="1:5" ht="15" customHeight="1" x14ac:dyDescent="0.25">
      <c r="A915" s="36"/>
      <c r="B915" s="80" t="s">
        <v>178</v>
      </c>
      <c r="C915" s="80" t="s">
        <v>40</v>
      </c>
      <c r="D915" s="81" t="s">
        <v>56</v>
      </c>
      <c r="E915" s="44" t="s">
        <v>42</v>
      </c>
    </row>
    <row r="916" spans="1:5" ht="15" customHeight="1" x14ac:dyDescent="0.25">
      <c r="A916" s="36"/>
      <c r="B916" s="46">
        <v>898</v>
      </c>
      <c r="C916" s="108"/>
      <c r="D916" s="75" t="s">
        <v>100</v>
      </c>
      <c r="E916" s="147">
        <v>-100000</v>
      </c>
    </row>
    <row r="917" spans="1:5" ht="15" customHeight="1" x14ac:dyDescent="0.25">
      <c r="A917" s="36"/>
      <c r="B917" s="46">
        <v>898</v>
      </c>
      <c r="C917" s="108"/>
      <c r="D917" s="75" t="s">
        <v>58</v>
      </c>
      <c r="E917" s="147">
        <v>100000</v>
      </c>
    </row>
    <row r="918" spans="1:5" ht="15" customHeight="1" x14ac:dyDescent="0.25">
      <c r="A918" s="36"/>
      <c r="B918" s="121"/>
      <c r="C918" s="87" t="s">
        <v>44</v>
      </c>
      <c r="D918" s="88"/>
      <c r="E918" s="89">
        <f>SUM(E916:E917)</f>
        <v>0</v>
      </c>
    </row>
    <row r="919" spans="1:5" ht="15" customHeight="1" x14ac:dyDescent="0.2"/>
    <row r="920" spans="1:5" ht="15" customHeight="1" x14ac:dyDescent="0.2"/>
    <row r="921" spans="1:5" ht="15" customHeight="1" x14ac:dyDescent="0.25">
      <c r="A921" s="36" t="s">
        <v>312</v>
      </c>
    </row>
    <row r="922" spans="1:5" ht="15" customHeight="1" x14ac:dyDescent="0.2">
      <c r="A922" s="210" t="s">
        <v>176</v>
      </c>
      <c r="B922" s="210"/>
      <c r="C922" s="210"/>
      <c r="D922" s="210"/>
      <c r="E922" s="210"/>
    </row>
    <row r="923" spans="1:5" ht="15" customHeight="1" x14ac:dyDescent="0.2">
      <c r="A923" s="210"/>
      <c r="B923" s="210"/>
      <c r="C923" s="210"/>
      <c r="D923" s="210"/>
      <c r="E923" s="210"/>
    </row>
    <row r="924" spans="1:5" ht="15" customHeight="1" x14ac:dyDescent="0.2">
      <c r="A924" s="209" t="s">
        <v>313</v>
      </c>
      <c r="B924" s="209"/>
      <c r="C924" s="209"/>
      <c r="D924" s="209"/>
      <c r="E924" s="209"/>
    </row>
    <row r="925" spans="1:5" ht="15" customHeight="1" x14ac:dyDescent="0.2">
      <c r="A925" s="209"/>
      <c r="B925" s="209"/>
      <c r="C925" s="209"/>
      <c r="D925" s="209"/>
      <c r="E925" s="209"/>
    </row>
    <row r="926" spans="1:5" ht="15" customHeight="1" x14ac:dyDescent="0.2">
      <c r="A926" s="209"/>
      <c r="B926" s="209"/>
      <c r="C926" s="209"/>
      <c r="D926" s="209"/>
      <c r="E926" s="209"/>
    </row>
    <row r="927" spans="1:5" ht="15" customHeight="1" x14ac:dyDescent="0.2">
      <c r="A927" s="209"/>
      <c r="B927" s="209"/>
      <c r="C927" s="209"/>
      <c r="D927" s="209"/>
      <c r="E927" s="209"/>
    </row>
    <row r="928" spans="1:5" ht="15" customHeight="1" x14ac:dyDescent="0.2">
      <c r="A928" s="209"/>
      <c r="B928" s="209"/>
      <c r="C928" s="209"/>
      <c r="D928" s="209"/>
      <c r="E928" s="209"/>
    </row>
    <row r="929" spans="1:5" ht="15" customHeight="1" x14ac:dyDescent="0.2">
      <c r="A929" s="76"/>
      <c r="B929" s="76"/>
      <c r="C929" s="76"/>
      <c r="D929" s="76"/>
      <c r="E929" s="76"/>
    </row>
    <row r="930" spans="1:5" ht="15" customHeight="1" x14ac:dyDescent="0.25">
      <c r="A930" s="56" t="s">
        <v>17</v>
      </c>
      <c r="B930" s="57"/>
      <c r="C930" s="57"/>
      <c r="D930" s="57"/>
      <c r="E930" s="57"/>
    </row>
    <row r="931" spans="1:5" ht="15" customHeight="1" x14ac:dyDescent="0.2">
      <c r="A931" s="40" t="s">
        <v>62</v>
      </c>
      <c r="B931" s="57"/>
      <c r="C931" s="57"/>
      <c r="D931" s="57"/>
      <c r="E931" s="59" t="s">
        <v>146</v>
      </c>
    </row>
    <row r="932" spans="1:5" ht="15" customHeight="1" x14ac:dyDescent="0.2">
      <c r="A932" s="149"/>
      <c r="B932" s="153"/>
      <c r="C932" s="57"/>
      <c r="D932" s="57"/>
      <c r="E932" s="79"/>
    </row>
    <row r="933" spans="1:5" ht="15" customHeight="1" x14ac:dyDescent="0.25">
      <c r="A933" s="36"/>
      <c r="B933" s="80" t="s">
        <v>178</v>
      </c>
      <c r="C933" s="80" t="s">
        <v>40</v>
      </c>
      <c r="D933" s="81" t="s">
        <v>56</v>
      </c>
      <c r="E933" s="44" t="s">
        <v>42</v>
      </c>
    </row>
    <row r="934" spans="1:5" ht="15" customHeight="1" x14ac:dyDescent="0.25">
      <c r="A934" s="36"/>
      <c r="B934" s="46">
        <v>898</v>
      </c>
      <c r="C934" s="108"/>
      <c r="D934" s="75" t="s">
        <v>100</v>
      </c>
      <c r="E934" s="147">
        <v>-5710000</v>
      </c>
    </row>
    <row r="935" spans="1:5" ht="15" customHeight="1" x14ac:dyDescent="0.25">
      <c r="A935" s="36"/>
      <c r="B935" s="121"/>
      <c r="C935" s="87" t="s">
        <v>44</v>
      </c>
      <c r="D935" s="88"/>
      <c r="E935" s="89">
        <f>SUM(E934:E934)</f>
        <v>-5710000</v>
      </c>
    </row>
    <row r="936" spans="1:5" ht="15" customHeight="1" x14ac:dyDescent="0.2"/>
    <row r="937" spans="1:5" ht="15" customHeight="1" x14ac:dyDescent="0.25">
      <c r="A937" s="38" t="s">
        <v>17</v>
      </c>
      <c r="B937" s="39"/>
      <c r="C937" s="39"/>
      <c r="D937" s="58"/>
      <c r="E937" s="58"/>
    </row>
    <row r="938" spans="1:5" ht="15" customHeight="1" x14ac:dyDescent="0.2">
      <c r="A938" s="40" t="s">
        <v>62</v>
      </c>
      <c r="B938" s="57"/>
      <c r="C938" s="57"/>
      <c r="D938" s="57"/>
      <c r="E938" s="59" t="s">
        <v>102</v>
      </c>
    </row>
    <row r="939" spans="1:5" ht="15" customHeight="1" x14ac:dyDescent="0.2">
      <c r="A939" s="42"/>
      <c r="B939" s="119"/>
      <c r="C939" s="39"/>
      <c r="D939" s="42"/>
      <c r="E939" s="120"/>
    </row>
    <row r="940" spans="1:5" ht="15" customHeight="1" x14ac:dyDescent="0.2">
      <c r="B940" s="90"/>
      <c r="C940" s="44" t="s">
        <v>40</v>
      </c>
      <c r="D940" s="103" t="s">
        <v>56</v>
      </c>
      <c r="E940" s="44" t="s">
        <v>42</v>
      </c>
    </row>
    <row r="941" spans="1:5" ht="15" customHeight="1" x14ac:dyDescent="0.2">
      <c r="B941" s="123"/>
      <c r="C941" s="108">
        <v>2212</v>
      </c>
      <c r="D941" s="75" t="s">
        <v>100</v>
      </c>
      <c r="E941" s="49">
        <v>5710000</v>
      </c>
    </row>
    <row r="942" spans="1:5" ht="15" customHeight="1" x14ac:dyDescent="0.2">
      <c r="B942" s="124"/>
      <c r="C942" s="51" t="s">
        <v>44</v>
      </c>
      <c r="D942" s="125"/>
      <c r="E942" s="126">
        <f>SUM(E941:E941)</f>
        <v>5710000</v>
      </c>
    </row>
    <row r="943" spans="1:5" ht="15" customHeight="1" x14ac:dyDescent="0.2"/>
    <row r="944" spans="1:5" ht="15" customHeight="1" x14ac:dyDescent="0.2"/>
    <row r="945" spans="1:5" ht="15" customHeight="1" x14ac:dyDescent="0.25">
      <c r="A945" s="36" t="s">
        <v>314</v>
      </c>
    </row>
    <row r="946" spans="1:5" ht="15" customHeight="1" x14ac:dyDescent="0.2">
      <c r="A946" s="210" t="s">
        <v>176</v>
      </c>
      <c r="B946" s="210"/>
      <c r="C946" s="210"/>
      <c r="D946" s="210"/>
      <c r="E946" s="210"/>
    </row>
    <row r="947" spans="1:5" ht="15" customHeight="1" x14ac:dyDescent="0.2">
      <c r="A947" s="210"/>
      <c r="B947" s="210"/>
      <c r="C947" s="210"/>
      <c r="D947" s="210"/>
      <c r="E947" s="210"/>
    </row>
    <row r="948" spans="1:5" ht="15" customHeight="1" x14ac:dyDescent="0.2">
      <c r="A948" s="208" t="s">
        <v>315</v>
      </c>
      <c r="B948" s="208"/>
      <c r="C948" s="208"/>
      <c r="D948" s="208"/>
      <c r="E948" s="208"/>
    </row>
    <row r="949" spans="1:5" ht="15" customHeight="1" x14ac:dyDescent="0.2">
      <c r="A949" s="208"/>
      <c r="B949" s="208"/>
      <c r="C949" s="208"/>
      <c r="D949" s="208"/>
      <c r="E949" s="208"/>
    </row>
    <row r="950" spans="1:5" ht="15" customHeight="1" x14ac:dyDescent="0.2">
      <c r="A950" s="208"/>
      <c r="B950" s="208"/>
      <c r="C950" s="208"/>
      <c r="D950" s="208"/>
      <c r="E950" s="208"/>
    </row>
    <row r="951" spans="1:5" ht="15" customHeight="1" x14ac:dyDescent="0.2">
      <c r="A951" s="208"/>
      <c r="B951" s="208"/>
      <c r="C951" s="208"/>
      <c r="D951" s="208"/>
      <c r="E951" s="208"/>
    </row>
    <row r="952" spans="1:5" ht="15" customHeight="1" x14ac:dyDescent="0.2">
      <c r="A952" s="208"/>
      <c r="B952" s="208"/>
      <c r="C952" s="208"/>
      <c r="D952" s="208"/>
      <c r="E952" s="208"/>
    </row>
    <row r="953" spans="1:5" ht="15" customHeight="1" x14ac:dyDescent="0.2">
      <c r="A953" s="208"/>
      <c r="B953" s="208"/>
      <c r="C953" s="208"/>
      <c r="D953" s="208"/>
      <c r="E953" s="208"/>
    </row>
    <row r="954" spans="1:5" ht="15" customHeight="1" x14ac:dyDescent="0.2">
      <c r="A954" s="208"/>
      <c r="B954" s="208"/>
      <c r="C954" s="208"/>
      <c r="D954" s="208"/>
      <c r="E954" s="208"/>
    </row>
    <row r="955" spans="1:5" ht="15" customHeight="1" x14ac:dyDescent="0.2">
      <c r="A955" s="57"/>
      <c r="B955" s="149"/>
      <c r="C955" s="150"/>
      <c r="D955" s="57"/>
      <c r="E955" s="151"/>
    </row>
    <row r="956" spans="1:5" ht="15" customHeight="1" x14ac:dyDescent="0.25">
      <c r="A956" s="38" t="s">
        <v>17</v>
      </c>
      <c r="B956" s="39"/>
      <c r="C956" s="39"/>
      <c r="D956" s="58"/>
      <c r="E956" s="58"/>
    </row>
    <row r="957" spans="1:5" ht="15" customHeight="1" x14ac:dyDescent="0.2">
      <c r="A957" s="40" t="s">
        <v>62</v>
      </c>
      <c r="B957" s="39"/>
      <c r="C957" s="39"/>
      <c r="D957" s="39"/>
      <c r="E957" s="41" t="s">
        <v>63</v>
      </c>
    </row>
    <row r="958" spans="1:5" ht="15" customHeight="1" x14ac:dyDescent="0.25">
      <c r="A958" s="155"/>
      <c r="B958" s="156"/>
      <c r="C958" s="39"/>
      <c r="D958" s="42"/>
      <c r="E958" s="120"/>
    </row>
    <row r="959" spans="1:5" ht="15" customHeight="1" x14ac:dyDescent="0.2">
      <c r="A959" s="97"/>
      <c r="B959" s="90"/>
      <c r="C959" s="44" t="s">
        <v>40</v>
      </c>
      <c r="D959" s="103" t="s">
        <v>56</v>
      </c>
      <c r="E959" s="82" t="s">
        <v>42</v>
      </c>
    </row>
    <row r="960" spans="1:5" ht="15" customHeight="1" x14ac:dyDescent="0.2">
      <c r="A960" s="98"/>
      <c r="B960" s="98"/>
      <c r="C960" s="108">
        <v>3122</v>
      </c>
      <c r="D960" s="75" t="s">
        <v>100</v>
      </c>
      <c r="E960" s="49">
        <v>-38589.08</v>
      </c>
    </row>
    <row r="961" spans="1:5" ht="15" customHeight="1" x14ac:dyDescent="0.2">
      <c r="A961" s="98"/>
      <c r="B961" s="98"/>
      <c r="C961" s="108">
        <v>3122</v>
      </c>
      <c r="D961" s="75" t="s">
        <v>58</v>
      </c>
      <c r="E961" s="49">
        <v>38589.08</v>
      </c>
    </row>
    <row r="962" spans="1:5" ht="15" customHeight="1" x14ac:dyDescent="0.2">
      <c r="A962" s="117"/>
      <c r="B962" s="127"/>
      <c r="C962" s="51" t="s">
        <v>44</v>
      </c>
      <c r="D962" s="125"/>
      <c r="E962" s="126">
        <f>SUM(E960:E961)</f>
        <v>0</v>
      </c>
    </row>
    <row r="963" spans="1:5" ht="15" customHeight="1" x14ac:dyDescent="0.2"/>
    <row r="964" spans="1:5" ht="15" customHeight="1" x14ac:dyDescent="0.2"/>
    <row r="965" spans="1:5" ht="15" customHeight="1" x14ac:dyDescent="0.25">
      <c r="A965" s="36" t="s">
        <v>316</v>
      </c>
    </row>
    <row r="966" spans="1:5" ht="15" customHeight="1" x14ac:dyDescent="0.2">
      <c r="A966" s="210" t="s">
        <v>161</v>
      </c>
      <c r="B966" s="210"/>
      <c r="C966" s="210"/>
      <c r="D966" s="210"/>
      <c r="E966" s="210"/>
    </row>
    <row r="967" spans="1:5" ht="15" customHeight="1" x14ac:dyDescent="0.2">
      <c r="A967" s="210"/>
      <c r="B967" s="210"/>
      <c r="C967" s="210"/>
      <c r="D967" s="210"/>
      <c r="E967" s="210"/>
    </row>
    <row r="968" spans="1:5" ht="15" customHeight="1" x14ac:dyDescent="0.2">
      <c r="A968" s="208" t="s">
        <v>317</v>
      </c>
      <c r="B968" s="208"/>
      <c r="C968" s="208"/>
      <c r="D968" s="208"/>
      <c r="E968" s="208"/>
    </row>
    <row r="969" spans="1:5" ht="15" customHeight="1" x14ac:dyDescent="0.2">
      <c r="A969" s="208"/>
      <c r="B969" s="208"/>
      <c r="C969" s="208"/>
      <c r="D969" s="208"/>
      <c r="E969" s="208"/>
    </row>
    <row r="970" spans="1:5" ht="15" customHeight="1" x14ac:dyDescent="0.2">
      <c r="A970" s="208"/>
      <c r="B970" s="208"/>
      <c r="C970" s="208"/>
      <c r="D970" s="208"/>
      <c r="E970" s="208"/>
    </row>
    <row r="971" spans="1:5" ht="15" customHeight="1" x14ac:dyDescent="0.2">
      <c r="A971" s="208"/>
      <c r="B971" s="208"/>
      <c r="C971" s="208"/>
      <c r="D971" s="208"/>
      <c r="E971" s="208"/>
    </row>
    <row r="972" spans="1:5" ht="15" customHeight="1" x14ac:dyDescent="0.2">
      <c r="A972" s="208"/>
      <c r="B972" s="208"/>
      <c r="C972" s="208"/>
      <c r="D972" s="208"/>
      <c r="E972" s="208"/>
    </row>
    <row r="973" spans="1:5" ht="15" customHeight="1" x14ac:dyDescent="0.2">
      <c r="A973" s="208"/>
      <c r="B973" s="208"/>
      <c r="C973" s="208"/>
      <c r="D973" s="208"/>
      <c r="E973" s="208"/>
    </row>
    <row r="974" spans="1:5" ht="15" customHeight="1" x14ac:dyDescent="0.2"/>
    <row r="975" spans="1:5" ht="15" customHeight="1" x14ac:dyDescent="0.25">
      <c r="A975" s="38" t="s">
        <v>17</v>
      </c>
      <c r="B975" s="39"/>
      <c r="C975" s="39"/>
      <c r="D975" s="58"/>
      <c r="E975" s="58"/>
    </row>
    <row r="976" spans="1:5" ht="15" customHeight="1" x14ac:dyDescent="0.2">
      <c r="A976" s="40" t="s">
        <v>98</v>
      </c>
      <c r="B976" s="39"/>
      <c r="C976" s="39"/>
      <c r="D976" s="39"/>
      <c r="E976" s="41" t="s">
        <v>318</v>
      </c>
    </row>
    <row r="977" spans="1:5" ht="15" customHeight="1" x14ac:dyDescent="0.2">
      <c r="A977" s="42"/>
      <c r="B977" s="119"/>
      <c r="C977" s="39"/>
      <c r="D977" s="42"/>
      <c r="E977" s="120"/>
    </row>
    <row r="978" spans="1:5" ht="15" customHeight="1" x14ac:dyDescent="0.2">
      <c r="A978" s="97"/>
      <c r="B978" s="97"/>
      <c r="C978" s="44" t="s">
        <v>40</v>
      </c>
      <c r="D978" s="103" t="s">
        <v>56</v>
      </c>
      <c r="E978" s="44" t="s">
        <v>42</v>
      </c>
    </row>
    <row r="979" spans="1:5" ht="15" customHeight="1" x14ac:dyDescent="0.2">
      <c r="A979" s="157"/>
      <c r="B979" s="92"/>
      <c r="C979" s="108">
        <v>3636</v>
      </c>
      <c r="D979" s="75" t="s">
        <v>58</v>
      </c>
      <c r="E979" s="49">
        <v>-71000</v>
      </c>
    </row>
    <row r="980" spans="1:5" ht="15" customHeight="1" x14ac:dyDescent="0.2">
      <c r="A980" s="117"/>
      <c r="B980" s="39"/>
      <c r="C980" s="51" t="s">
        <v>44</v>
      </c>
      <c r="D980" s="125"/>
      <c r="E980" s="126">
        <f>SUM(E979:E979)</f>
        <v>-71000</v>
      </c>
    </row>
    <row r="981" spans="1:5" ht="15" customHeight="1" x14ac:dyDescent="0.2"/>
    <row r="982" spans="1:5" ht="15" customHeight="1" x14ac:dyDescent="0.25">
      <c r="A982" s="38" t="s">
        <v>17</v>
      </c>
      <c r="B982" s="39"/>
      <c r="C982" s="39"/>
      <c r="D982" s="58"/>
      <c r="E982" s="58"/>
    </row>
    <row r="983" spans="1:5" ht="15" customHeight="1" x14ac:dyDescent="0.2">
      <c r="A983" s="40" t="s">
        <v>98</v>
      </c>
      <c r="B983" s="39"/>
      <c r="C983" s="39"/>
      <c r="D983" s="39"/>
      <c r="E983" s="41" t="s">
        <v>99</v>
      </c>
    </row>
    <row r="984" spans="1:5" ht="15" customHeight="1" x14ac:dyDescent="0.2">
      <c r="A984" s="42"/>
      <c r="B984" s="119"/>
      <c r="C984" s="39"/>
      <c r="D984" s="42"/>
      <c r="E984" s="120"/>
    </row>
    <row r="985" spans="1:5" ht="15" customHeight="1" x14ac:dyDescent="0.2">
      <c r="A985" s="97"/>
      <c r="B985" s="97"/>
      <c r="C985" s="44" t="s">
        <v>40</v>
      </c>
      <c r="D985" s="103" t="s">
        <v>56</v>
      </c>
      <c r="E985" s="44" t="s">
        <v>42</v>
      </c>
    </row>
    <row r="986" spans="1:5" ht="15" customHeight="1" x14ac:dyDescent="0.2">
      <c r="A986" s="157"/>
      <c r="B986" s="92"/>
      <c r="C986" s="108">
        <v>3122</v>
      </c>
      <c r="D986" s="75" t="s">
        <v>100</v>
      </c>
      <c r="E986" s="49">
        <v>71000</v>
      </c>
    </row>
    <row r="987" spans="1:5" ht="15" customHeight="1" x14ac:dyDescent="0.2">
      <c r="A987" s="117"/>
      <c r="B987" s="39"/>
      <c r="C987" s="51" t="s">
        <v>44</v>
      </c>
      <c r="D987" s="125"/>
      <c r="E987" s="126">
        <f>SUM(E986:E986)</f>
        <v>71000</v>
      </c>
    </row>
    <row r="988" spans="1:5" ht="15" customHeight="1" x14ac:dyDescent="0.2"/>
    <row r="989" spans="1:5" ht="15" customHeight="1" x14ac:dyDescent="0.25">
      <c r="A989" s="36" t="s">
        <v>319</v>
      </c>
    </row>
    <row r="990" spans="1:5" ht="15" customHeight="1" x14ac:dyDescent="0.2">
      <c r="A990" s="210" t="s">
        <v>161</v>
      </c>
      <c r="B990" s="210"/>
      <c r="C990" s="210"/>
      <c r="D990" s="210"/>
      <c r="E990" s="210"/>
    </row>
    <row r="991" spans="1:5" ht="15" customHeight="1" x14ac:dyDescent="0.2">
      <c r="A991" s="210"/>
      <c r="B991" s="210"/>
      <c r="C991" s="210"/>
      <c r="D991" s="210"/>
      <c r="E991" s="210"/>
    </row>
    <row r="992" spans="1:5" ht="15" customHeight="1" x14ac:dyDescent="0.2">
      <c r="A992" s="209" t="s">
        <v>320</v>
      </c>
      <c r="B992" s="209"/>
      <c r="C992" s="209"/>
      <c r="D992" s="209"/>
      <c r="E992" s="209"/>
    </row>
    <row r="993" spans="1:5" ht="15" customHeight="1" x14ac:dyDescent="0.2">
      <c r="A993" s="209"/>
      <c r="B993" s="209"/>
      <c r="C993" s="209"/>
      <c r="D993" s="209"/>
      <c r="E993" s="209"/>
    </row>
    <row r="994" spans="1:5" ht="15" customHeight="1" x14ac:dyDescent="0.2">
      <c r="A994" s="209"/>
      <c r="B994" s="209"/>
      <c r="C994" s="209"/>
      <c r="D994" s="209"/>
      <c r="E994" s="209"/>
    </row>
    <row r="995" spans="1:5" ht="15" customHeight="1" x14ac:dyDescent="0.2">
      <c r="A995" s="209"/>
      <c r="B995" s="209"/>
      <c r="C995" s="209"/>
      <c r="D995" s="209"/>
      <c r="E995" s="209"/>
    </row>
    <row r="996" spans="1:5" ht="15" customHeight="1" x14ac:dyDescent="0.2">
      <c r="A996" s="209"/>
      <c r="B996" s="209"/>
      <c r="C996" s="209"/>
      <c r="D996" s="209"/>
      <c r="E996" s="209"/>
    </row>
    <row r="997" spans="1:5" ht="15" customHeight="1" x14ac:dyDescent="0.2">
      <c r="A997" s="209"/>
      <c r="B997" s="209"/>
      <c r="C997" s="209"/>
      <c r="D997" s="209"/>
      <c r="E997" s="209"/>
    </row>
    <row r="998" spans="1:5" ht="15" customHeight="1" x14ac:dyDescent="0.2">
      <c r="A998" s="209"/>
      <c r="B998" s="209"/>
      <c r="C998" s="209"/>
      <c r="D998" s="209"/>
      <c r="E998" s="209"/>
    </row>
    <row r="999" spans="1:5" ht="15" customHeight="1" x14ac:dyDescent="0.2">
      <c r="A999" s="76"/>
      <c r="B999" s="76"/>
      <c r="C999" s="76"/>
      <c r="D999" s="76"/>
      <c r="E999" s="76"/>
    </row>
    <row r="1000" spans="1:5" ht="15" customHeight="1" x14ac:dyDescent="0.25">
      <c r="A1000" s="56" t="s">
        <v>17</v>
      </c>
      <c r="B1000" s="57"/>
      <c r="C1000" s="57"/>
      <c r="D1000" s="57"/>
      <c r="E1000" s="57"/>
    </row>
    <row r="1001" spans="1:5" ht="15" customHeight="1" x14ac:dyDescent="0.2">
      <c r="A1001" s="152" t="s">
        <v>98</v>
      </c>
      <c r="B1001" s="57"/>
      <c r="C1001" s="57"/>
      <c r="D1001" s="57"/>
      <c r="E1001" s="59" t="s">
        <v>99</v>
      </c>
    </row>
    <row r="1002" spans="1:5" ht="15" customHeight="1" x14ac:dyDescent="0.25">
      <c r="A1002" s="56"/>
      <c r="B1002" s="58"/>
      <c r="C1002" s="57"/>
      <c r="D1002" s="57"/>
      <c r="E1002" s="79"/>
    </row>
    <row r="1003" spans="1:5" ht="15" customHeight="1" x14ac:dyDescent="0.2">
      <c r="A1003" s="174"/>
      <c r="B1003" s="90"/>
      <c r="C1003" s="80" t="s">
        <v>40</v>
      </c>
      <c r="D1003" s="81" t="s">
        <v>56</v>
      </c>
      <c r="E1003" s="44" t="s">
        <v>42</v>
      </c>
    </row>
    <row r="1004" spans="1:5" ht="15" customHeight="1" x14ac:dyDescent="0.2">
      <c r="A1004" s="157"/>
      <c r="B1004" s="92"/>
      <c r="C1004" s="99">
        <v>3533</v>
      </c>
      <c r="D1004" s="75" t="s">
        <v>58</v>
      </c>
      <c r="E1004" s="158">
        <f>-6200-3100-52700</f>
        <v>-62000</v>
      </c>
    </row>
    <row r="1005" spans="1:5" ht="15" customHeight="1" x14ac:dyDescent="0.2">
      <c r="A1005" s="157"/>
      <c r="B1005" s="92"/>
      <c r="C1005" s="99">
        <v>3533</v>
      </c>
      <c r="D1005" s="75" t="s">
        <v>100</v>
      </c>
      <c r="E1005" s="100">
        <v>62000</v>
      </c>
    </row>
    <row r="1006" spans="1:5" ht="15" customHeight="1" x14ac:dyDescent="0.2">
      <c r="A1006" s="101"/>
      <c r="B1006" s="124"/>
      <c r="C1006" s="87" t="s">
        <v>44</v>
      </c>
      <c r="D1006" s="88"/>
      <c r="E1006" s="89">
        <f>SUM(E1004:E1005)</f>
        <v>0</v>
      </c>
    </row>
    <row r="1007" spans="1:5" ht="15" customHeight="1" x14ac:dyDescent="0.2"/>
    <row r="1008" spans="1:5" ht="15" customHeight="1" x14ac:dyDescent="0.2"/>
    <row r="1009" spans="1:5" ht="15" customHeight="1" x14ac:dyDescent="0.25">
      <c r="A1009" s="36" t="s">
        <v>321</v>
      </c>
    </row>
    <row r="1010" spans="1:5" ht="15" customHeight="1" x14ac:dyDescent="0.2">
      <c r="A1010" s="207" t="s">
        <v>138</v>
      </c>
      <c r="B1010" s="207"/>
      <c r="C1010" s="207"/>
      <c r="D1010" s="207"/>
      <c r="E1010" s="207"/>
    </row>
    <row r="1011" spans="1:5" ht="15" customHeight="1" x14ac:dyDescent="0.2">
      <c r="A1011" s="207"/>
      <c r="B1011" s="207"/>
      <c r="C1011" s="207"/>
      <c r="D1011" s="207"/>
      <c r="E1011" s="207"/>
    </row>
    <row r="1012" spans="1:5" ht="15" customHeight="1" x14ac:dyDescent="0.2">
      <c r="A1012" s="208" t="s">
        <v>322</v>
      </c>
      <c r="B1012" s="208"/>
      <c r="C1012" s="208"/>
      <c r="D1012" s="208"/>
      <c r="E1012" s="208"/>
    </row>
    <row r="1013" spans="1:5" ht="15" customHeight="1" x14ac:dyDescent="0.2">
      <c r="A1013" s="208"/>
      <c r="B1013" s="208"/>
      <c r="C1013" s="208"/>
      <c r="D1013" s="208"/>
      <c r="E1013" s="208"/>
    </row>
    <row r="1014" spans="1:5" ht="15" customHeight="1" x14ac:dyDescent="0.2">
      <c r="A1014" s="208"/>
      <c r="B1014" s="208"/>
      <c r="C1014" s="208"/>
      <c r="D1014" s="208"/>
      <c r="E1014" s="208"/>
    </row>
    <row r="1015" spans="1:5" ht="15" customHeight="1" x14ac:dyDescent="0.2">
      <c r="A1015" s="208"/>
      <c r="B1015" s="208"/>
      <c r="C1015" s="208"/>
      <c r="D1015" s="208"/>
      <c r="E1015" s="208"/>
    </row>
    <row r="1016" spans="1:5" ht="15" customHeight="1" x14ac:dyDescent="0.2">
      <c r="A1016" s="208"/>
      <c r="B1016" s="208"/>
      <c r="C1016" s="208"/>
      <c r="D1016" s="208"/>
      <c r="E1016" s="208"/>
    </row>
    <row r="1017" spans="1:5" ht="15" customHeight="1" x14ac:dyDescent="0.2">
      <c r="A1017" s="208"/>
      <c r="B1017" s="208"/>
      <c r="C1017" s="208"/>
      <c r="D1017" s="208"/>
      <c r="E1017" s="208"/>
    </row>
    <row r="1018" spans="1:5" ht="15" customHeight="1" x14ac:dyDescent="0.2">
      <c r="A1018" s="208"/>
      <c r="B1018" s="208"/>
      <c r="C1018" s="208"/>
      <c r="D1018" s="208"/>
      <c r="E1018" s="208"/>
    </row>
    <row r="1019" spans="1:5" ht="15" customHeight="1" x14ac:dyDescent="0.2">
      <c r="A1019" s="208"/>
      <c r="B1019" s="208"/>
      <c r="C1019" s="208"/>
      <c r="D1019" s="208"/>
      <c r="E1019" s="208"/>
    </row>
    <row r="1020" spans="1:5" ht="15" customHeight="1" x14ac:dyDescent="0.2">
      <c r="A1020" s="208"/>
      <c r="B1020" s="208"/>
      <c r="C1020" s="208"/>
      <c r="D1020" s="208"/>
      <c r="E1020" s="208"/>
    </row>
    <row r="1021" spans="1:5" ht="15" customHeight="1" x14ac:dyDescent="0.2">
      <c r="A1021" s="208"/>
      <c r="B1021" s="208"/>
      <c r="C1021" s="208"/>
      <c r="D1021" s="208"/>
      <c r="E1021" s="208"/>
    </row>
    <row r="1022" spans="1:5" ht="15" customHeight="1" x14ac:dyDescent="0.2">
      <c r="A1022" s="208"/>
      <c r="B1022" s="208"/>
      <c r="C1022" s="208"/>
      <c r="D1022" s="208"/>
      <c r="E1022" s="208"/>
    </row>
    <row r="1023" spans="1:5" ht="15" customHeight="1" x14ac:dyDescent="0.2">
      <c r="A1023" s="118"/>
      <c r="B1023" s="118"/>
      <c r="C1023" s="118"/>
      <c r="D1023" s="118"/>
      <c r="E1023" s="118"/>
    </row>
    <row r="1024" spans="1:5" ht="15" customHeight="1" x14ac:dyDescent="0.25">
      <c r="A1024" s="38" t="s">
        <v>17</v>
      </c>
      <c r="B1024" s="39"/>
      <c r="C1024" s="39"/>
      <c r="D1024" s="58"/>
      <c r="E1024" s="58"/>
    </row>
    <row r="1025" spans="1:5" ht="15" customHeight="1" x14ac:dyDescent="0.2">
      <c r="A1025" s="40" t="s">
        <v>98</v>
      </c>
      <c r="B1025" s="39"/>
      <c r="C1025" s="39"/>
      <c r="D1025" s="39"/>
      <c r="E1025" s="41" t="s">
        <v>99</v>
      </c>
    </row>
    <row r="1026" spans="1:5" ht="15" customHeight="1" x14ac:dyDescent="0.2">
      <c r="A1026" s="42"/>
      <c r="B1026" s="119"/>
      <c r="C1026" s="39"/>
      <c r="D1026" s="42"/>
      <c r="E1026" s="120"/>
    </row>
    <row r="1027" spans="1:5" ht="15" customHeight="1" x14ac:dyDescent="0.2">
      <c r="C1027" s="44" t="s">
        <v>40</v>
      </c>
      <c r="D1027" s="103" t="s">
        <v>56</v>
      </c>
      <c r="E1027" s="44" t="s">
        <v>42</v>
      </c>
    </row>
    <row r="1028" spans="1:5" ht="15" customHeight="1" x14ac:dyDescent="0.2">
      <c r="C1028" s="108">
        <v>3121</v>
      </c>
      <c r="D1028" s="75" t="s">
        <v>100</v>
      </c>
      <c r="E1028" s="49">
        <v>-557335</v>
      </c>
    </row>
    <row r="1029" spans="1:5" ht="15" customHeight="1" x14ac:dyDescent="0.2">
      <c r="C1029" s="108">
        <v>3233</v>
      </c>
      <c r="D1029" s="75" t="s">
        <v>58</v>
      </c>
      <c r="E1029" s="49">
        <v>169846</v>
      </c>
    </row>
    <row r="1030" spans="1:5" ht="15" customHeight="1" x14ac:dyDescent="0.2">
      <c r="C1030" s="108">
        <v>3233</v>
      </c>
      <c r="D1030" s="75" t="s">
        <v>100</v>
      </c>
      <c r="E1030" s="49">
        <f>358575+123359+20824</f>
        <v>502758</v>
      </c>
    </row>
    <row r="1031" spans="1:5" ht="15" customHeight="1" x14ac:dyDescent="0.2">
      <c r="C1031" s="51" t="s">
        <v>44</v>
      </c>
      <c r="D1031" s="125"/>
      <c r="E1031" s="126">
        <f>SUM(E1028:E1030)</f>
        <v>115269</v>
      </c>
    </row>
    <row r="1032" spans="1:5" ht="15" customHeight="1" x14ac:dyDescent="0.2">
      <c r="A1032" s="118"/>
      <c r="B1032" s="118"/>
      <c r="C1032" s="118"/>
      <c r="D1032" s="118"/>
      <c r="E1032" s="118"/>
    </row>
    <row r="1033" spans="1:5" ht="15" customHeight="1" x14ac:dyDescent="0.25">
      <c r="A1033" s="38" t="s">
        <v>17</v>
      </c>
      <c r="B1033" s="39"/>
      <c r="C1033" s="39"/>
      <c r="D1033" s="39"/>
      <c r="E1033" s="39"/>
    </row>
    <row r="1034" spans="1:5" ht="15" customHeight="1" x14ac:dyDescent="0.2">
      <c r="A1034" s="40" t="s">
        <v>52</v>
      </c>
      <c r="B1034" s="39"/>
      <c r="C1034" s="39"/>
      <c r="D1034" s="39"/>
      <c r="E1034" s="41" t="s">
        <v>53</v>
      </c>
    </row>
    <row r="1035" spans="1:5" ht="15" customHeight="1" x14ac:dyDescent="0.25">
      <c r="A1035" s="42"/>
      <c r="B1035" s="38"/>
      <c r="C1035" s="39"/>
      <c r="D1035" s="39"/>
      <c r="E1035" s="43"/>
    </row>
    <row r="1036" spans="1:5" ht="15" customHeight="1" x14ac:dyDescent="0.2">
      <c r="A1036" s="97"/>
      <c r="B1036" s="90"/>
      <c r="C1036" s="44" t="s">
        <v>40</v>
      </c>
      <c r="D1036" s="103" t="s">
        <v>56</v>
      </c>
      <c r="E1036" s="44" t="s">
        <v>42</v>
      </c>
    </row>
    <row r="1037" spans="1:5" ht="15" customHeight="1" x14ac:dyDescent="0.2">
      <c r="A1037" s="98"/>
      <c r="B1037" s="113"/>
      <c r="C1037" s="108">
        <v>6409</v>
      </c>
      <c r="D1037" s="75" t="s">
        <v>65</v>
      </c>
      <c r="E1037" s="49">
        <v>-672604</v>
      </c>
    </row>
    <row r="1038" spans="1:5" ht="15" customHeight="1" x14ac:dyDescent="0.2">
      <c r="A1038" s="98"/>
      <c r="B1038" s="113"/>
      <c r="C1038" s="108">
        <v>6409</v>
      </c>
      <c r="D1038" s="75" t="s">
        <v>65</v>
      </c>
      <c r="E1038" s="49">
        <v>557335</v>
      </c>
    </row>
    <row r="1039" spans="1:5" ht="15" customHeight="1" x14ac:dyDescent="0.2">
      <c r="A1039" s="117"/>
      <c r="B1039" s="127"/>
      <c r="C1039" s="51" t="s">
        <v>44</v>
      </c>
      <c r="D1039" s="125"/>
      <c r="E1039" s="126">
        <f>SUM(E1037:E1038)</f>
        <v>-115269</v>
      </c>
    </row>
    <row r="1040" spans="1:5" ht="15" customHeight="1" x14ac:dyDescent="0.2"/>
    <row r="1041" spans="1:5" ht="15" customHeight="1" x14ac:dyDescent="0.2"/>
    <row r="1042" spans="1:5" ht="15" customHeight="1" x14ac:dyDescent="0.25">
      <c r="A1042" s="36" t="s">
        <v>323</v>
      </c>
    </row>
    <row r="1043" spans="1:5" ht="15" customHeight="1" x14ac:dyDescent="0.2">
      <c r="A1043" s="210" t="s">
        <v>121</v>
      </c>
      <c r="B1043" s="210"/>
      <c r="C1043" s="210"/>
      <c r="D1043" s="210"/>
      <c r="E1043" s="210"/>
    </row>
    <row r="1044" spans="1:5" ht="15" customHeight="1" x14ac:dyDescent="0.2">
      <c r="A1044" s="210"/>
      <c r="B1044" s="210"/>
      <c r="C1044" s="210"/>
      <c r="D1044" s="210"/>
      <c r="E1044" s="210"/>
    </row>
    <row r="1045" spans="1:5" ht="15" customHeight="1" x14ac:dyDescent="0.2">
      <c r="A1045" s="208" t="s">
        <v>390</v>
      </c>
      <c r="B1045" s="208"/>
      <c r="C1045" s="208"/>
      <c r="D1045" s="208"/>
      <c r="E1045" s="208"/>
    </row>
    <row r="1046" spans="1:5" ht="15" customHeight="1" x14ac:dyDescent="0.2">
      <c r="A1046" s="208"/>
      <c r="B1046" s="208"/>
      <c r="C1046" s="208"/>
      <c r="D1046" s="208"/>
      <c r="E1046" s="208"/>
    </row>
    <row r="1047" spans="1:5" ht="15" customHeight="1" x14ac:dyDescent="0.2">
      <c r="A1047" s="208"/>
      <c r="B1047" s="208"/>
      <c r="C1047" s="208"/>
      <c r="D1047" s="208"/>
      <c r="E1047" s="208"/>
    </row>
    <row r="1048" spans="1:5" ht="15" customHeight="1" x14ac:dyDescent="0.2">
      <c r="A1048" s="208"/>
      <c r="B1048" s="208"/>
      <c r="C1048" s="208"/>
      <c r="D1048" s="208"/>
      <c r="E1048" s="208"/>
    </row>
    <row r="1049" spans="1:5" ht="15" customHeight="1" x14ac:dyDescent="0.2">
      <c r="A1049" s="208"/>
      <c r="B1049" s="208"/>
      <c r="C1049" s="208"/>
      <c r="D1049" s="208"/>
      <c r="E1049" s="208"/>
    </row>
    <row r="1050" spans="1:5" ht="15" customHeight="1" x14ac:dyDescent="0.2">
      <c r="A1050" s="208"/>
      <c r="B1050" s="208"/>
      <c r="C1050" s="208"/>
      <c r="D1050" s="208"/>
      <c r="E1050" s="208"/>
    </row>
    <row r="1051" spans="1:5" ht="15" customHeight="1" x14ac:dyDescent="0.2">
      <c r="A1051" s="208"/>
      <c r="B1051" s="208"/>
      <c r="C1051" s="208"/>
      <c r="D1051" s="208"/>
      <c r="E1051" s="208"/>
    </row>
    <row r="1052" spans="1:5" ht="15" customHeight="1" x14ac:dyDescent="0.2">
      <c r="A1052" s="208"/>
      <c r="B1052" s="208"/>
      <c r="C1052" s="208"/>
      <c r="D1052" s="208"/>
      <c r="E1052" s="208"/>
    </row>
    <row r="1053" spans="1:5" ht="15" customHeight="1" x14ac:dyDescent="0.2">
      <c r="A1053" s="208"/>
      <c r="B1053" s="208"/>
      <c r="C1053" s="208"/>
      <c r="D1053" s="208"/>
      <c r="E1053" s="208"/>
    </row>
    <row r="1054" spans="1:5" ht="15" customHeight="1" x14ac:dyDescent="0.2">
      <c r="A1054" s="208"/>
      <c r="B1054" s="208"/>
      <c r="C1054" s="208"/>
      <c r="D1054" s="208"/>
      <c r="E1054" s="208"/>
    </row>
    <row r="1055" spans="1:5" ht="15" customHeight="1" x14ac:dyDescent="0.2"/>
    <row r="1056" spans="1:5" ht="15" customHeight="1" x14ac:dyDescent="0.25">
      <c r="A1056" s="56" t="s">
        <v>17</v>
      </c>
      <c r="B1056" s="57"/>
      <c r="C1056" s="57"/>
      <c r="D1056" s="57"/>
      <c r="E1056" s="58"/>
    </row>
    <row r="1057" spans="1:5" ht="15" customHeight="1" x14ac:dyDescent="0.2">
      <c r="A1057" s="72" t="s">
        <v>79</v>
      </c>
      <c r="B1057" s="106"/>
      <c r="C1057" s="106"/>
      <c r="D1057" s="106"/>
      <c r="E1057" s="58" t="s">
        <v>80</v>
      </c>
    </row>
    <row r="1058" spans="1:5" ht="15" customHeight="1" x14ac:dyDescent="0.2"/>
    <row r="1059" spans="1:5" ht="15" customHeight="1" x14ac:dyDescent="0.2">
      <c r="B1059" s="44" t="s">
        <v>39</v>
      </c>
      <c r="C1059" s="80" t="s">
        <v>40</v>
      </c>
      <c r="D1059" s="107" t="s">
        <v>41</v>
      </c>
      <c r="E1059" s="82" t="s">
        <v>42</v>
      </c>
    </row>
    <row r="1060" spans="1:5" ht="15" customHeight="1" x14ac:dyDescent="0.2">
      <c r="B1060" s="46">
        <v>307</v>
      </c>
      <c r="C1060" s="108"/>
      <c r="D1060" s="66" t="s">
        <v>81</v>
      </c>
      <c r="E1060" s="49">
        <v>-200000</v>
      </c>
    </row>
    <row r="1061" spans="1:5" ht="15" customHeight="1" x14ac:dyDescent="0.2">
      <c r="B1061" s="46">
        <v>303</v>
      </c>
      <c r="C1061" s="108"/>
      <c r="D1061" s="66" t="s">
        <v>81</v>
      </c>
      <c r="E1061" s="49">
        <v>100000</v>
      </c>
    </row>
    <row r="1062" spans="1:5" ht="15" customHeight="1" x14ac:dyDescent="0.2">
      <c r="B1062" s="46">
        <v>13</v>
      </c>
      <c r="C1062" s="108"/>
      <c r="D1062" s="75" t="s">
        <v>92</v>
      </c>
      <c r="E1062" s="49">
        <v>100000</v>
      </c>
    </row>
    <row r="1063" spans="1:5" ht="15" customHeight="1" x14ac:dyDescent="0.2">
      <c r="B1063" s="109"/>
      <c r="C1063" s="87" t="s">
        <v>44</v>
      </c>
      <c r="D1063" s="110"/>
      <c r="E1063" s="111">
        <f>SUM(E1060:E1062)</f>
        <v>0</v>
      </c>
    </row>
    <row r="1064" spans="1:5" ht="15" customHeight="1" x14ac:dyDescent="0.2"/>
    <row r="1065" spans="1:5" ht="15" customHeight="1" x14ac:dyDescent="0.2"/>
    <row r="1066" spans="1:5" ht="15" customHeight="1" x14ac:dyDescent="0.25">
      <c r="A1066" s="36" t="s">
        <v>324</v>
      </c>
    </row>
    <row r="1067" spans="1:5" ht="15" customHeight="1" x14ac:dyDescent="0.2">
      <c r="A1067" s="210" t="s">
        <v>121</v>
      </c>
      <c r="B1067" s="210"/>
      <c r="C1067" s="210"/>
      <c r="D1067" s="210"/>
      <c r="E1067" s="210"/>
    </row>
    <row r="1068" spans="1:5" ht="15" customHeight="1" x14ac:dyDescent="0.2">
      <c r="A1068" s="210"/>
      <c r="B1068" s="210"/>
      <c r="C1068" s="210"/>
      <c r="D1068" s="210"/>
      <c r="E1068" s="210"/>
    </row>
    <row r="1069" spans="1:5" ht="15" customHeight="1" x14ac:dyDescent="0.2">
      <c r="A1069" s="208" t="s">
        <v>391</v>
      </c>
      <c r="B1069" s="208"/>
      <c r="C1069" s="208"/>
      <c r="D1069" s="208"/>
      <c r="E1069" s="208"/>
    </row>
    <row r="1070" spans="1:5" ht="15" customHeight="1" x14ac:dyDescent="0.2">
      <c r="A1070" s="208"/>
      <c r="B1070" s="208"/>
      <c r="C1070" s="208"/>
      <c r="D1070" s="208"/>
      <c r="E1070" s="208"/>
    </row>
    <row r="1071" spans="1:5" ht="15" customHeight="1" x14ac:dyDescent="0.2">
      <c r="A1071" s="208"/>
      <c r="B1071" s="208"/>
      <c r="C1071" s="208"/>
      <c r="D1071" s="208"/>
      <c r="E1071" s="208"/>
    </row>
    <row r="1072" spans="1:5" ht="15" customHeight="1" x14ac:dyDescent="0.2">
      <c r="A1072" s="208"/>
      <c r="B1072" s="208"/>
      <c r="C1072" s="208"/>
      <c r="D1072" s="208"/>
      <c r="E1072" s="208"/>
    </row>
    <row r="1073" spans="1:5" ht="15" customHeight="1" x14ac:dyDescent="0.2">
      <c r="A1073" s="208"/>
      <c r="B1073" s="208"/>
      <c r="C1073" s="208"/>
      <c r="D1073" s="208"/>
      <c r="E1073" s="208"/>
    </row>
    <row r="1074" spans="1:5" ht="15" customHeight="1" x14ac:dyDescent="0.2">
      <c r="A1074" s="208"/>
      <c r="B1074" s="208"/>
      <c r="C1074" s="208"/>
      <c r="D1074" s="208"/>
      <c r="E1074" s="208"/>
    </row>
    <row r="1075" spans="1:5" ht="15" customHeight="1" x14ac:dyDescent="0.2">
      <c r="A1075" s="208"/>
      <c r="B1075" s="208"/>
      <c r="C1075" s="208"/>
      <c r="D1075" s="208"/>
      <c r="E1075" s="208"/>
    </row>
    <row r="1076" spans="1:5" ht="15" customHeight="1" x14ac:dyDescent="0.2">
      <c r="A1076" s="208"/>
      <c r="B1076" s="208"/>
      <c r="C1076" s="208"/>
      <c r="D1076" s="208"/>
      <c r="E1076" s="208"/>
    </row>
    <row r="1077" spans="1:5" ht="15" customHeight="1" x14ac:dyDescent="0.2"/>
    <row r="1078" spans="1:5" ht="15" customHeight="1" x14ac:dyDescent="0.25">
      <c r="A1078" s="56" t="s">
        <v>17</v>
      </c>
      <c r="B1078" s="57"/>
      <c r="C1078" s="57"/>
      <c r="D1078" s="57"/>
      <c r="E1078" s="58"/>
    </row>
    <row r="1079" spans="1:5" ht="15" customHeight="1" x14ac:dyDescent="0.2">
      <c r="A1079" s="72" t="s">
        <v>79</v>
      </c>
      <c r="B1079" s="106"/>
      <c r="C1079" s="106"/>
      <c r="D1079" s="106"/>
      <c r="E1079" s="58" t="s">
        <v>80</v>
      </c>
    </row>
    <row r="1080" spans="1:5" ht="15" customHeight="1" x14ac:dyDescent="0.2"/>
    <row r="1081" spans="1:5" ht="15" customHeight="1" x14ac:dyDescent="0.2">
      <c r="B1081" s="44" t="s">
        <v>39</v>
      </c>
      <c r="C1081" s="80" t="s">
        <v>40</v>
      </c>
      <c r="D1081" s="107" t="s">
        <v>41</v>
      </c>
      <c r="E1081" s="82" t="s">
        <v>42</v>
      </c>
    </row>
    <row r="1082" spans="1:5" ht="15" customHeight="1" x14ac:dyDescent="0.2">
      <c r="B1082" s="46">
        <v>307</v>
      </c>
      <c r="C1082" s="108"/>
      <c r="D1082" s="66" t="s">
        <v>81</v>
      </c>
      <c r="E1082" s="49">
        <v>-155000</v>
      </c>
    </row>
    <row r="1083" spans="1:5" ht="15" customHeight="1" x14ac:dyDescent="0.2">
      <c r="B1083" s="46">
        <v>300</v>
      </c>
      <c r="C1083" s="108"/>
      <c r="D1083" s="66" t="s">
        <v>81</v>
      </c>
      <c r="E1083" s="49">
        <v>155000</v>
      </c>
    </row>
    <row r="1084" spans="1:5" ht="15" customHeight="1" x14ac:dyDescent="0.2">
      <c r="B1084" s="109"/>
      <c r="C1084" s="87" t="s">
        <v>44</v>
      </c>
      <c r="D1084" s="110"/>
      <c r="E1084" s="111">
        <f>SUM(E1082:E1083)</f>
        <v>0</v>
      </c>
    </row>
    <row r="1085" spans="1:5" ht="15" customHeight="1" x14ac:dyDescent="0.2"/>
    <row r="1086" spans="1:5" ht="15" customHeight="1" x14ac:dyDescent="0.2"/>
    <row r="1087" spans="1:5" ht="15" customHeight="1" x14ac:dyDescent="0.2"/>
    <row r="1088" spans="1:5" ht="15" customHeight="1" x14ac:dyDescent="0.2"/>
    <row r="1089" spans="1:5" ht="15" customHeight="1" x14ac:dyDescent="0.2"/>
    <row r="1090" spans="1:5" ht="15" customHeight="1" x14ac:dyDescent="0.2"/>
    <row r="1091" spans="1:5" ht="15" customHeight="1" x14ac:dyDescent="0.2"/>
    <row r="1092" spans="1:5" ht="15" customHeight="1" x14ac:dyDescent="0.2"/>
    <row r="1093" spans="1:5" ht="15" customHeight="1" x14ac:dyDescent="0.2"/>
    <row r="1094" spans="1:5" ht="15" customHeight="1" x14ac:dyDescent="0.25">
      <c r="A1094" s="36" t="s">
        <v>325</v>
      </c>
    </row>
    <row r="1095" spans="1:5" ht="15" customHeight="1" x14ac:dyDescent="0.2">
      <c r="A1095" s="210" t="s">
        <v>121</v>
      </c>
      <c r="B1095" s="210"/>
      <c r="C1095" s="210"/>
      <c r="D1095" s="210"/>
      <c r="E1095" s="210"/>
    </row>
    <row r="1096" spans="1:5" ht="15" customHeight="1" x14ac:dyDescent="0.2">
      <c r="A1096" s="210"/>
      <c r="B1096" s="210"/>
      <c r="C1096" s="210"/>
      <c r="D1096" s="210"/>
      <c r="E1096" s="210"/>
    </row>
    <row r="1097" spans="1:5" ht="15" customHeight="1" x14ac:dyDescent="0.2">
      <c r="A1097" s="208" t="s">
        <v>392</v>
      </c>
      <c r="B1097" s="208"/>
      <c r="C1097" s="208"/>
      <c r="D1097" s="208"/>
      <c r="E1097" s="208"/>
    </row>
    <row r="1098" spans="1:5" ht="15" customHeight="1" x14ac:dyDescent="0.2">
      <c r="A1098" s="208"/>
      <c r="B1098" s="208"/>
      <c r="C1098" s="208"/>
      <c r="D1098" s="208"/>
      <c r="E1098" s="208"/>
    </row>
    <row r="1099" spans="1:5" ht="15" customHeight="1" x14ac:dyDescent="0.2">
      <c r="A1099" s="208"/>
      <c r="B1099" s="208"/>
      <c r="C1099" s="208"/>
      <c r="D1099" s="208"/>
      <c r="E1099" s="208"/>
    </row>
    <row r="1100" spans="1:5" ht="15" customHeight="1" x14ac:dyDescent="0.2">
      <c r="A1100" s="208"/>
      <c r="B1100" s="208"/>
      <c r="C1100" s="208"/>
      <c r="D1100" s="208"/>
      <c r="E1100" s="208"/>
    </row>
    <row r="1101" spans="1:5" ht="15" customHeight="1" x14ac:dyDescent="0.2">
      <c r="A1101" s="208"/>
      <c r="B1101" s="208"/>
      <c r="C1101" s="208"/>
      <c r="D1101" s="208"/>
      <c r="E1101" s="208"/>
    </row>
    <row r="1102" spans="1:5" ht="15" customHeight="1" x14ac:dyDescent="0.2">
      <c r="A1102" s="208"/>
      <c r="B1102" s="208"/>
      <c r="C1102" s="208"/>
      <c r="D1102" s="208"/>
      <c r="E1102" s="208"/>
    </row>
    <row r="1103" spans="1:5" ht="15" customHeight="1" x14ac:dyDescent="0.2">
      <c r="A1103" s="208"/>
      <c r="B1103" s="208"/>
      <c r="C1103" s="208"/>
      <c r="D1103" s="208"/>
      <c r="E1103" s="208"/>
    </row>
    <row r="1104" spans="1:5" ht="15" customHeight="1" x14ac:dyDescent="0.2">
      <c r="A1104" s="208"/>
      <c r="B1104" s="208"/>
      <c r="C1104" s="208"/>
      <c r="D1104" s="208"/>
      <c r="E1104" s="208"/>
    </row>
    <row r="1105" spans="1:5" ht="15" customHeight="1" x14ac:dyDescent="0.2"/>
    <row r="1106" spans="1:5" ht="15" customHeight="1" x14ac:dyDescent="0.25">
      <c r="A1106" s="56" t="s">
        <v>17</v>
      </c>
      <c r="B1106" s="57"/>
      <c r="C1106" s="57"/>
      <c r="D1106" s="57"/>
      <c r="E1106" s="58"/>
    </row>
    <row r="1107" spans="1:5" ht="15" customHeight="1" x14ac:dyDescent="0.2">
      <c r="A1107" s="72" t="s">
        <v>79</v>
      </c>
      <c r="B1107" s="106"/>
      <c r="C1107" s="106"/>
      <c r="D1107" s="106"/>
      <c r="E1107" s="58" t="s">
        <v>80</v>
      </c>
    </row>
    <row r="1108" spans="1:5" ht="15" customHeight="1" x14ac:dyDescent="0.2"/>
    <row r="1109" spans="1:5" ht="15" customHeight="1" x14ac:dyDescent="0.2">
      <c r="B1109" s="44" t="s">
        <v>39</v>
      </c>
      <c r="C1109" s="80" t="s">
        <v>40</v>
      </c>
      <c r="D1109" s="107" t="s">
        <v>41</v>
      </c>
      <c r="E1109" s="82" t="s">
        <v>42</v>
      </c>
    </row>
    <row r="1110" spans="1:5" ht="15" customHeight="1" x14ac:dyDescent="0.2">
      <c r="B1110" s="46">
        <v>307</v>
      </c>
      <c r="C1110" s="108"/>
      <c r="D1110" s="66" t="s">
        <v>81</v>
      </c>
      <c r="E1110" s="49">
        <v>-394045.84</v>
      </c>
    </row>
    <row r="1111" spans="1:5" ht="15" customHeight="1" x14ac:dyDescent="0.2">
      <c r="B1111" s="46">
        <v>884</v>
      </c>
      <c r="C1111" s="108"/>
      <c r="D1111" s="75" t="s">
        <v>92</v>
      </c>
      <c r="E1111" s="49">
        <v>394045.84</v>
      </c>
    </row>
    <row r="1112" spans="1:5" ht="15" customHeight="1" x14ac:dyDescent="0.2">
      <c r="B1112" s="109"/>
      <c r="C1112" s="87" t="s">
        <v>44</v>
      </c>
      <c r="D1112" s="110"/>
      <c r="E1112" s="111">
        <f>SUM(E1110:E1111)</f>
        <v>0</v>
      </c>
    </row>
    <row r="1113" spans="1:5" ht="15" customHeight="1" x14ac:dyDescent="0.2"/>
    <row r="1114" spans="1:5" ht="15" customHeight="1" x14ac:dyDescent="0.2"/>
    <row r="1115" spans="1:5" ht="15" customHeight="1" x14ac:dyDescent="0.25">
      <c r="A1115" s="36" t="s">
        <v>326</v>
      </c>
    </row>
    <row r="1116" spans="1:5" ht="15" customHeight="1" x14ac:dyDescent="0.2">
      <c r="A1116" s="210" t="s">
        <v>121</v>
      </c>
      <c r="B1116" s="210"/>
      <c r="C1116" s="210"/>
      <c r="D1116" s="210"/>
      <c r="E1116" s="210"/>
    </row>
    <row r="1117" spans="1:5" ht="15" customHeight="1" x14ac:dyDescent="0.2">
      <c r="A1117" s="210"/>
      <c r="B1117" s="210"/>
      <c r="C1117" s="210"/>
      <c r="D1117" s="210"/>
      <c r="E1117" s="210"/>
    </row>
    <row r="1118" spans="1:5" ht="15" customHeight="1" x14ac:dyDescent="0.2">
      <c r="A1118" s="208" t="s">
        <v>327</v>
      </c>
      <c r="B1118" s="208"/>
      <c r="C1118" s="208"/>
      <c r="D1118" s="208"/>
      <c r="E1118" s="208"/>
    </row>
    <row r="1119" spans="1:5" ht="15" customHeight="1" x14ac:dyDescent="0.2">
      <c r="A1119" s="208"/>
      <c r="B1119" s="208"/>
      <c r="C1119" s="208"/>
      <c r="D1119" s="208"/>
      <c r="E1119" s="208"/>
    </row>
    <row r="1120" spans="1:5" ht="15" customHeight="1" x14ac:dyDescent="0.2">
      <c r="A1120" s="208"/>
      <c r="B1120" s="208"/>
      <c r="C1120" s="208"/>
      <c r="D1120" s="208"/>
      <c r="E1120" s="208"/>
    </row>
    <row r="1121" spans="1:5" ht="15" customHeight="1" x14ac:dyDescent="0.2">
      <c r="A1121" s="208"/>
      <c r="B1121" s="208"/>
      <c r="C1121" s="208"/>
      <c r="D1121" s="208"/>
      <c r="E1121" s="208"/>
    </row>
    <row r="1122" spans="1:5" ht="15" customHeight="1" x14ac:dyDescent="0.2">
      <c r="A1122" s="208"/>
      <c r="B1122" s="208"/>
      <c r="C1122" s="208"/>
      <c r="D1122" s="208"/>
      <c r="E1122" s="208"/>
    </row>
    <row r="1123" spans="1:5" ht="15" customHeight="1" x14ac:dyDescent="0.2">
      <c r="A1123" s="208"/>
      <c r="B1123" s="208"/>
      <c r="C1123" s="208"/>
      <c r="D1123" s="208"/>
      <c r="E1123" s="208"/>
    </row>
    <row r="1124" spans="1:5" ht="15" customHeight="1" x14ac:dyDescent="0.2">
      <c r="A1124" s="208"/>
      <c r="B1124" s="208"/>
      <c r="C1124" s="208"/>
      <c r="D1124" s="208"/>
      <c r="E1124" s="208"/>
    </row>
    <row r="1125" spans="1:5" ht="15" customHeight="1" x14ac:dyDescent="0.2"/>
    <row r="1126" spans="1:5" ht="15" customHeight="1" x14ac:dyDescent="0.25">
      <c r="A1126" s="56" t="s">
        <v>17</v>
      </c>
      <c r="B1126" s="57"/>
      <c r="C1126" s="57"/>
      <c r="D1126" s="57"/>
      <c r="E1126" s="58"/>
    </row>
    <row r="1127" spans="1:5" ht="15" customHeight="1" x14ac:dyDescent="0.2">
      <c r="A1127" s="72" t="s">
        <v>79</v>
      </c>
      <c r="B1127" s="106"/>
      <c r="C1127" s="106"/>
      <c r="D1127" s="106"/>
      <c r="E1127" s="58" t="s">
        <v>80</v>
      </c>
    </row>
    <row r="1128" spans="1:5" ht="15" customHeight="1" x14ac:dyDescent="0.2">
      <c r="B1128" s="153"/>
      <c r="C1128" s="57"/>
      <c r="D1128" s="57"/>
      <c r="E1128" s="79"/>
    </row>
    <row r="1129" spans="1:5" ht="15" customHeight="1" x14ac:dyDescent="0.2">
      <c r="B1129" s="44" t="s">
        <v>39</v>
      </c>
      <c r="C1129" s="80" t="s">
        <v>40</v>
      </c>
      <c r="D1129" s="107" t="s">
        <v>41</v>
      </c>
      <c r="E1129" s="82" t="s">
        <v>42</v>
      </c>
    </row>
    <row r="1130" spans="1:5" ht="15" customHeight="1" x14ac:dyDescent="0.2">
      <c r="B1130" s="46">
        <v>307</v>
      </c>
      <c r="C1130" s="108"/>
      <c r="D1130" s="66" t="s">
        <v>81</v>
      </c>
      <c r="E1130" s="49">
        <v>-502</v>
      </c>
    </row>
    <row r="1131" spans="1:5" ht="15" customHeight="1" x14ac:dyDescent="0.2">
      <c r="B1131" s="109"/>
      <c r="C1131" s="87" t="s">
        <v>44</v>
      </c>
      <c r="D1131" s="110"/>
      <c r="E1131" s="111">
        <f>SUM(E1130:E1130)</f>
        <v>-502</v>
      </c>
    </row>
    <row r="1132" spans="1:5" ht="15" customHeight="1" x14ac:dyDescent="0.2">
      <c r="B1132" s="153"/>
      <c r="C1132" s="57"/>
      <c r="D1132" s="57"/>
      <c r="E1132" s="79"/>
    </row>
    <row r="1133" spans="1:5" ht="15" customHeight="1" x14ac:dyDescent="0.2">
      <c r="B1133" s="90"/>
      <c r="C1133" s="80" t="s">
        <v>40</v>
      </c>
      <c r="D1133" s="81" t="s">
        <v>56</v>
      </c>
      <c r="E1133" s="82" t="s">
        <v>42</v>
      </c>
    </row>
    <row r="1134" spans="1:5" ht="15" customHeight="1" x14ac:dyDescent="0.2">
      <c r="B1134" s="123"/>
      <c r="C1134" s="99">
        <v>3294</v>
      </c>
      <c r="D1134" s="148" t="s">
        <v>142</v>
      </c>
      <c r="E1134" s="158">
        <v>502</v>
      </c>
    </row>
    <row r="1135" spans="1:5" ht="15" customHeight="1" x14ac:dyDescent="0.2">
      <c r="B1135" s="123"/>
      <c r="C1135" s="87" t="s">
        <v>44</v>
      </c>
      <c r="D1135" s="88"/>
      <c r="E1135" s="89">
        <f>SUM(E1134:E1134)</f>
        <v>502</v>
      </c>
    </row>
    <row r="1136" spans="1:5" ht="15" customHeight="1" x14ac:dyDescent="0.2"/>
    <row r="1137" spans="1:5" ht="15" customHeight="1" x14ac:dyDescent="0.2"/>
    <row r="1138" spans="1:5" ht="15" customHeight="1" x14ac:dyDescent="0.2"/>
    <row r="1139" spans="1:5" ht="15" customHeight="1" x14ac:dyDescent="0.2"/>
    <row r="1140" spans="1:5" ht="15" customHeight="1" x14ac:dyDescent="0.2"/>
    <row r="1141" spans="1:5" ht="15" customHeight="1" x14ac:dyDescent="0.2"/>
    <row r="1142" spans="1:5" ht="15" customHeight="1" x14ac:dyDescent="0.2"/>
    <row r="1143" spans="1:5" ht="15" customHeight="1" x14ac:dyDescent="0.2"/>
    <row r="1144" spans="1:5" ht="15" customHeight="1" x14ac:dyDescent="0.2"/>
    <row r="1145" spans="1:5" ht="15" customHeight="1" x14ac:dyDescent="0.2"/>
    <row r="1146" spans="1:5" ht="15" customHeight="1" x14ac:dyDescent="0.25">
      <c r="A1146" s="36" t="s">
        <v>328</v>
      </c>
    </row>
    <row r="1147" spans="1:5" ht="15" customHeight="1" x14ac:dyDescent="0.2">
      <c r="A1147" s="210" t="s">
        <v>329</v>
      </c>
      <c r="B1147" s="210"/>
      <c r="C1147" s="210"/>
      <c r="D1147" s="210"/>
      <c r="E1147" s="210"/>
    </row>
    <row r="1148" spans="1:5" ht="15" customHeight="1" x14ac:dyDescent="0.2">
      <c r="A1148" s="210"/>
      <c r="B1148" s="210"/>
      <c r="C1148" s="210"/>
      <c r="D1148" s="210"/>
      <c r="E1148" s="210"/>
    </row>
    <row r="1149" spans="1:5" ht="15" customHeight="1" x14ac:dyDescent="0.2">
      <c r="A1149" s="208" t="s">
        <v>393</v>
      </c>
      <c r="B1149" s="208"/>
      <c r="C1149" s="208"/>
      <c r="D1149" s="208"/>
      <c r="E1149" s="208"/>
    </row>
    <row r="1150" spans="1:5" ht="15" customHeight="1" x14ac:dyDescent="0.2">
      <c r="A1150" s="208"/>
      <c r="B1150" s="208"/>
      <c r="C1150" s="208"/>
      <c r="D1150" s="208"/>
      <c r="E1150" s="208"/>
    </row>
    <row r="1151" spans="1:5" ht="15" customHeight="1" x14ac:dyDescent="0.2">
      <c r="A1151" s="208"/>
      <c r="B1151" s="208"/>
      <c r="C1151" s="208"/>
      <c r="D1151" s="208"/>
      <c r="E1151" s="208"/>
    </row>
    <row r="1152" spans="1:5" ht="15" customHeight="1" x14ac:dyDescent="0.2">
      <c r="A1152" s="208"/>
      <c r="B1152" s="208"/>
      <c r="C1152" s="208"/>
      <c r="D1152" s="208"/>
      <c r="E1152" s="208"/>
    </row>
    <row r="1153" spans="1:5" ht="15" customHeight="1" x14ac:dyDescent="0.2">
      <c r="A1153" s="208"/>
      <c r="B1153" s="208"/>
      <c r="C1153" s="208"/>
      <c r="D1153" s="208"/>
      <c r="E1153" s="208"/>
    </row>
    <row r="1154" spans="1:5" ht="15" customHeight="1" x14ac:dyDescent="0.2">
      <c r="A1154" s="208"/>
      <c r="B1154" s="208"/>
      <c r="C1154" s="208"/>
      <c r="D1154" s="208"/>
      <c r="E1154" s="208"/>
    </row>
    <row r="1155" spans="1:5" ht="15" customHeight="1" x14ac:dyDescent="0.2">
      <c r="A1155" s="208"/>
      <c r="B1155" s="208"/>
      <c r="C1155" s="208"/>
      <c r="D1155" s="208"/>
      <c r="E1155" s="208"/>
    </row>
    <row r="1156" spans="1:5" ht="15" customHeight="1" x14ac:dyDescent="0.2">
      <c r="A1156" s="208"/>
      <c r="B1156" s="208"/>
      <c r="C1156" s="208"/>
      <c r="D1156" s="208"/>
      <c r="E1156" s="208"/>
    </row>
    <row r="1157" spans="1:5" ht="15" customHeight="1" x14ac:dyDescent="0.2">
      <c r="A1157" s="118"/>
      <c r="B1157" s="118"/>
      <c r="C1157" s="118"/>
      <c r="D1157" s="118"/>
      <c r="E1157" s="118"/>
    </row>
    <row r="1158" spans="1:5" ht="15" customHeight="1" x14ac:dyDescent="0.25">
      <c r="A1158" s="56" t="s">
        <v>17</v>
      </c>
      <c r="B1158" s="57"/>
      <c r="C1158" s="57"/>
      <c r="D1158" s="57"/>
      <c r="E1158" s="57"/>
    </row>
    <row r="1159" spans="1:5" ht="15" customHeight="1" x14ac:dyDescent="0.2">
      <c r="A1159" s="72" t="s">
        <v>52</v>
      </c>
      <c r="B1159" s="57"/>
      <c r="C1159" s="57"/>
      <c r="D1159" s="57"/>
      <c r="E1159" s="59" t="s">
        <v>53</v>
      </c>
    </row>
    <row r="1160" spans="1:5" ht="15" customHeight="1" x14ac:dyDescent="0.25">
      <c r="A1160" s="56"/>
      <c r="B1160" s="58"/>
      <c r="C1160" s="57"/>
      <c r="D1160" s="57"/>
      <c r="E1160" s="79"/>
    </row>
    <row r="1161" spans="1:5" ht="15" customHeight="1" x14ac:dyDescent="0.2">
      <c r="A1161" s="90"/>
      <c r="B1161" s="90"/>
      <c r="C1161" s="80" t="s">
        <v>40</v>
      </c>
      <c r="D1161" s="103" t="s">
        <v>56</v>
      </c>
      <c r="E1161" s="82" t="s">
        <v>42</v>
      </c>
    </row>
    <row r="1162" spans="1:5" ht="15" customHeight="1" x14ac:dyDescent="0.2">
      <c r="A1162" s="91"/>
      <c r="B1162" s="92"/>
      <c r="C1162" s="93">
        <v>6409</v>
      </c>
      <c r="D1162" s="75" t="s">
        <v>89</v>
      </c>
      <c r="E1162" s="146">
        <v>-8840000</v>
      </c>
    </row>
    <row r="1163" spans="1:5" ht="15" customHeight="1" x14ac:dyDescent="0.2">
      <c r="A1163" s="94"/>
      <c r="B1163" s="95"/>
      <c r="C1163" s="87" t="s">
        <v>44</v>
      </c>
      <c r="D1163" s="88"/>
      <c r="E1163" s="89">
        <f>E1162</f>
        <v>-8840000</v>
      </c>
    </row>
    <row r="1164" spans="1:5" ht="15" customHeight="1" x14ac:dyDescent="0.2"/>
    <row r="1165" spans="1:5" ht="15" customHeight="1" x14ac:dyDescent="0.25">
      <c r="A1165" s="56" t="s">
        <v>17</v>
      </c>
      <c r="B1165" s="57"/>
      <c r="C1165" s="57"/>
      <c r="D1165" s="57"/>
      <c r="E1165" s="58"/>
    </row>
    <row r="1166" spans="1:5" ht="15" customHeight="1" x14ac:dyDescent="0.2">
      <c r="A1166" s="40" t="s">
        <v>167</v>
      </c>
      <c r="B1166" s="57"/>
      <c r="C1166" s="57"/>
      <c r="D1166" s="57"/>
      <c r="E1166" s="41" t="s">
        <v>168</v>
      </c>
    </row>
    <row r="1167" spans="1:5" ht="15" customHeight="1" x14ac:dyDescent="0.2">
      <c r="A1167" s="72"/>
      <c r="B1167" s="58"/>
      <c r="C1167" s="57"/>
      <c r="D1167" s="57"/>
      <c r="E1167" s="79"/>
    </row>
    <row r="1168" spans="1:5" ht="15" customHeight="1" x14ac:dyDescent="0.2">
      <c r="A1168" s="90"/>
      <c r="B1168" s="90"/>
      <c r="C1168" s="80" t="s">
        <v>40</v>
      </c>
      <c r="D1168" s="103" t="s">
        <v>56</v>
      </c>
      <c r="E1168" s="82" t="s">
        <v>42</v>
      </c>
    </row>
    <row r="1169" spans="1:5" ht="15" customHeight="1" x14ac:dyDescent="0.2">
      <c r="A1169" s="90"/>
      <c r="B1169" s="90"/>
      <c r="C1169" s="108">
        <v>3419</v>
      </c>
      <c r="D1169" s="75" t="s">
        <v>89</v>
      </c>
      <c r="E1169" s="147">
        <f>25000+250000+35000+300000+300000+1300000</f>
        <v>2210000</v>
      </c>
    </row>
    <row r="1170" spans="1:5" ht="15" customHeight="1" x14ac:dyDescent="0.2">
      <c r="A1170" s="90"/>
      <c r="B1170" s="90"/>
      <c r="C1170" s="108">
        <v>3419</v>
      </c>
      <c r="D1170" s="75" t="s">
        <v>169</v>
      </c>
      <c r="E1170" s="147">
        <f>30000+30000+20000</f>
        <v>80000</v>
      </c>
    </row>
    <row r="1171" spans="1:5" ht="15" customHeight="1" x14ac:dyDescent="0.2">
      <c r="A1171" s="90"/>
      <c r="B1171" s="90"/>
      <c r="C1171" s="108">
        <v>3419</v>
      </c>
      <c r="D1171" s="75" t="s">
        <v>154</v>
      </c>
      <c r="E1171" s="147">
        <v>2500000</v>
      </c>
    </row>
    <row r="1172" spans="1:5" ht="15" customHeight="1" x14ac:dyDescent="0.2">
      <c r="A1172" s="90"/>
      <c r="B1172" s="90"/>
      <c r="C1172" s="108">
        <v>3319</v>
      </c>
      <c r="D1172" s="75" t="s">
        <v>154</v>
      </c>
      <c r="E1172" s="147">
        <v>4050000</v>
      </c>
    </row>
    <row r="1173" spans="1:5" ht="15" customHeight="1" x14ac:dyDescent="0.2">
      <c r="A1173" s="101"/>
      <c r="B1173" s="101"/>
      <c r="C1173" s="87" t="s">
        <v>44</v>
      </c>
      <c r="D1173" s="88"/>
      <c r="E1173" s="89">
        <f>SUM(E1169:E1172)</f>
        <v>8840000</v>
      </c>
    </row>
    <row r="1174" spans="1:5" ht="15" customHeight="1" x14ac:dyDescent="0.2"/>
    <row r="1175" spans="1:5" ht="15" customHeight="1" x14ac:dyDescent="0.2"/>
    <row r="1176" spans="1:5" ht="15" customHeight="1" x14ac:dyDescent="0.2"/>
    <row r="1177" spans="1:5" ht="15" customHeight="1" x14ac:dyDescent="0.2"/>
    <row r="1178" spans="1:5" ht="15" customHeight="1" x14ac:dyDescent="0.2"/>
    <row r="1179" spans="1:5" ht="15" customHeight="1" x14ac:dyDescent="0.2"/>
    <row r="1180" spans="1:5" ht="15" customHeight="1" x14ac:dyDescent="0.2"/>
    <row r="1181" spans="1:5" ht="15" customHeight="1" x14ac:dyDescent="0.2"/>
    <row r="1182" spans="1:5" ht="15" customHeight="1" x14ac:dyDescent="0.2"/>
    <row r="1183" spans="1:5" ht="15" customHeight="1" x14ac:dyDescent="0.2"/>
    <row r="1184" spans="1:5" ht="15" customHeight="1" x14ac:dyDescent="0.2"/>
    <row r="1185" ht="15" customHeight="1" x14ac:dyDescent="0.2"/>
    <row r="1186" ht="15" customHeight="1" x14ac:dyDescent="0.2"/>
    <row r="1187" ht="15" customHeight="1" x14ac:dyDescent="0.2"/>
    <row r="1188" ht="15" customHeight="1" x14ac:dyDescent="0.2"/>
    <row r="1189" ht="15" customHeight="1" x14ac:dyDescent="0.2"/>
    <row r="1190" ht="15" customHeight="1" x14ac:dyDescent="0.2"/>
    <row r="1191" ht="15" customHeight="1" x14ac:dyDescent="0.2"/>
    <row r="1192" ht="15" customHeight="1" x14ac:dyDescent="0.2"/>
    <row r="1193" ht="15" customHeight="1" x14ac:dyDescent="0.2"/>
    <row r="1194" ht="15" customHeight="1" x14ac:dyDescent="0.2"/>
    <row r="1195" ht="15" customHeight="1" x14ac:dyDescent="0.2"/>
    <row r="1196" ht="15" customHeight="1" x14ac:dyDescent="0.2"/>
    <row r="1197" ht="15" customHeight="1" x14ac:dyDescent="0.2"/>
    <row r="1198" ht="15" customHeight="1" x14ac:dyDescent="0.2"/>
    <row r="1199" ht="15" customHeight="1" x14ac:dyDescent="0.2"/>
    <row r="1200" ht="15" customHeight="1" x14ac:dyDescent="0.2"/>
    <row r="1201" ht="15" customHeight="1" x14ac:dyDescent="0.2"/>
    <row r="1202" ht="15" customHeight="1" x14ac:dyDescent="0.2"/>
    <row r="1203" ht="15" customHeight="1" x14ac:dyDescent="0.2"/>
    <row r="1204" ht="15" customHeight="1" x14ac:dyDescent="0.2"/>
    <row r="1205" ht="15" customHeight="1" x14ac:dyDescent="0.2"/>
    <row r="1206" ht="15" customHeight="1" x14ac:dyDescent="0.2"/>
    <row r="1207" ht="15" customHeight="1" x14ac:dyDescent="0.2"/>
    <row r="1208" ht="15" customHeight="1" x14ac:dyDescent="0.2"/>
    <row r="1209" ht="15" customHeight="1" x14ac:dyDescent="0.2"/>
    <row r="1210" ht="15" customHeight="1" x14ac:dyDescent="0.2"/>
    <row r="1211" ht="15" customHeight="1" x14ac:dyDescent="0.2"/>
    <row r="1212" ht="15" customHeight="1" x14ac:dyDescent="0.2"/>
    <row r="1213" ht="15" customHeight="1" x14ac:dyDescent="0.2"/>
    <row r="1214" ht="15" customHeight="1" x14ac:dyDescent="0.2"/>
    <row r="1215" ht="15" customHeight="1" x14ac:dyDescent="0.2"/>
    <row r="1216" ht="15" customHeight="1" x14ac:dyDescent="0.2"/>
    <row r="1217" ht="15" customHeight="1" x14ac:dyDescent="0.2"/>
    <row r="1218" ht="15" customHeight="1" x14ac:dyDescent="0.2"/>
    <row r="1219" ht="15" customHeight="1" x14ac:dyDescent="0.2"/>
    <row r="1220" ht="15" customHeight="1" x14ac:dyDescent="0.2"/>
    <row r="1221" ht="15" customHeight="1" x14ac:dyDescent="0.2"/>
    <row r="1222" ht="15" customHeight="1" x14ac:dyDescent="0.2"/>
    <row r="1223" ht="15" customHeight="1" x14ac:dyDescent="0.2"/>
    <row r="1224" ht="15" customHeight="1" x14ac:dyDescent="0.2"/>
    <row r="1225" ht="15" customHeight="1" x14ac:dyDescent="0.2"/>
    <row r="1226" ht="15" customHeight="1" x14ac:dyDescent="0.2"/>
    <row r="1227" ht="15" customHeight="1" x14ac:dyDescent="0.2"/>
    <row r="1228" ht="15" customHeight="1" x14ac:dyDescent="0.2"/>
    <row r="1229" ht="15" customHeight="1" x14ac:dyDescent="0.2"/>
    <row r="1230" ht="15" customHeight="1" x14ac:dyDescent="0.2"/>
    <row r="1231" ht="15" customHeight="1" x14ac:dyDescent="0.2"/>
    <row r="1232" ht="15" customHeight="1" x14ac:dyDescent="0.2"/>
    <row r="1233" ht="15" customHeight="1" x14ac:dyDescent="0.2"/>
    <row r="1234" ht="15" customHeight="1" x14ac:dyDescent="0.2"/>
    <row r="1235" ht="15" customHeight="1" x14ac:dyDescent="0.2"/>
    <row r="1236" ht="15" customHeight="1" x14ac:dyDescent="0.2"/>
    <row r="1237" ht="15" customHeight="1" x14ac:dyDescent="0.2"/>
    <row r="1238" ht="15" customHeight="1" x14ac:dyDescent="0.2"/>
    <row r="1239" ht="15" customHeight="1" x14ac:dyDescent="0.2"/>
    <row r="1240" ht="15" customHeight="1" x14ac:dyDescent="0.2"/>
    <row r="1241" ht="15" customHeight="1" x14ac:dyDescent="0.2"/>
    <row r="1242" ht="15" customHeight="1" x14ac:dyDescent="0.2"/>
    <row r="1243" ht="15" customHeight="1" x14ac:dyDescent="0.2"/>
    <row r="1244" ht="15" customHeight="1" x14ac:dyDescent="0.2"/>
    <row r="1245" ht="15" customHeight="1" x14ac:dyDescent="0.2"/>
    <row r="1246" ht="15" customHeight="1" x14ac:dyDescent="0.2"/>
    <row r="1247" ht="15" customHeight="1" x14ac:dyDescent="0.2"/>
    <row r="1248" ht="15" customHeight="1" x14ac:dyDescent="0.2"/>
    <row r="1249" ht="15" customHeight="1" x14ac:dyDescent="0.2"/>
    <row r="1250" ht="15" customHeight="1" x14ac:dyDescent="0.2"/>
    <row r="1251" ht="15" customHeight="1" x14ac:dyDescent="0.2"/>
    <row r="1252" ht="15" customHeight="1" x14ac:dyDescent="0.2"/>
    <row r="1253" ht="15" customHeight="1" x14ac:dyDescent="0.2"/>
    <row r="1254" ht="15" customHeight="1" x14ac:dyDescent="0.2"/>
    <row r="1255" ht="15" customHeight="1" x14ac:dyDescent="0.2"/>
    <row r="1256" ht="15" customHeight="1" x14ac:dyDescent="0.2"/>
    <row r="1257" ht="15" customHeight="1" x14ac:dyDescent="0.2"/>
    <row r="1258" ht="15" customHeight="1" x14ac:dyDescent="0.2"/>
    <row r="1259" ht="15" customHeight="1" x14ac:dyDescent="0.2"/>
    <row r="1260" ht="15" customHeight="1" x14ac:dyDescent="0.2"/>
    <row r="1261" ht="15" customHeight="1" x14ac:dyDescent="0.2"/>
    <row r="1262" ht="15" customHeight="1" x14ac:dyDescent="0.2"/>
    <row r="1263" ht="15" customHeight="1" x14ac:dyDescent="0.2"/>
    <row r="1264" ht="15" customHeight="1" x14ac:dyDescent="0.2"/>
    <row r="1265" ht="15" customHeight="1" x14ac:dyDescent="0.2"/>
    <row r="1266" ht="15" customHeight="1" x14ac:dyDescent="0.2"/>
    <row r="1267" ht="15" customHeight="1" x14ac:dyDescent="0.2"/>
    <row r="1268" ht="15" customHeight="1" x14ac:dyDescent="0.2"/>
    <row r="1269" ht="15" customHeight="1" x14ac:dyDescent="0.2"/>
    <row r="1270" ht="15" customHeight="1" x14ac:dyDescent="0.2"/>
    <row r="1271" ht="15" customHeight="1" x14ac:dyDescent="0.2"/>
    <row r="1272" ht="15" customHeight="1" x14ac:dyDescent="0.2"/>
    <row r="1273" ht="15" customHeight="1" x14ac:dyDescent="0.2"/>
    <row r="1274" ht="15" customHeight="1" x14ac:dyDescent="0.2"/>
    <row r="1275" ht="15" customHeight="1" x14ac:dyDescent="0.2"/>
    <row r="1276" ht="15" customHeight="1" x14ac:dyDescent="0.2"/>
    <row r="1277" ht="15" customHeight="1" x14ac:dyDescent="0.2"/>
    <row r="1278" ht="15" customHeight="1" x14ac:dyDescent="0.2"/>
    <row r="1279" ht="15" customHeight="1" x14ac:dyDescent="0.2"/>
    <row r="1280" ht="15" customHeight="1" x14ac:dyDescent="0.2"/>
    <row r="1281" ht="15" customHeight="1" x14ac:dyDescent="0.2"/>
    <row r="1282" ht="15" customHeight="1" x14ac:dyDescent="0.2"/>
    <row r="1283" ht="15" customHeight="1" x14ac:dyDescent="0.2"/>
    <row r="1284" ht="15" customHeight="1" x14ac:dyDescent="0.2"/>
    <row r="1285" ht="15" customHeight="1" x14ac:dyDescent="0.2"/>
    <row r="1286" ht="15" customHeight="1" x14ac:dyDescent="0.2"/>
    <row r="1287" ht="15" customHeight="1" x14ac:dyDescent="0.2"/>
    <row r="1288" ht="15" customHeight="1" x14ac:dyDescent="0.2"/>
    <row r="1289" ht="15" customHeight="1" x14ac:dyDescent="0.2"/>
    <row r="1290" ht="15" customHeight="1" x14ac:dyDescent="0.2"/>
    <row r="1291" ht="15" customHeight="1" x14ac:dyDescent="0.2"/>
    <row r="1292" ht="15" customHeight="1" x14ac:dyDescent="0.2"/>
    <row r="1293" ht="15" customHeight="1" x14ac:dyDescent="0.2"/>
    <row r="1294" ht="15" customHeight="1" x14ac:dyDescent="0.2"/>
    <row r="1295" ht="15" customHeight="1" x14ac:dyDescent="0.2"/>
    <row r="1296" ht="15" customHeight="1" x14ac:dyDescent="0.2"/>
    <row r="1297" ht="15" customHeight="1" x14ac:dyDescent="0.2"/>
    <row r="1298" ht="15" customHeight="1" x14ac:dyDescent="0.2"/>
    <row r="1299" ht="15" customHeight="1" x14ac:dyDescent="0.2"/>
    <row r="1300" ht="15" customHeight="1" x14ac:dyDescent="0.2"/>
    <row r="1301" ht="15" customHeight="1" x14ac:dyDescent="0.2"/>
    <row r="1302" ht="15" customHeight="1" x14ac:dyDescent="0.2"/>
    <row r="1303" ht="15" customHeight="1" x14ac:dyDescent="0.2"/>
    <row r="1304" ht="15" customHeight="1" x14ac:dyDescent="0.2"/>
    <row r="1305" ht="15" customHeight="1" x14ac:dyDescent="0.2"/>
    <row r="1306" ht="15" customHeight="1" x14ac:dyDescent="0.2"/>
    <row r="1307" ht="15" customHeight="1" x14ac:dyDescent="0.2"/>
    <row r="1308" ht="15" customHeight="1" x14ac:dyDescent="0.2"/>
    <row r="1309" ht="15" customHeight="1" x14ac:dyDescent="0.2"/>
    <row r="1310" ht="15" customHeight="1" x14ac:dyDescent="0.2"/>
    <row r="1311" ht="15" customHeight="1" x14ac:dyDescent="0.2"/>
    <row r="1312" ht="15" customHeight="1" x14ac:dyDescent="0.2"/>
    <row r="1313" ht="15" customHeight="1" x14ac:dyDescent="0.2"/>
    <row r="1314" ht="15" customHeight="1" x14ac:dyDescent="0.2"/>
    <row r="1315" ht="15" customHeight="1" x14ac:dyDescent="0.2"/>
    <row r="1316" ht="15" customHeight="1" x14ac:dyDescent="0.2"/>
    <row r="1317" ht="15" customHeight="1" x14ac:dyDescent="0.2"/>
    <row r="1318" ht="15" customHeight="1" x14ac:dyDescent="0.2"/>
    <row r="1319" ht="15" customHeight="1" x14ac:dyDescent="0.2"/>
    <row r="1320" ht="15" customHeight="1" x14ac:dyDescent="0.2"/>
    <row r="1321" ht="15" customHeight="1" x14ac:dyDescent="0.2"/>
    <row r="1322" ht="15" customHeight="1" x14ac:dyDescent="0.2"/>
    <row r="1323" ht="15" customHeight="1" x14ac:dyDescent="0.2"/>
    <row r="1324" ht="15" customHeight="1" x14ac:dyDescent="0.2"/>
    <row r="1325" ht="15" customHeight="1" x14ac:dyDescent="0.2"/>
    <row r="1326" ht="15" customHeight="1" x14ac:dyDescent="0.2"/>
    <row r="1327" ht="15" customHeight="1" x14ac:dyDescent="0.2"/>
    <row r="1328" ht="15" customHeight="1" x14ac:dyDescent="0.2"/>
    <row r="1329" ht="15" customHeight="1" x14ac:dyDescent="0.2"/>
    <row r="1330" ht="15" customHeight="1" x14ac:dyDescent="0.2"/>
    <row r="1331" ht="15" customHeight="1" x14ac:dyDescent="0.2"/>
    <row r="1332" ht="15" customHeight="1" x14ac:dyDescent="0.2"/>
    <row r="1333" ht="15" customHeight="1" x14ac:dyDescent="0.2"/>
    <row r="1334" ht="15" customHeight="1" x14ac:dyDescent="0.2"/>
    <row r="1335" ht="15" customHeight="1" x14ac:dyDescent="0.2"/>
    <row r="1336" ht="15" customHeight="1" x14ac:dyDescent="0.2"/>
    <row r="1337" ht="15" customHeight="1" x14ac:dyDescent="0.2"/>
    <row r="1338" ht="15" customHeight="1" x14ac:dyDescent="0.2"/>
    <row r="1339" ht="15" customHeight="1" x14ac:dyDescent="0.2"/>
    <row r="1340" ht="15" customHeight="1" x14ac:dyDescent="0.2"/>
    <row r="1341" ht="15" customHeight="1" x14ac:dyDescent="0.2"/>
    <row r="1342" ht="15" customHeight="1" x14ac:dyDescent="0.2"/>
    <row r="1343" ht="15" customHeight="1" x14ac:dyDescent="0.2"/>
    <row r="1344" ht="15" customHeight="1" x14ac:dyDescent="0.2"/>
    <row r="1345" ht="15" customHeight="1" x14ac:dyDescent="0.2"/>
    <row r="1346" ht="15" customHeight="1" x14ac:dyDescent="0.2"/>
    <row r="1347" ht="15" customHeight="1" x14ac:dyDescent="0.2"/>
    <row r="1348" ht="15" customHeight="1" x14ac:dyDescent="0.2"/>
    <row r="1349" ht="15" customHeight="1" x14ac:dyDescent="0.2"/>
    <row r="1350" ht="15" customHeight="1" x14ac:dyDescent="0.2"/>
    <row r="1351" ht="15" customHeight="1" x14ac:dyDescent="0.2"/>
    <row r="1352" ht="15" customHeight="1" x14ac:dyDescent="0.2"/>
    <row r="1353" ht="15" customHeight="1" x14ac:dyDescent="0.2"/>
    <row r="1354" ht="15" customHeight="1" x14ac:dyDescent="0.2"/>
    <row r="1355" ht="15" customHeight="1" x14ac:dyDescent="0.2"/>
    <row r="1356" ht="15" customHeight="1" x14ac:dyDescent="0.2"/>
    <row r="1357" ht="15" customHeight="1" x14ac:dyDescent="0.2"/>
    <row r="1358" ht="15" customHeight="1" x14ac:dyDescent="0.2"/>
    <row r="1359" ht="15" customHeight="1" x14ac:dyDescent="0.2"/>
    <row r="1360" ht="15" customHeight="1" x14ac:dyDescent="0.2"/>
    <row r="1361" ht="15" customHeight="1" x14ac:dyDescent="0.2"/>
    <row r="1362" ht="15" customHeight="1" x14ac:dyDescent="0.2"/>
    <row r="1363" ht="15" customHeight="1" x14ac:dyDescent="0.2"/>
    <row r="1364" ht="15" customHeight="1" x14ac:dyDescent="0.2"/>
    <row r="1365" ht="15" customHeight="1" x14ac:dyDescent="0.2"/>
    <row r="1366" ht="15" customHeight="1" x14ac:dyDescent="0.2"/>
    <row r="1367" ht="15" customHeight="1" x14ac:dyDescent="0.2"/>
    <row r="1368" ht="15" customHeight="1" x14ac:dyDescent="0.2"/>
    <row r="1369" ht="15" customHeight="1" x14ac:dyDescent="0.2"/>
    <row r="1370" ht="15" customHeight="1" x14ac:dyDescent="0.2"/>
    <row r="1371" ht="15" customHeight="1" x14ac:dyDescent="0.2"/>
    <row r="1372" ht="15" customHeight="1" x14ac:dyDescent="0.2"/>
    <row r="1373" ht="15" customHeight="1" x14ac:dyDescent="0.2"/>
    <row r="1374" ht="15" customHeight="1" x14ac:dyDescent="0.2"/>
    <row r="1375" ht="15" customHeight="1" x14ac:dyDescent="0.2"/>
    <row r="1376" ht="15" customHeight="1" x14ac:dyDescent="0.2"/>
    <row r="1377" ht="15" customHeight="1" x14ac:dyDescent="0.2"/>
    <row r="1378" ht="15" customHeight="1" x14ac:dyDescent="0.2"/>
    <row r="1379" ht="15" customHeight="1" x14ac:dyDescent="0.2"/>
    <row r="1380" ht="15" customHeight="1" x14ac:dyDescent="0.2"/>
    <row r="1381" ht="15" customHeight="1" x14ac:dyDescent="0.2"/>
    <row r="1382" ht="15" customHeight="1" x14ac:dyDescent="0.2"/>
    <row r="1383" ht="15" customHeight="1" x14ac:dyDescent="0.2"/>
    <row r="1384" ht="15" customHeight="1" x14ac:dyDescent="0.2"/>
    <row r="1385" ht="15" customHeight="1" x14ac:dyDescent="0.2"/>
    <row r="1386" ht="15" customHeight="1" x14ac:dyDescent="0.2"/>
    <row r="1387" ht="15" customHeight="1" x14ac:dyDescent="0.2"/>
    <row r="1388" ht="15" customHeight="1" x14ac:dyDescent="0.2"/>
    <row r="1389" ht="15" customHeight="1" x14ac:dyDescent="0.2"/>
    <row r="1390" ht="15" customHeight="1" x14ac:dyDescent="0.2"/>
    <row r="1391" ht="15" customHeight="1" x14ac:dyDescent="0.2"/>
    <row r="1392" ht="15" customHeight="1" x14ac:dyDescent="0.2"/>
    <row r="1393" ht="15" customHeight="1" x14ac:dyDescent="0.2"/>
    <row r="1394" ht="15" customHeight="1" x14ac:dyDescent="0.2"/>
    <row r="1395" ht="15" customHeight="1" x14ac:dyDescent="0.2"/>
    <row r="1396" ht="15" customHeight="1" x14ac:dyDescent="0.2"/>
    <row r="1397" ht="15" customHeight="1" x14ac:dyDescent="0.2"/>
    <row r="1398" ht="15" customHeight="1" x14ac:dyDescent="0.2"/>
    <row r="1399" ht="15" customHeight="1" x14ac:dyDescent="0.2"/>
    <row r="1400" ht="15" customHeight="1" x14ac:dyDescent="0.2"/>
    <row r="1401" ht="15" customHeight="1" x14ac:dyDescent="0.2"/>
    <row r="1402" ht="15" customHeight="1" x14ac:dyDescent="0.2"/>
    <row r="1403" ht="15" customHeight="1" x14ac:dyDescent="0.2"/>
    <row r="1404" ht="15" customHeight="1" x14ac:dyDescent="0.2"/>
    <row r="1405" ht="15" customHeight="1" x14ac:dyDescent="0.2"/>
    <row r="1406" ht="15" customHeight="1" x14ac:dyDescent="0.2"/>
    <row r="1407" ht="15" customHeight="1" x14ac:dyDescent="0.2"/>
    <row r="1408" ht="15" customHeight="1" x14ac:dyDescent="0.2"/>
    <row r="1409" ht="15" customHeight="1" x14ac:dyDescent="0.2"/>
    <row r="1410" ht="15" customHeight="1" x14ac:dyDescent="0.2"/>
    <row r="1411" ht="15" customHeight="1" x14ac:dyDescent="0.2"/>
    <row r="1412" ht="15" customHeight="1" x14ac:dyDescent="0.2"/>
    <row r="1413" ht="15" customHeight="1" x14ac:dyDescent="0.2"/>
    <row r="1414" ht="15" customHeight="1" x14ac:dyDescent="0.2"/>
    <row r="1415" ht="15" customHeight="1" x14ac:dyDescent="0.2"/>
    <row r="1416" ht="15" customHeight="1" x14ac:dyDescent="0.2"/>
    <row r="1417" ht="15" customHeight="1" x14ac:dyDescent="0.2"/>
    <row r="1418" ht="15" customHeight="1" x14ac:dyDescent="0.2"/>
    <row r="1419" ht="15" customHeight="1" x14ac:dyDescent="0.2"/>
    <row r="1420" ht="15" customHeight="1" x14ac:dyDescent="0.2"/>
    <row r="1421" ht="15" customHeight="1" x14ac:dyDescent="0.2"/>
    <row r="1422" ht="15" customHeight="1" x14ac:dyDescent="0.2"/>
    <row r="1423" ht="15" customHeight="1" x14ac:dyDescent="0.2"/>
    <row r="1424" ht="15" customHeight="1" x14ac:dyDescent="0.2"/>
    <row r="1425" ht="15" customHeight="1" x14ac:dyDescent="0.2"/>
    <row r="1426" ht="15" customHeight="1" x14ac:dyDescent="0.2"/>
    <row r="1427" ht="15" customHeight="1" x14ac:dyDescent="0.2"/>
    <row r="1428" ht="15" customHeight="1" x14ac:dyDescent="0.2"/>
    <row r="1429" ht="15" customHeight="1" x14ac:dyDescent="0.2"/>
    <row r="1430" ht="15" customHeight="1" x14ac:dyDescent="0.2"/>
    <row r="1431" ht="15" customHeight="1" x14ac:dyDescent="0.2"/>
    <row r="1432" ht="15" customHeight="1" x14ac:dyDescent="0.2"/>
    <row r="1433" ht="15" customHeight="1" x14ac:dyDescent="0.2"/>
    <row r="1434" ht="15" customHeight="1" x14ac:dyDescent="0.2"/>
    <row r="1435" ht="15" customHeight="1" x14ac:dyDescent="0.2"/>
    <row r="1436" ht="15" customHeight="1" x14ac:dyDescent="0.2"/>
    <row r="1437" ht="15" customHeight="1" x14ac:dyDescent="0.2"/>
    <row r="1438" ht="15" customHeight="1" x14ac:dyDescent="0.2"/>
    <row r="1439" ht="15" customHeight="1" x14ac:dyDescent="0.2"/>
    <row r="1440" ht="15" customHeight="1" x14ac:dyDescent="0.2"/>
    <row r="1441" ht="15" customHeight="1" x14ac:dyDescent="0.2"/>
    <row r="1442" ht="15" customHeight="1" x14ac:dyDescent="0.2"/>
    <row r="1443" ht="15" customHeight="1" x14ac:dyDescent="0.2"/>
    <row r="1444" ht="15" customHeight="1" x14ac:dyDescent="0.2"/>
    <row r="1445" ht="15" customHeight="1" x14ac:dyDescent="0.2"/>
    <row r="1446" ht="15" customHeight="1" x14ac:dyDescent="0.2"/>
    <row r="1447" ht="15" customHeight="1" x14ac:dyDescent="0.2"/>
    <row r="1448" ht="15" customHeight="1" x14ac:dyDescent="0.2"/>
    <row r="1449" ht="15" customHeight="1" x14ac:dyDescent="0.2"/>
    <row r="1450" ht="15" customHeight="1" x14ac:dyDescent="0.2"/>
    <row r="1451" ht="15" customHeight="1" x14ac:dyDescent="0.2"/>
    <row r="1452" ht="15" customHeight="1" x14ac:dyDescent="0.2"/>
    <row r="1453" ht="15" customHeight="1" x14ac:dyDescent="0.2"/>
    <row r="1454" ht="15" customHeight="1" x14ac:dyDescent="0.2"/>
    <row r="1455" ht="15" customHeight="1" x14ac:dyDescent="0.2"/>
    <row r="1456" ht="15" customHeight="1" x14ac:dyDescent="0.2"/>
    <row r="1457" ht="15" customHeight="1" x14ac:dyDescent="0.2"/>
    <row r="1458" ht="15" customHeight="1" x14ac:dyDescent="0.2"/>
    <row r="1459" ht="15" customHeight="1" x14ac:dyDescent="0.2"/>
    <row r="1460" ht="15" customHeight="1" x14ac:dyDescent="0.2"/>
    <row r="1461" ht="15" customHeight="1" x14ac:dyDescent="0.2"/>
    <row r="1462" ht="15" customHeight="1" x14ac:dyDescent="0.2"/>
    <row r="1463" ht="15" customHeight="1" x14ac:dyDescent="0.2"/>
    <row r="1464" ht="15" customHeight="1" x14ac:dyDescent="0.2"/>
    <row r="1465" ht="15" customHeight="1" x14ac:dyDescent="0.2"/>
    <row r="1466" ht="15" customHeight="1" x14ac:dyDescent="0.2"/>
    <row r="1467" ht="15" customHeight="1" x14ac:dyDescent="0.2"/>
    <row r="1468" ht="15" customHeight="1" x14ac:dyDescent="0.2"/>
    <row r="1469" ht="15" customHeight="1" x14ac:dyDescent="0.2"/>
    <row r="1470" ht="15" customHeight="1" x14ac:dyDescent="0.2"/>
    <row r="1471" ht="15" customHeight="1" x14ac:dyDescent="0.2"/>
    <row r="1472" ht="15" customHeight="1" x14ac:dyDescent="0.2"/>
    <row r="1473" ht="15" customHeight="1" x14ac:dyDescent="0.2"/>
    <row r="1474" ht="15" customHeight="1" x14ac:dyDescent="0.2"/>
    <row r="1475" ht="15" customHeight="1" x14ac:dyDescent="0.2"/>
    <row r="1476" ht="15" customHeight="1" x14ac:dyDescent="0.2"/>
    <row r="1477" ht="15" customHeight="1" x14ac:dyDescent="0.2"/>
    <row r="1478" ht="15" customHeight="1" x14ac:dyDescent="0.2"/>
    <row r="1479" ht="15" customHeight="1" x14ac:dyDescent="0.2"/>
    <row r="1480" ht="15" customHeight="1" x14ac:dyDescent="0.2"/>
    <row r="1481" ht="15" customHeight="1" x14ac:dyDescent="0.2"/>
    <row r="1482" ht="15" customHeight="1" x14ac:dyDescent="0.2"/>
    <row r="1483" ht="15" customHeight="1" x14ac:dyDescent="0.2"/>
    <row r="1484" ht="15" customHeight="1" x14ac:dyDescent="0.2"/>
    <row r="1485" ht="15" customHeight="1" x14ac:dyDescent="0.2"/>
    <row r="1486" ht="15" customHeight="1" x14ac:dyDescent="0.2"/>
    <row r="1487" ht="15" customHeight="1" x14ac:dyDescent="0.2"/>
    <row r="1488" ht="15" customHeight="1" x14ac:dyDescent="0.2"/>
    <row r="1489" ht="15" customHeight="1" x14ac:dyDescent="0.2"/>
    <row r="1490" ht="15" customHeight="1" x14ac:dyDescent="0.2"/>
    <row r="1491" ht="15" customHeight="1" x14ac:dyDescent="0.2"/>
    <row r="1492" ht="15" customHeight="1" x14ac:dyDescent="0.2"/>
    <row r="1493" ht="15" customHeight="1" x14ac:dyDescent="0.2"/>
    <row r="1494" ht="15" customHeight="1" x14ac:dyDescent="0.2"/>
    <row r="1495" ht="15" customHeight="1" x14ac:dyDescent="0.2"/>
    <row r="1496" ht="15" customHeight="1" x14ac:dyDescent="0.2"/>
    <row r="1497" ht="15" customHeight="1" x14ac:dyDescent="0.2"/>
    <row r="1498" ht="15" customHeight="1" x14ac:dyDescent="0.2"/>
    <row r="1499" ht="15" customHeight="1" x14ac:dyDescent="0.2"/>
    <row r="1500" ht="15" customHeight="1" x14ac:dyDescent="0.2"/>
    <row r="1501" ht="15" customHeight="1" x14ac:dyDescent="0.2"/>
    <row r="1502" ht="15" customHeight="1" x14ac:dyDescent="0.2"/>
    <row r="1503" ht="15" customHeight="1" x14ac:dyDescent="0.2"/>
    <row r="1504" ht="15" customHeight="1" x14ac:dyDescent="0.2"/>
    <row r="1505" ht="15" customHeight="1" x14ac:dyDescent="0.2"/>
    <row r="1506" ht="15" customHeight="1" x14ac:dyDescent="0.2"/>
    <row r="1507" ht="15" customHeight="1" x14ac:dyDescent="0.2"/>
    <row r="1508" ht="15" customHeight="1" x14ac:dyDescent="0.2"/>
    <row r="1509" ht="15" customHeight="1" x14ac:dyDescent="0.2"/>
    <row r="1510" ht="15" customHeight="1" x14ac:dyDescent="0.2"/>
    <row r="1511" ht="15" customHeight="1" x14ac:dyDescent="0.2"/>
    <row r="1512" ht="15" customHeight="1" x14ac:dyDescent="0.2"/>
    <row r="1513" ht="15" customHeight="1" x14ac:dyDescent="0.2"/>
    <row r="1514" ht="15" customHeight="1" x14ac:dyDescent="0.2"/>
    <row r="1515" ht="15" customHeight="1" x14ac:dyDescent="0.2"/>
    <row r="1516" ht="15" customHeight="1" x14ac:dyDescent="0.2"/>
    <row r="1517" ht="15" customHeight="1" x14ac:dyDescent="0.2"/>
    <row r="1518" ht="15" customHeight="1" x14ac:dyDescent="0.2"/>
    <row r="1519" ht="15" customHeight="1" x14ac:dyDescent="0.2"/>
    <row r="1520" ht="15" customHeight="1" x14ac:dyDescent="0.2"/>
    <row r="1521" ht="15" customHeight="1" x14ac:dyDescent="0.2"/>
    <row r="1522" ht="15" customHeight="1" x14ac:dyDescent="0.2"/>
    <row r="1523" ht="15" customHeight="1" x14ac:dyDescent="0.2"/>
    <row r="1524" ht="15" customHeight="1" x14ac:dyDescent="0.2"/>
    <row r="1525" ht="15" customHeight="1" x14ac:dyDescent="0.2"/>
    <row r="1526" ht="15" customHeight="1" x14ac:dyDescent="0.2"/>
    <row r="1527" ht="15" customHeight="1" x14ac:dyDescent="0.2"/>
    <row r="1528" ht="15" customHeight="1" x14ac:dyDescent="0.2"/>
    <row r="1529" ht="15" customHeight="1" x14ac:dyDescent="0.2"/>
    <row r="1530" ht="15" customHeight="1" x14ac:dyDescent="0.2"/>
    <row r="1531" ht="15" customHeight="1" x14ac:dyDescent="0.2"/>
    <row r="1532" ht="15" customHeight="1" x14ac:dyDescent="0.2"/>
    <row r="1533" ht="15" customHeight="1" x14ac:dyDescent="0.2"/>
    <row r="1534" ht="15" customHeight="1" x14ac:dyDescent="0.2"/>
    <row r="1535" ht="15" customHeight="1" x14ac:dyDescent="0.2"/>
    <row r="1536" ht="15" customHeight="1" x14ac:dyDescent="0.2"/>
    <row r="1537" ht="15" customHeight="1" x14ac:dyDescent="0.2"/>
    <row r="1538" ht="15" customHeight="1" x14ac:dyDescent="0.2"/>
    <row r="1539" ht="15" customHeight="1" x14ac:dyDescent="0.2"/>
    <row r="1540" ht="15" customHeight="1" x14ac:dyDescent="0.2"/>
    <row r="1541" ht="15" customHeight="1" x14ac:dyDescent="0.2"/>
    <row r="1542" ht="15" customHeight="1" x14ac:dyDescent="0.2"/>
    <row r="1543" ht="15" customHeight="1" x14ac:dyDescent="0.2"/>
    <row r="1544" ht="15" customHeight="1" x14ac:dyDescent="0.2"/>
    <row r="1545" ht="15" customHeight="1" x14ac:dyDescent="0.2"/>
    <row r="1546" ht="15" customHeight="1" x14ac:dyDescent="0.2"/>
    <row r="1547" ht="15" customHeight="1" x14ac:dyDescent="0.2"/>
    <row r="1548" ht="15" customHeight="1" x14ac:dyDescent="0.2"/>
    <row r="1549" ht="15" customHeight="1" x14ac:dyDescent="0.2"/>
    <row r="1550" ht="15" customHeight="1" x14ac:dyDescent="0.2"/>
    <row r="1551" ht="15" customHeight="1" x14ac:dyDescent="0.2"/>
    <row r="1552" ht="15" customHeight="1" x14ac:dyDescent="0.2"/>
    <row r="1553" ht="15" customHeight="1" x14ac:dyDescent="0.2"/>
    <row r="1554" ht="15" customHeight="1" x14ac:dyDescent="0.2"/>
    <row r="1555" ht="15" customHeight="1" x14ac:dyDescent="0.2"/>
    <row r="1556" ht="15" customHeight="1" x14ac:dyDescent="0.2"/>
    <row r="1557" ht="15" customHeight="1" x14ac:dyDescent="0.2"/>
    <row r="1558" ht="15" customHeight="1" x14ac:dyDescent="0.2"/>
    <row r="1559" ht="15" customHeight="1" x14ac:dyDescent="0.2"/>
    <row r="1560" ht="15" customHeight="1" x14ac:dyDescent="0.2"/>
    <row r="1561" ht="15" customHeight="1" x14ac:dyDescent="0.2"/>
    <row r="1562" ht="15" customHeight="1" x14ac:dyDescent="0.2"/>
    <row r="1563" ht="15" customHeight="1" x14ac:dyDescent="0.2"/>
    <row r="1564" ht="15" customHeight="1" x14ac:dyDescent="0.2"/>
    <row r="1565" ht="15" customHeight="1" x14ac:dyDescent="0.2"/>
    <row r="1566" ht="15" customHeight="1" x14ac:dyDescent="0.2"/>
    <row r="1567" ht="15" customHeight="1" x14ac:dyDescent="0.2"/>
    <row r="1568" ht="15" customHeight="1" x14ac:dyDescent="0.2"/>
    <row r="1569" ht="15" customHeight="1" x14ac:dyDescent="0.2"/>
    <row r="1570" ht="15" customHeight="1" x14ac:dyDescent="0.2"/>
    <row r="1571" ht="15" customHeight="1" x14ac:dyDescent="0.2"/>
    <row r="1572" ht="15" customHeight="1" x14ac:dyDescent="0.2"/>
    <row r="1573" ht="15" customHeight="1" x14ac:dyDescent="0.2"/>
    <row r="1574" ht="15" customHeight="1" x14ac:dyDescent="0.2"/>
    <row r="1575" ht="15" customHeight="1" x14ac:dyDescent="0.2"/>
    <row r="1576" ht="15" customHeight="1" x14ac:dyDescent="0.2"/>
    <row r="1577" ht="15" customHeight="1" x14ac:dyDescent="0.2"/>
    <row r="1578" ht="15" customHeight="1" x14ac:dyDescent="0.2"/>
    <row r="1579" ht="15" customHeight="1" x14ac:dyDescent="0.2"/>
    <row r="1580" ht="15" customHeight="1" x14ac:dyDescent="0.2"/>
    <row r="1581" ht="15" customHeight="1" x14ac:dyDescent="0.2"/>
    <row r="1582" ht="15" customHeight="1" x14ac:dyDescent="0.2"/>
    <row r="1583" ht="15" customHeight="1" x14ac:dyDescent="0.2"/>
    <row r="1584" ht="15" customHeight="1" x14ac:dyDescent="0.2"/>
    <row r="1585" ht="15" customHeight="1" x14ac:dyDescent="0.2"/>
    <row r="1586" ht="15" customHeight="1" x14ac:dyDescent="0.2"/>
    <row r="1587" ht="15" customHeight="1" x14ac:dyDescent="0.2"/>
    <row r="1588" ht="15" customHeight="1" x14ac:dyDescent="0.2"/>
    <row r="1589" ht="15" customHeight="1" x14ac:dyDescent="0.2"/>
    <row r="1590" ht="15" customHeight="1" x14ac:dyDescent="0.2"/>
    <row r="1591" ht="15" customHeight="1" x14ac:dyDescent="0.2"/>
    <row r="1592" ht="15" customHeight="1" x14ac:dyDescent="0.2"/>
    <row r="1593" ht="15" customHeight="1" x14ac:dyDescent="0.2"/>
    <row r="1594" ht="15" customHeight="1" x14ac:dyDescent="0.2"/>
    <row r="1595" ht="15" customHeight="1" x14ac:dyDescent="0.2"/>
    <row r="1596" ht="15" customHeight="1" x14ac:dyDescent="0.2"/>
    <row r="1597" ht="15" customHeight="1" x14ac:dyDescent="0.2"/>
    <row r="1598" ht="15" customHeight="1" x14ac:dyDescent="0.2"/>
    <row r="1599" ht="15" customHeight="1" x14ac:dyDescent="0.2"/>
    <row r="1600" ht="15" customHeight="1" x14ac:dyDescent="0.2"/>
    <row r="1601" ht="15" customHeight="1" x14ac:dyDescent="0.2"/>
    <row r="1602" ht="15" customHeight="1" x14ac:dyDescent="0.2"/>
    <row r="1603" ht="15" customHeight="1" x14ac:dyDescent="0.2"/>
    <row r="1604" ht="15" customHeight="1" x14ac:dyDescent="0.2"/>
    <row r="1605" ht="15" customHeight="1" x14ac:dyDescent="0.2"/>
    <row r="1606" ht="15" customHeight="1" x14ac:dyDescent="0.2"/>
    <row r="1607" ht="15" customHeight="1" x14ac:dyDescent="0.2"/>
    <row r="1608" ht="15" customHeight="1" x14ac:dyDescent="0.2"/>
    <row r="1609" ht="15" customHeight="1" x14ac:dyDescent="0.2"/>
    <row r="1610" ht="15" customHeight="1" x14ac:dyDescent="0.2"/>
    <row r="1611" ht="15" customHeight="1" x14ac:dyDescent="0.2"/>
    <row r="1612" ht="15" customHeight="1" x14ac:dyDescent="0.2"/>
    <row r="1613" ht="15" customHeight="1" x14ac:dyDescent="0.2"/>
    <row r="1614" ht="15" customHeight="1" x14ac:dyDescent="0.2"/>
    <row r="1615" ht="15" customHeight="1" x14ac:dyDescent="0.2"/>
    <row r="1616" ht="15" customHeight="1" x14ac:dyDescent="0.2"/>
    <row r="1617" ht="15" customHeight="1" x14ac:dyDescent="0.2"/>
    <row r="1618" ht="15" customHeight="1" x14ac:dyDescent="0.2"/>
    <row r="1619" ht="15" customHeight="1" x14ac:dyDescent="0.2"/>
    <row r="1620" ht="15" customHeight="1" x14ac:dyDescent="0.2"/>
    <row r="1621" ht="15" customHeight="1" x14ac:dyDescent="0.2"/>
    <row r="1622" ht="15" customHeight="1" x14ac:dyDescent="0.2"/>
    <row r="1623" ht="15" customHeight="1" x14ac:dyDescent="0.2"/>
    <row r="1624" ht="15" customHeight="1" x14ac:dyDescent="0.2"/>
    <row r="1625" ht="15" customHeight="1" x14ac:dyDescent="0.2"/>
    <row r="1626" ht="15" customHeight="1" x14ac:dyDescent="0.2"/>
    <row r="1627" ht="15" customHeight="1" x14ac:dyDescent="0.2"/>
    <row r="1628" ht="15" customHeight="1" x14ac:dyDescent="0.2"/>
    <row r="1629" ht="15" customHeight="1" x14ac:dyDescent="0.2"/>
    <row r="1630" ht="15" customHeight="1" x14ac:dyDescent="0.2"/>
    <row r="1631" ht="15" customHeight="1" x14ac:dyDescent="0.2"/>
    <row r="1632" ht="15" customHeight="1" x14ac:dyDescent="0.2"/>
    <row r="1633" ht="15" customHeight="1" x14ac:dyDescent="0.2"/>
    <row r="1634" ht="15" customHeight="1" x14ac:dyDescent="0.2"/>
    <row r="1635" ht="15" customHeight="1" x14ac:dyDescent="0.2"/>
    <row r="1636" ht="15" customHeight="1" x14ac:dyDescent="0.2"/>
    <row r="1637" ht="15" customHeight="1" x14ac:dyDescent="0.2"/>
    <row r="1638" ht="15" customHeight="1" x14ac:dyDescent="0.2"/>
    <row r="1639" ht="15" customHeight="1" x14ac:dyDescent="0.2"/>
    <row r="1640" ht="15" customHeight="1" x14ac:dyDescent="0.2"/>
    <row r="1641" ht="15" customHeight="1" x14ac:dyDescent="0.2"/>
    <row r="1642" ht="15" customHeight="1" x14ac:dyDescent="0.2"/>
    <row r="1643" ht="15" customHeight="1" x14ac:dyDescent="0.2"/>
    <row r="1644" ht="15" customHeight="1" x14ac:dyDescent="0.2"/>
    <row r="1645" ht="15" customHeight="1" x14ac:dyDescent="0.2"/>
    <row r="1646" ht="15" customHeight="1" x14ac:dyDescent="0.2"/>
    <row r="1647" ht="15" customHeight="1" x14ac:dyDescent="0.2"/>
    <row r="1648" ht="15" customHeight="1" x14ac:dyDescent="0.2"/>
    <row r="1649" ht="15" customHeight="1" x14ac:dyDescent="0.2"/>
    <row r="1650" ht="15" customHeight="1" x14ac:dyDescent="0.2"/>
    <row r="1651" ht="15" customHeight="1" x14ac:dyDescent="0.2"/>
    <row r="1652" ht="15" customHeight="1" x14ac:dyDescent="0.2"/>
    <row r="1653" ht="15" customHeight="1" x14ac:dyDescent="0.2"/>
    <row r="1654" ht="15" customHeight="1" x14ac:dyDescent="0.2"/>
    <row r="1655" ht="15" customHeight="1" x14ac:dyDescent="0.2"/>
    <row r="1656" ht="15" customHeight="1" x14ac:dyDescent="0.2"/>
    <row r="1657" ht="15" customHeight="1" x14ac:dyDescent="0.2"/>
    <row r="1658" ht="15" customHeight="1" x14ac:dyDescent="0.2"/>
    <row r="1659" ht="15" customHeight="1" x14ac:dyDescent="0.2"/>
    <row r="1660" ht="15" customHeight="1" x14ac:dyDescent="0.2"/>
    <row r="1661" ht="15" customHeight="1" x14ac:dyDescent="0.2"/>
    <row r="1662" ht="15" customHeight="1" x14ac:dyDescent="0.2"/>
    <row r="1663" ht="15" customHeight="1" x14ac:dyDescent="0.2"/>
    <row r="1664" ht="15" customHeight="1" x14ac:dyDescent="0.2"/>
    <row r="1665" ht="15" customHeight="1" x14ac:dyDescent="0.2"/>
    <row r="1666" ht="15" customHeight="1" x14ac:dyDescent="0.2"/>
    <row r="1667" ht="15" customHeight="1" x14ac:dyDescent="0.2"/>
    <row r="1668" ht="15" customHeight="1" x14ac:dyDescent="0.2"/>
    <row r="1669" ht="15" customHeight="1" x14ac:dyDescent="0.2"/>
    <row r="1670" ht="15" customHeight="1" x14ac:dyDescent="0.2"/>
    <row r="1671" ht="15" customHeight="1" x14ac:dyDescent="0.2"/>
    <row r="1672" ht="15" customHeight="1" x14ac:dyDescent="0.2"/>
    <row r="1673" ht="15" customHeight="1" x14ac:dyDescent="0.2"/>
    <row r="1674" ht="15" customHeight="1" x14ac:dyDescent="0.2"/>
    <row r="1675" ht="15" customHeight="1" x14ac:dyDescent="0.2"/>
    <row r="1676" ht="15" customHeight="1" x14ac:dyDescent="0.2"/>
    <row r="1677" ht="15" customHeight="1" x14ac:dyDescent="0.2"/>
    <row r="1678" ht="15" customHeight="1" x14ac:dyDescent="0.2"/>
    <row r="1679" ht="15" customHeight="1" x14ac:dyDescent="0.2"/>
    <row r="1680" ht="15" customHeight="1" x14ac:dyDescent="0.2"/>
    <row r="1681" ht="15" customHeight="1" x14ac:dyDescent="0.2"/>
    <row r="1682" ht="15" customHeight="1" x14ac:dyDescent="0.2"/>
    <row r="1683" ht="15" customHeight="1" x14ac:dyDescent="0.2"/>
    <row r="1684" ht="15" customHeight="1" x14ac:dyDescent="0.2"/>
    <row r="1685" ht="15" customHeight="1" x14ac:dyDescent="0.2"/>
    <row r="1686" ht="15" customHeight="1" x14ac:dyDescent="0.2"/>
    <row r="1687" ht="15" customHeight="1" x14ac:dyDescent="0.2"/>
    <row r="1688" ht="15" customHeight="1" x14ac:dyDescent="0.2"/>
    <row r="1689" ht="15" customHeight="1" x14ac:dyDescent="0.2"/>
    <row r="1690" ht="15" customHeight="1" x14ac:dyDescent="0.2"/>
    <row r="1691" ht="15" customHeight="1" x14ac:dyDescent="0.2"/>
    <row r="1692" ht="15" customHeight="1" x14ac:dyDescent="0.2"/>
    <row r="1693" ht="15" customHeight="1" x14ac:dyDescent="0.2"/>
    <row r="1694" ht="15" customHeight="1" x14ac:dyDescent="0.2"/>
    <row r="1695" ht="15" customHeight="1" x14ac:dyDescent="0.2"/>
    <row r="1696" ht="15" customHeight="1" x14ac:dyDescent="0.2"/>
    <row r="1697" ht="15" customHeight="1" x14ac:dyDescent="0.2"/>
    <row r="1698" ht="15" customHeight="1" x14ac:dyDescent="0.2"/>
    <row r="1699" ht="15" customHeight="1" x14ac:dyDescent="0.2"/>
    <row r="1700" ht="15" customHeight="1" x14ac:dyDescent="0.2"/>
    <row r="1701" ht="15" customHeight="1" x14ac:dyDescent="0.2"/>
    <row r="1702" ht="15" customHeight="1" x14ac:dyDescent="0.2"/>
    <row r="1703" ht="15" customHeight="1" x14ac:dyDescent="0.2"/>
    <row r="1704" ht="15" customHeight="1" x14ac:dyDescent="0.2"/>
    <row r="1705" ht="15" customHeight="1" x14ac:dyDescent="0.2"/>
    <row r="1706" ht="15" customHeight="1" x14ac:dyDescent="0.2"/>
    <row r="1707" ht="15" customHeight="1" x14ac:dyDescent="0.2"/>
    <row r="1708" ht="15" customHeight="1" x14ac:dyDescent="0.2"/>
    <row r="1709" ht="15" customHeight="1" x14ac:dyDescent="0.2"/>
    <row r="1710" ht="15" customHeight="1" x14ac:dyDescent="0.2"/>
    <row r="1711" ht="15" customHeight="1" x14ac:dyDescent="0.2"/>
    <row r="1712" ht="15" customHeight="1" x14ac:dyDescent="0.2"/>
    <row r="1713" ht="15" customHeight="1" x14ac:dyDescent="0.2"/>
    <row r="1714" ht="15" customHeight="1" x14ac:dyDescent="0.2"/>
    <row r="1715" ht="15" customHeight="1" x14ac:dyDescent="0.2"/>
    <row r="1716" ht="15" customHeight="1" x14ac:dyDescent="0.2"/>
    <row r="1717" ht="15" customHeight="1" x14ac:dyDescent="0.2"/>
    <row r="1718" ht="15" customHeight="1" x14ac:dyDescent="0.2"/>
    <row r="1719" ht="15" customHeight="1" x14ac:dyDescent="0.2"/>
    <row r="1720" ht="15" customHeight="1" x14ac:dyDescent="0.2"/>
    <row r="1721" ht="15" customHeight="1" x14ac:dyDescent="0.2"/>
    <row r="1722" ht="15" customHeight="1" x14ac:dyDescent="0.2"/>
    <row r="1723" ht="15" customHeight="1" x14ac:dyDescent="0.2"/>
    <row r="1724" ht="15" customHeight="1" x14ac:dyDescent="0.2"/>
    <row r="1725" ht="15" customHeight="1" x14ac:dyDescent="0.2"/>
    <row r="1726" ht="15" customHeight="1" x14ac:dyDescent="0.2"/>
    <row r="1727" ht="15" customHeight="1" x14ac:dyDescent="0.2"/>
    <row r="1728" ht="15" customHeight="1" x14ac:dyDescent="0.2"/>
    <row r="1729" ht="15" customHeight="1" x14ac:dyDescent="0.2"/>
    <row r="1730" ht="15" customHeight="1" x14ac:dyDescent="0.2"/>
    <row r="1731" ht="15" customHeight="1" x14ac:dyDescent="0.2"/>
    <row r="1732" ht="15" customHeight="1" x14ac:dyDescent="0.2"/>
    <row r="1733" ht="15" customHeight="1" x14ac:dyDescent="0.2"/>
    <row r="1734" ht="15" customHeight="1" x14ac:dyDescent="0.2"/>
    <row r="1735" ht="15" customHeight="1" x14ac:dyDescent="0.2"/>
    <row r="1736" ht="15" customHeight="1" x14ac:dyDescent="0.2"/>
    <row r="1737" ht="15" customHeight="1" x14ac:dyDescent="0.2"/>
    <row r="1738" ht="15" customHeight="1" x14ac:dyDescent="0.2"/>
    <row r="1739" ht="15" customHeight="1" x14ac:dyDescent="0.2"/>
    <row r="1740" ht="15" customHeight="1" x14ac:dyDescent="0.2"/>
    <row r="1741" ht="15" customHeight="1" x14ac:dyDescent="0.2"/>
    <row r="1742" ht="15" customHeight="1" x14ac:dyDescent="0.2"/>
    <row r="1743" ht="15" customHeight="1" x14ac:dyDescent="0.2"/>
    <row r="1744" ht="15" customHeight="1" x14ac:dyDescent="0.2"/>
    <row r="1745" ht="15" customHeight="1" x14ac:dyDescent="0.2"/>
    <row r="1746" ht="15" customHeight="1" x14ac:dyDescent="0.2"/>
    <row r="1747" ht="15" customHeight="1" x14ac:dyDescent="0.2"/>
    <row r="1748" ht="15" customHeight="1" x14ac:dyDescent="0.2"/>
    <row r="1749" ht="15" customHeight="1" x14ac:dyDescent="0.2"/>
    <row r="1750" ht="15" customHeight="1" x14ac:dyDescent="0.2"/>
    <row r="1751" ht="15" customHeight="1" x14ac:dyDescent="0.2"/>
    <row r="1752" ht="15" customHeight="1" x14ac:dyDescent="0.2"/>
    <row r="1753" ht="15" customHeight="1" x14ac:dyDescent="0.2"/>
    <row r="1754" ht="15" customHeight="1" x14ac:dyDescent="0.2"/>
    <row r="1755" ht="15" customHeight="1" x14ac:dyDescent="0.2"/>
    <row r="1756" ht="15" customHeight="1" x14ac:dyDescent="0.2"/>
    <row r="1757" ht="15" customHeight="1" x14ac:dyDescent="0.2"/>
    <row r="1758" ht="15" customHeight="1" x14ac:dyDescent="0.2"/>
    <row r="1759" ht="15" customHeight="1" x14ac:dyDescent="0.2"/>
    <row r="1760" ht="15" customHeight="1" x14ac:dyDescent="0.2"/>
    <row r="1761" ht="15" customHeight="1" x14ac:dyDescent="0.2"/>
    <row r="1762" ht="15" customHeight="1" x14ac:dyDescent="0.2"/>
    <row r="1763" ht="15" customHeight="1" x14ac:dyDescent="0.2"/>
    <row r="1764" ht="15" customHeight="1" x14ac:dyDescent="0.2"/>
    <row r="1765" ht="15" customHeight="1" x14ac:dyDescent="0.2"/>
    <row r="1766" ht="15" customHeight="1" x14ac:dyDescent="0.2"/>
    <row r="1767" ht="15" customHeight="1" x14ac:dyDescent="0.2"/>
    <row r="1768" ht="15" customHeight="1" x14ac:dyDescent="0.2"/>
    <row r="1769" ht="15" customHeight="1" x14ac:dyDescent="0.2"/>
  </sheetData>
  <mergeCells count="97">
    <mergeCell ref="A1149:E1156"/>
    <mergeCell ref="A1069:E1076"/>
    <mergeCell ref="A1095:E1096"/>
    <mergeCell ref="A1097:E1104"/>
    <mergeCell ref="A1116:E1117"/>
    <mergeCell ref="A1118:E1124"/>
    <mergeCell ref="A1147:E1148"/>
    <mergeCell ref="A1067:E1068"/>
    <mergeCell ref="A924:E928"/>
    <mergeCell ref="A946:E947"/>
    <mergeCell ref="A948:E954"/>
    <mergeCell ref="A966:E967"/>
    <mergeCell ref="A968:E973"/>
    <mergeCell ref="A990:E991"/>
    <mergeCell ref="A992:E998"/>
    <mergeCell ref="A1010:E1011"/>
    <mergeCell ref="A1012:E1022"/>
    <mergeCell ref="A1043:E1044"/>
    <mergeCell ref="A1045:E1054"/>
    <mergeCell ref="A922:E923"/>
    <mergeCell ref="A800:E806"/>
    <mergeCell ref="A819:E820"/>
    <mergeCell ref="A821:E827"/>
    <mergeCell ref="A844:E845"/>
    <mergeCell ref="A846:E853"/>
    <mergeCell ref="A867:E868"/>
    <mergeCell ref="A869:E874"/>
    <mergeCell ref="A886:E887"/>
    <mergeCell ref="A888:E892"/>
    <mergeCell ref="A904:E905"/>
    <mergeCell ref="A906:E910"/>
    <mergeCell ref="A798:E799"/>
    <mergeCell ref="A638:E645"/>
    <mergeCell ref="A663:E664"/>
    <mergeCell ref="A665:E673"/>
    <mergeCell ref="A694:E695"/>
    <mergeCell ref="A696:E701"/>
    <mergeCell ref="A719:E720"/>
    <mergeCell ref="A721:E727"/>
    <mergeCell ref="A746:E747"/>
    <mergeCell ref="A748:E755"/>
    <mergeCell ref="A773:E774"/>
    <mergeCell ref="A775:E780"/>
    <mergeCell ref="A636:E637"/>
    <mergeCell ref="A472:E479"/>
    <mergeCell ref="A497:E497"/>
    <mergeCell ref="A498:E504"/>
    <mergeCell ref="A522:E522"/>
    <mergeCell ref="A523:E530"/>
    <mergeCell ref="A548:E548"/>
    <mergeCell ref="A549:E556"/>
    <mergeCell ref="A575:E576"/>
    <mergeCell ref="A577:E584"/>
    <mergeCell ref="A602:E603"/>
    <mergeCell ref="A604:E610"/>
    <mergeCell ref="A471:E471"/>
    <mergeCell ref="A304:E312"/>
    <mergeCell ref="A338:E338"/>
    <mergeCell ref="A339:E346"/>
    <mergeCell ref="A367:E367"/>
    <mergeCell ref="A368:E374"/>
    <mergeCell ref="A392:E392"/>
    <mergeCell ref="A393:E400"/>
    <mergeCell ref="A419:E419"/>
    <mergeCell ref="A420:E427"/>
    <mergeCell ref="A445:E445"/>
    <mergeCell ref="A446:E452"/>
    <mergeCell ref="A303:E303"/>
    <mergeCell ref="A159:E159"/>
    <mergeCell ref="A160:E167"/>
    <mergeCell ref="A187:E187"/>
    <mergeCell ref="A188:E195"/>
    <mergeCell ref="A224:E224"/>
    <mergeCell ref="A225:E225"/>
    <mergeCell ref="A226:E232"/>
    <mergeCell ref="A252:E252"/>
    <mergeCell ref="A253:E258"/>
    <mergeCell ref="A278:E278"/>
    <mergeCell ref="A279:E285"/>
    <mergeCell ref="A134:E141"/>
    <mergeCell ref="A55:E55"/>
    <mergeCell ref="A56:E56"/>
    <mergeCell ref="A57:E62"/>
    <mergeCell ref="A80:E80"/>
    <mergeCell ref="A81:E81"/>
    <mergeCell ref="A82:E88"/>
    <mergeCell ref="A106:E106"/>
    <mergeCell ref="A107:E107"/>
    <mergeCell ref="A108:E114"/>
    <mergeCell ref="A132:E132"/>
    <mergeCell ref="A133:E133"/>
    <mergeCell ref="A26:E30"/>
    <mergeCell ref="A2:E2"/>
    <mergeCell ref="A3:E3"/>
    <mergeCell ref="A4:E8"/>
    <mergeCell ref="A24:E24"/>
    <mergeCell ref="A25:E25"/>
  </mergeCells>
  <pageMargins left="0.98425196850393704" right="0.98425196850393704" top="0.98425196850393704" bottom="0.98425196850393704" header="0.51181102362204722" footer="0.51181102362204722"/>
  <pageSetup paperSize="9" scale="92" firstPageNumber="43" orientation="portrait" useFirstPageNumber="1" r:id="rId1"/>
  <headerFooter alignWithMargins="0">
    <oddHeader>&amp;C&amp;"Arial,Kurzíva"Příloha č. 3: Rozpočtové změny č. 278/18 - 322/18 schválené Radou Olomouckého kraje 4.6.2018</oddHeader>
    <oddFooter xml:space="preserve">&amp;L&amp;"Arial,Kurzíva"Zastupitelstvo OK 25.6.2018
6.1 - Rozpočet Olomouckého kraje 2018 - rozpočtové změny 
Příloha č.3: Rozpočtové změny č. 278/18 - 322/18 schválené Radou Olomouckého kraje 4.6.2018&amp;R&amp;"Arial,Kurzíva"Strana &amp;P (celkem 67)
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83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9.7109375" style="35" customWidth="1"/>
    <col min="2" max="2" width="12.85546875" style="35" customWidth="1"/>
    <col min="3" max="3" width="8.28515625" style="35" customWidth="1"/>
    <col min="4" max="4" width="39.140625" style="35" customWidth="1"/>
    <col min="5" max="5" width="18.85546875" style="35" customWidth="1"/>
    <col min="6" max="16384" width="9.140625" style="35"/>
  </cols>
  <sheetData>
    <row r="1" spans="1:5" ht="15" customHeight="1" x14ac:dyDescent="0.25">
      <c r="A1" s="36" t="s">
        <v>330</v>
      </c>
    </row>
    <row r="2" spans="1:5" ht="15" customHeight="1" x14ac:dyDescent="0.2">
      <c r="A2" s="213" t="s">
        <v>34</v>
      </c>
      <c r="B2" s="213"/>
      <c r="C2" s="213"/>
      <c r="D2" s="213"/>
      <c r="E2" s="213"/>
    </row>
    <row r="3" spans="1:5" ht="15" customHeight="1" x14ac:dyDescent="0.2">
      <c r="A3" s="214" t="s">
        <v>331</v>
      </c>
      <c r="B3" s="214"/>
      <c r="C3" s="214"/>
      <c r="D3" s="214"/>
      <c r="E3" s="214"/>
    </row>
    <row r="4" spans="1:5" ht="15" customHeight="1" x14ac:dyDescent="0.2">
      <c r="A4" s="214"/>
      <c r="B4" s="214"/>
      <c r="C4" s="214"/>
      <c r="D4" s="214"/>
      <c r="E4" s="214"/>
    </row>
    <row r="5" spans="1:5" ht="15" customHeight="1" x14ac:dyDescent="0.2">
      <c r="A5" s="214"/>
      <c r="B5" s="214"/>
      <c r="C5" s="214"/>
      <c r="D5" s="214"/>
      <c r="E5" s="214"/>
    </row>
    <row r="6" spans="1:5" ht="15" customHeight="1" x14ac:dyDescent="0.2">
      <c r="A6" s="214"/>
      <c r="B6" s="214"/>
      <c r="C6" s="214"/>
      <c r="D6" s="214"/>
      <c r="E6" s="214"/>
    </row>
    <row r="7" spans="1:5" ht="15" customHeight="1" x14ac:dyDescent="0.2">
      <c r="A7" s="214"/>
      <c r="B7" s="214"/>
      <c r="C7" s="214"/>
      <c r="D7" s="214"/>
      <c r="E7" s="214"/>
    </row>
    <row r="8" spans="1:5" ht="15" customHeight="1" x14ac:dyDescent="0.2">
      <c r="A8" s="214"/>
      <c r="B8" s="214"/>
      <c r="C8" s="214"/>
      <c r="D8" s="214"/>
      <c r="E8" s="214"/>
    </row>
    <row r="9" spans="1:5" ht="15" customHeight="1" x14ac:dyDescent="0.2">
      <c r="A9" s="178"/>
      <c r="B9" s="178"/>
      <c r="C9" s="178"/>
      <c r="D9" s="178"/>
      <c r="E9" s="178"/>
    </row>
    <row r="10" spans="1:5" ht="15" customHeight="1" x14ac:dyDescent="0.25">
      <c r="A10" s="179" t="s">
        <v>1</v>
      </c>
      <c r="B10" s="180"/>
      <c r="C10" s="180"/>
      <c r="D10" s="180"/>
      <c r="E10" s="180"/>
    </row>
    <row r="11" spans="1:5" ht="15" customHeight="1" x14ac:dyDescent="0.2">
      <c r="A11" s="181" t="s">
        <v>52</v>
      </c>
      <c r="B11" s="180"/>
      <c r="C11" s="180"/>
      <c r="D11" s="180"/>
      <c r="E11" s="182" t="s">
        <v>53</v>
      </c>
    </row>
    <row r="12" spans="1:5" ht="15" customHeight="1" x14ac:dyDescent="0.25">
      <c r="A12" s="102"/>
      <c r="B12" s="179"/>
      <c r="C12" s="180"/>
      <c r="D12" s="180"/>
      <c r="E12" s="183"/>
    </row>
    <row r="13" spans="1:5" ht="15" customHeight="1" x14ac:dyDescent="0.2">
      <c r="A13" s="184"/>
      <c r="B13" s="184"/>
      <c r="C13" s="185" t="s">
        <v>40</v>
      </c>
      <c r="D13" s="186" t="s">
        <v>41</v>
      </c>
      <c r="E13" s="185" t="s">
        <v>42</v>
      </c>
    </row>
    <row r="14" spans="1:5" ht="15" customHeight="1" x14ac:dyDescent="0.2">
      <c r="A14" s="187"/>
      <c r="B14" s="188"/>
      <c r="C14" s="189"/>
      <c r="D14" s="190" t="s">
        <v>332</v>
      </c>
      <c r="E14" s="191">
        <v>11176600</v>
      </c>
    </row>
    <row r="15" spans="1:5" ht="15" customHeight="1" x14ac:dyDescent="0.2">
      <c r="A15" s="192"/>
      <c r="B15" s="188"/>
      <c r="C15" s="193" t="s">
        <v>44</v>
      </c>
      <c r="D15" s="194"/>
      <c r="E15" s="195">
        <f>SUM(E14:E14)</f>
        <v>11176600</v>
      </c>
    </row>
    <row r="16" spans="1:5" ht="15" customHeight="1" x14ac:dyDescent="0.2">
      <c r="A16" s="196"/>
      <c r="B16" s="196"/>
      <c r="C16" s="196"/>
      <c r="D16" s="196"/>
      <c r="E16" s="196"/>
    </row>
    <row r="17" spans="1:5" ht="15" customHeight="1" x14ac:dyDescent="0.25">
      <c r="A17" s="179" t="s">
        <v>17</v>
      </c>
      <c r="B17" s="180"/>
      <c r="C17" s="180"/>
      <c r="D17" s="180"/>
      <c r="E17" s="196"/>
    </row>
    <row r="18" spans="1:5" ht="15" customHeight="1" x14ac:dyDescent="0.2">
      <c r="A18" s="181" t="s">
        <v>52</v>
      </c>
      <c r="B18" s="180"/>
      <c r="C18" s="180"/>
      <c r="D18" s="180"/>
      <c r="E18" s="182" t="s">
        <v>53</v>
      </c>
    </row>
    <row r="19" spans="1:5" ht="15" customHeight="1" x14ac:dyDescent="0.2">
      <c r="A19" s="196"/>
      <c r="B19" s="197"/>
      <c r="C19" s="180"/>
      <c r="D19" s="102"/>
      <c r="E19" s="198"/>
    </row>
    <row r="20" spans="1:5" ht="15" customHeight="1" x14ac:dyDescent="0.2">
      <c r="A20" s="184"/>
      <c r="B20" s="184"/>
      <c r="C20" s="185" t="s">
        <v>40</v>
      </c>
      <c r="D20" s="186" t="s">
        <v>56</v>
      </c>
      <c r="E20" s="185" t="s">
        <v>42</v>
      </c>
    </row>
    <row r="21" spans="1:5" ht="15" customHeight="1" x14ac:dyDescent="0.2">
      <c r="A21" s="192"/>
      <c r="B21" s="188"/>
      <c r="C21" s="199">
        <v>6172</v>
      </c>
      <c r="D21" s="200" t="s">
        <v>142</v>
      </c>
      <c r="E21" s="191">
        <v>11176600</v>
      </c>
    </row>
    <row r="22" spans="1:5" ht="15" customHeight="1" x14ac:dyDescent="0.2">
      <c r="A22" s="192"/>
      <c r="B22" s="188"/>
      <c r="C22" s="193" t="s">
        <v>44</v>
      </c>
      <c r="D22" s="201"/>
      <c r="E22" s="202">
        <f>SUM(E21:E21)</f>
        <v>11176600</v>
      </c>
    </row>
    <row r="23" spans="1:5" ht="15" customHeight="1" x14ac:dyDescent="0.2"/>
    <row r="24" spans="1:5" ht="15" customHeight="1" x14ac:dyDescent="0.2"/>
    <row r="25" spans="1:5" ht="15" customHeight="1" x14ac:dyDescent="0.25">
      <c r="A25" s="36" t="s">
        <v>333</v>
      </c>
    </row>
    <row r="26" spans="1:5" ht="15" customHeight="1" x14ac:dyDescent="0.2">
      <c r="A26" s="206" t="s">
        <v>34</v>
      </c>
      <c r="B26" s="206"/>
      <c r="C26" s="206"/>
      <c r="D26" s="206"/>
      <c r="E26" s="206"/>
    </row>
    <row r="27" spans="1:5" ht="15" customHeight="1" x14ac:dyDescent="0.2">
      <c r="A27" s="208" t="s">
        <v>334</v>
      </c>
      <c r="B27" s="208"/>
      <c r="C27" s="208"/>
      <c r="D27" s="208"/>
      <c r="E27" s="208"/>
    </row>
    <row r="28" spans="1:5" ht="15" customHeight="1" x14ac:dyDescent="0.2">
      <c r="A28" s="208"/>
      <c r="B28" s="208"/>
      <c r="C28" s="208"/>
      <c r="D28" s="208"/>
      <c r="E28" s="208"/>
    </row>
    <row r="29" spans="1:5" ht="15" customHeight="1" x14ac:dyDescent="0.2">
      <c r="A29" s="208"/>
      <c r="B29" s="208"/>
      <c r="C29" s="208"/>
      <c r="D29" s="208"/>
      <c r="E29" s="208"/>
    </row>
    <row r="30" spans="1:5" ht="15" customHeight="1" x14ac:dyDescent="0.2">
      <c r="A30" s="208"/>
      <c r="B30" s="208"/>
      <c r="C30" s="208"/>
      <c r="D30" s="208"/>
      <c r="E30" s="208"/>
    </row>
    <row r="31" spans="1:5" ht="15" customHeight="1" x14ac:dyDescent="0.2">
      <c r="A31" s="208"/>
      <c r="B31" s="208"/>
      <c r="C31" s="208"/>
      <c r="D31" s="208"/>
      <c r="E31" s="208"/>
    </row>
    <row r="32" spans="1:5" ht="15" customHeight="1" x14ac:dyDescent="0.2">
      <c r="A32" s="208"/>
      <c r="B32" s="208"/>
      <c r="C32" s="208"/>
      <c r="D32" s="208"/>
      <c r="E32" s="208"/>
    </row>
    <row r="33" spans="1:5" ht="15" customHeight="1" x14ac:dyDescent="0.2">
      <c r="A33" s="118"/>
      <c r="B33" s="118"/>
      <c r="C33" s="118"/>
      <c r="D33" s="118"/>
      <c r="E33" s="118"/>
    </row>
    <row r="34" spans="1:5" ht="15" customHeight="1" x14ac:dyDescent="0.25">
      <c r="A34" s="38" t="s">
        <v>1</v>
      </c>
      <c r="B34" s="57"/>
      <c r="C34" s="57"/>
      <c r="D34" s="57"/>
      <c r="E34" s="57"/>
    </row>
    <row r="35" spans="1:5" ht="15" customHeight="1" x14ac:dyDescent="0.2">
      <c r="A35" s="40" t="s">
        <v>62</v>
      </c>
      <c r="B35" s="57"/>
      <c r="C35" s="57"/>
      <c r="D35" s="57"/>
      <c r="E35" s="59" t="s">
        <v>146</v>
      </c>
    </row>
    <row r="36" spans="1:5" ht="15" customHeight="1" x14ac:dyDescent="0.25">
      <c r="A36" s="56"/>
      <c r="B36" s="58"/>
      <c r="C36" s="57"/>
      <c r="D36" s="57"/>
      <c r="E36" s="79"/>
    </row>
    <row r="37" spans="1:5" ht="15" customHeight="1" x14ac:dyDescent="0.2">
      <c r="A37" s="90"/>
      <c r="B37" s="90"/>
      <c r="C37" s="80" t="s">
        <v>40</v>
      </c>
      <c r="D37" s="81" t="s">
        <v>41</v>
      </c>
      <c r="E37" s="82" t="s">
        <v>42</v>
      </c>
    </row>
    <row r="38" spans="1:5" ht="15" customHeight="1" x14ac:dyDescent="0.2">
      <c r="A38" s="157"/>
      <c r="B38" s="157"/>
      <c r="C38" s="99">
        <v>4399</v>
      </c>
      <c r="D38" s="203" t="s">
        <v>335</v>
      </c>
      <c r="E38" s="100">
        <v>53496</v>
      </c>
    </row>
    <row r="39" spans="1:5" ht="15" customHeight="1" x14ac:dyDescent="0.2">
      <c r="A39" s="157"/>
      <c r="B39" s="157"/>
      <c r="C39" s="99">
        <v>6172</v>
      </c>
      <c r="D39" s="203" t="s">
        <v>335</v>
      </c>
      <c r="E39" s="100">
        <v>17932</v>
      </c>
    </row>
    <row r="40" spans="1:5" ht="15" customHeight="1" x14ac:dyDescent="0.2">
      <c r="A40" s="101"/>
      <c r="B40" s="101"/>
      <c r="C40" s="87" t="s">
        <v>44</v>
      </c>
      <c r="D40" s="88"/>
      <c r="E40" s="89">
        <f>SUM(E38:E39)</f>
        <v>71428</v>
      </c>
    </row>
    <row r="41" spans="1:5" ht="15" customHeight="1" x14ac:dyDescent="0.2"/>
    <row r="42" spans="1:5" ht="15" customHeight="1" x14ac:dyDescent="0.25">
      <c r="A42" s="56" t="s">
        <v>17</v>
      </c>
      <c r="B42" s="57"/>
      <c r="C42" s="57"/>
      <c r="D42" s="57"/>
      <c r="E42" s="57"/>
    </row>
    <row r="43" spans="1:5" ht="15" customHeight="1" x14ac:dyDescent="0.2">
      <c r="A43" s="40" t="s">
        <v>62</v>
      </c>
      <c r="B43" s="57"/>
      <c r="C43" s="57"/>
      <c r="D43" s="57"/>
      <c r="E43" s="59" t="s">
        <v>146</v>
      </c>
    </row>
    <row r="44" spans="1:5" ht="15" customHeight="1" x14ac:dyDescent="0.2">
      <c r="A44" s="149"/>
      <c r="B44" s="153"/>
      <c r="C44" s="57"/>
      <c r="D44" s="57"/>
      <c r="E44" s="79"/>
    </row>
    <row r="45" spans="1:5" ht="15" customHeight="1" x14ac:dyDescent="0.2">
      <c r="A45" s="90"/>
      <c r="B45" s="90"/>
      <c r="C45" s="80" t="s">
        <v>40</v>
      </c>
      <c r="D45" s="81" t="s">
        <v>56</v>
      </c>
      <c r="E45" s="44" t="s">
        <v>42</v>
      </c>
    </row>
    <row r="46" spans="1:5" ht="15" customHeight="1" x14ac:dyDescent="0.2">
      <c r="A46" s="98"/>
      <c r="B46" s="95"/>
      <c r="C46" s="108">
        <v>6172</v>
      </c>
      <c r="D46" s="75" t="s">
        <v>58</v>
      </c>
      <c r="E46" s="49">
        <v>71428</v>
      </c>
    </row>
    <row r="47" spans="1:5" ht="15" customHeight="1" x14ac:dyDescent="0.2">
      <c r="A47"/>
      <c r="B47"/>
      <c r="C47" s="87" t="s">
        <v>44</v>
      </c>
      <c r="D47" s="88"/>
      <c r="E47" s="89">
        <f>SUM(E46:E46)</f>
        <v>71428</v>
      </c>
    </row>
    <row r="48" spans="1:5" ht="1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8" ht="15" customHeight="1" x14ac:dyDescent="0.2"/>
    <row r="69" ht="15" customHeight="1" x14ac:dyDescent="0.2"/>
    <row r="70" ht="15" customHeight="1" x14ac:dyDescent="0.2"/>
    <row r="71" ht="15" customHeight="1" x14ac:dyDescent="0.2"/>
    <row r="72" ht="15" customHeight="1" x14ac:dyDescent="0.2"/>
    <row r="73" ht="15" customHeight="1" x14ac:dyDescent="0.2"/>
    <row r="74" ht="15" customHeight="1" x14ac:dyDescent="0.2"/>
    <row r="75" ht="15" customHeight="1" x14ac:dyDescent="0.2"/>
    <row r="76" ht="15" customHeight="1" x14ac:dyDescent="0.2"/>
    <row r="77" ht="15" customHeight="1" x14ac:dyDescent="0.2"/>
    <row r="78" ht="15" customHeight="1" x14ac:dyDescent="0.2"/>
    <row r="79" ht="15" customHeight="1" x14ac:dyDescent="0.2"/>
    <row r="80" ht="15" customHeight="1" x14ac:dyDescent="0.2"/>
    <row r="81" ht="15" customHeight="1" x14ac:dyDescent="0.2"/>
    <row r="82" ht="15" customHeight="1" x14ac:dyDescent="0.2"/>
    <row r="83" ht="15" customHeight="1" x14ac:dyDescent="0.2"/>
  </sheetData>
  <mergeCells count="4">
    <mergeCell ref="A2:E2"/>
    <mergeCell ref="A3:E8"/>
    <mergeCell ref="A26:E26"/>
    <mergeCell ref="A27:E32"/>
  </mergeCells>
  <phoneticPr fontId="1" type="noConversion"/>
  <pageMargins left="0.98425196850393704" right="0.98425196850393704" top="0.98425196850393704" bottom="0.98425196850393704" header="0.51181102362204722" footer="0.51181102362204722"/>
  <pageSetup paperSize="9" scale="92" firstPageNumber="3" orientation="portrait" r:id="rId1"/>
  <headerFooter alignWithMargins="0">
    <oddHeader>&amp;C&amp;"Arial,Kurzíva"Příloha č. 4: Rozpočtové změny č. 323/18 - 324/18 navržené Radou Olomouckého kraje 4.6.2018 ke schválení</oddHeader>
    <oddFooter xml:space="preserve">&amp;L&amp;"Arial,Kurzíva"Zastupitelstvo OK 25.6.2018
6.1. - Rozpočet Olomouckého kraje 2018 - rozpočtové změny 
Příloha č.4: Rozpočtové změny č. 323/18 - 324/18 navržené Radou Olomouckého kraje 4.6.2018 ke schválení&amp;R&amp;"Arial,Kurzíva"Strana &amp;P (celkem 67)
 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102"/>
  <sheetViews>
    <sheetView showGridLines="0" zoomScale="92" zoomScaleNormal="92" zoomScaleSheetLayoutView="92" workbookViewId="0"/>
  </sheetViews>
  <sheetFormatPr defaultColWidth="9.140625" defaultRowHeight="12.75" x14ac:dyDescent="0.2"/>
  <cols>
    <col min="1" max="1" width="52.7109375" style="1" customWidth="1"/>
    <col min="2" max="3" width="18" style="2" customWidth="1"/>
    <col min="4" max="16384" width="9.140625" style="1"/>
  </cols>
  <sheetData>
    <row r="1" spans="1:3" ht="14.25" customHeight="1" x14ac:dyDescent="0.2">
      <c r="C1" s="3" t="s">
        <v>0</v>
      </c>
    </row>
    <row r="2" spans="1:3" ht="15.75" customHeight="1" x14ac:dyDescent="0.25">
      <c r="A2" s="4" t="s">
        <v>1</v>
      </c>
      <c r="B2" s="5" t="s">
        <v>2</v>
      </c>
      <c r="C2" s="5" t="s">
        <v>3</v>
      </c>
    </row>
    <row r="3" spans="1:3" ht="14.25" customHeight="1" x14ac:dyDescent="0.2">
      <c r="A3" s="6" t="s">
        <v>28</v>
      </c>
      <c r="B3" s="18">
        <v>4425000</v>
      </c>
      <c r="C3" s="7">
        <f>4425000+11177</f>
        <v>4436177</v>
      </c>
    </row>
    <row r="4" spans="1:3" ht="14.25" customHeight="1" x14ac:dyDescent="0.2">
      <c r="A4" s="6" t="s">
        <v>4</v>
      </c>
      <c r="B4" s="18">
        <v>3330</v>
      </c>
      <c r="C4" s="7">
        <v>3330</v>
      </c>
    </row>
    <row r="5" spans="1:3" ht="14.25" customHeight="1" x14ac:dyDescent="0.2">
      <c r="A5" s="6" t="s">
        <v>27</v>
      </c>
      <c r="B5" s="18">
        <v>100</v>
      </c>
      <c r="C5" s="7">
        <v>1310</v>
      </c>
    </row>
    <row r="6" spans="1:3" ht="14.25" customHeight="1" x14ac:dyDescent="0.2">
      <c r="A6" s="6" t="s">
        <v>5</v>
      </c>
      <c r="B6" s="18">
        <v>32033.200000000001</v>
      </c>
      <c r="C6" s="7">
        <v>32148.2</v>
      </c>
    </row>
    <row r="7" spans="1:3" ht="14.25" customHeight="1" x14ac:dyDescent="0.2">
      <c r="A7" s="6" t="s">
        <v>6</v>
      </c>
      <c r="B7" s="18">
        <v>5340.1</v>
      </c>
      <c r="C7" s="7">
        <f>5340.1+71</f>
        <v>5411.1</v>
      </c>
    </row>
    <row r="8" spans="1:3" ht="14.25" customHeight="1" x14ac:dyDescent="0.2">
      <c r="A8" s="6" t="s">
        <v>23</v>
      </c>
      <c r="B8" s="18">
        <v>67173</v>
      </c>
      <c r="C8" s="7">
        <f>70875+17+50</f>
        <v>70942</v>
      </c>
    </row>
    <row r="9" spans="1:3" ht="14.25" customHeight="1" x14ac:dyDescent="0.2">
      <c r="A9" s="6" t="s">
        <v>7</v>
      </c>
      <c r="B9" s="18">
        <v>7138</v>
      </c>
      <c r="C9" s="7">
        <v>7138</v>
      </c>
    </row>
    <row r="10" spans="1:3" ht="14.25" customHeight="1" x14ac:dyDescent="0.2">
      <c r="A10" s="6" t="s">
        <v>8</v>
      </c>
      <c r="B10" s="18">
        <v>200</v>
      </c>
      <c r="C10" s="7">
        <v>200</v>
      </c>
    </row>
    <row r="11" spans="1:3" ht="14.25" customHeight="1" x14ac:dyDescent="0.2">
      <c r="A11" s="6" t="s">
        <v>9</v>
      </c>
      <c r="B11" s="18">
        <v>85202.7</v>
      </c>
      <c r="C11" s="7">
        <v>85202.7</v>
      </c>
    </row>
    <row r="12" spans="1:3" ht="14.25" customHeight="1" x14ac:dyDescent="0.2">
      <c r="A12" s="204" t="s">
        <v>336</v>
      </c>
      <c r="B12" s="18"/>
      <c r="C12" s="7">
        <f>6933608+1319-126</f>
        <v>6934801</v>
      </c>
    </row>
    <row r="13" spans="1:3" ht="14.25" customHeight="1" x14ac:dyDescent="0.2">
      <c r="A13" s="204" t="s">
        <v>337</v>
      </c>
      <c r="B13" s="18"/>
      <c r="C13" s="7">
        <v>1124752</v>
      </c>
    </row>
    <row r="14" spans="1:3" ht="14.25" customHeight="1" x14ac:dyDescent="0.2">
      <c r="A14" s="204" t="s">
        <v>338</v>
      </c>
      <c r="B14" s="18"/>
      <c r="C14" s="7">
        <f>92+539</f>
        <v>631</v>
      </c>
    </row>
    <row r="15" spans="1:3" ht="14.25" customHeight="1" x14ac:dyDescent="0.2">
      <c r="A15" s="204" t="s">
        <v>339</v>
      </c>
      <c r="B15" s="18"/>
      <c r="C15" s="7">
        <v>1000</v>
      </c>
    </row>
    <row r="16" spans="1:3" ht="14.25" customHeight="1" x14ac:dyDescent="0.2">
      <c r="A16" s="204" t="s">
        <v>340</v>
      </c>
      <c r="B16" s="18"/>
      <c r="C16" s="7">
        <v>18</v>
      </c>
    </row>
    <row r="17" spans="1:3" ht="14.25" customHeight="1" x14ac:dyDescent="0.2">
      <c r="A17" s="205" t="s">
        <v>341</v>
      </c>
      <c r="B17" s="18"/>
      <c r="C17" s="7">
        <v>786</v>
      </c>
    </row>
    <row r="18" spans="1:3" ht="14.25" customHeight="1" x14ac:dyDescent="0.2">
      <c r="A18" s="205" t="s">
        <v>342</v>
      </c>
      <c r="B18" s="18"/>
      <c r="C18" s="7">
        <v>3448</v>
      </c>
    </row>
    <row r="19" spans="1:3" ht="14.25" customHeight="1" x14ac:dyDescent="0.2">
      <c r="A19" s="8" t="s">
        <v>10</v>
      </c>
      <c r="B19" s="19">
        <v>210492</v>
      </c>
      <c r="C19" s="9">
        <v>215500</v>
      </c>
    </row>
    <row r="20" spans="1:3" ht="14.25" customHeight="1" x14ac:dyDescent="0.2">
      <c r="A20" s="10" t="s">
        <v>20</v>
      </c>
      <c r="B20" s="20">
        <v>9418</v>
      </c>
      <c r="C20" s="11">
        <v>9568</v>
      </c>
    </row>
    <row r="21" spans="1:3" ht="14.25" customHeight="1" x14ac:dyDescent="0.2">
      <c r="A21" s="10" t="s">
        <v>11</v>
      </c>
      <c r="B21" s="20">
        <v>50000</v>
      </c>
      <c r="C21" s="11">
        <v>50000</v>
      </c>
    </row>
    <row r="22" spans="1:3" ht="14.25" customHeight="1" x14ac:dyDescent="0.2">
      <c r="A22" s="10" t="s">
        <v>343</v>
      </c>
      <c r="B22" s="20"/>
      <c r="C22" s="11">
        <f>246448+1355+635+12-453+165</f>
        <v>248162</v>
      </c>
    </row>
    <row r="23" spans="1:3" ht="14.25" customHeight="1" x14ac:dyDescent="0.2">
      <c r="A23" s="10" t="s">
        <v>12</v>
      </c>
      <c r="B23" s="20">
        <v>700</v>
      </c>
      <c r="C23" s="11">
        <v>300</v>
      </c>
    </row>
    <row r="24" spans="1:3" ht="14.25" customHeight="1" x14ac:dyDescent="0.2">
      <c r="A24" s="204" t="s">
        <v>344</v>
      </c>
      <c r="B24" s="20"/>
      <c r="C24" s="11">
        <v>26701</v>
      </c>
    </row>
    <row r="25" spans="1:3" ht="14.25" customHeight="1" x14ac:dyDescent="0.25">
      <c r="A25" s="4" t="s">
        <v>13</v>
      </c>
      <c r="B25" s="21">
        <f>SUM(B3:B23)</f>
        <v>4896127</v>
      </c>
      <c r="C25" s="12">
        <f>SUM(C3:C24)</f>
        <v>13257526</v>
      </c>
    </row>
    <row r="26" spans="1:3" ht="14.25" customHeight="1" x14ac:dyDescent="0.2">
      <c r="A26" s="13" t="s">
        <v>14</v>
      </c>
      <c r="B26" s="25">
        <v>-9416</v>
      </c>
      <c r="C26" s="25">
        <v>-9566</v>
      </c>
    </row>
    <row r="27" spans="1:3" ht="15.75" thickBot="1" x14ac:dyDescent="0.3">
      <c r="A27" s="14" t="s">
        <v>15</v>
      </c>
      <c r="B27" s="15">
        <f>B25+B26</f>
        <v>4886711</v>
      </c>
      <c r="C27" s="15">
        <f>C25+C26</f>
        <v>13247960</v>
      </c>
    </row>
    <row r="28" spans="1:3" ht="13.5" thickTop="1" x14ac:dyDescent="0.2">
      <c r="A28" s="16"/>
      <c r="B28" s="22"/>
    </row>
    <row r="29" spans="1:3" ht="15.75" customHeight="1" x14ac:dyDescent="0.25">
      <c r="A29" s="4" t="s">
        <v>17</v>
      </c>
      <c r="B29" s="23" t="s">
        <v>2</v>
      </c>
      <c r="C29" s="5" t="s">
        <v>3</v>
      </c>
    </row>
    <row r="30" spans="1:3" ht="14.25" x14ac:dyDescent="0.2">
      <c r="A30" s="8" t="s">
        <v>29</v>
      </c>
      <c r="B30" s="24">
        <v>769971</v>
      </c>
      <c r="C30" s="26">
        <f>915830+17+11177+71</f>
        <v>927095</v>
      </c>
    </row>
    <row r="31" spans="1:3" ht="14.25" x14ac:dyDescent="0.2">
      <c r="A31" s="8" t="s">
        <v>30</v>
      </c>
      <c r="B31" s="24">
        <v>347820</v>
      </c>
      <c r="C31" s="26">
        <v>519734</v>
      </c>
    </row>
    <row r="32" spans="1:3" ht="14.25" x14ac:dyDescent="0.2">
      <c r="A32" s="8" t="s">
        <v>31</v>
      </c>
      <c r="B32" s="24">
        <v>2933349</v>
      </c>
      <c r="C32" s="26">
        <f>2955740+50</f>
        <v>2955790</v>
      </c>
    </row>
    <row r="33" spans="1:3" ht="14.25" x14ac:dyDescent="0.2">
      <c r="A33" s="204" t="s">
        <v>336</v>
      </c>
      <c r="B33" s="24"/>
      <c r="C33" s="26">
        <f>6933608+1319-126</f>
        <v>6934801</v>
      </c>
    </row>
    <row r="34" spans="1:3" ht="14.25" x14ac:dyDescent="0.2">
      <c r="A34" s="204" t="s">
        <v>337</v>
      </c>
      <c r="B34" s="24"/>
      <c r="C34" s="26">
        <v>1124752</v>
      </c>
    </row>
    <row r="35" spans="1:3" ht="14.25" x14ac:dyDescent="0.2">
      <c r="A35" s="204" t="s">
        <v>338</v>
      </c>
      <c r="B35" s="24"/>
      <c r="C35" s="26">
        <f>92+539</f>
        <v>631</v>
      </c>
    </row>
    <row r="36" spans="1:3" ht="14.25" x14ac:dyDescent="0.2">
      <c r="A36" s="204" t="s">
        <v>339</v>
      </c>
      <c r="B36" s="24"/>
      <c r="C36" s="26">
        <v>1000</v>
      </c>
    </row>
    <row r="37" spans="1:3" ht="14.25" x14ac:dyDescent="0.2">
      <c r="A37" s="204" t="s">
        <v>340</v>
      </c>
      <c r="B37" s="24"/>
      <c r="C37" s="26">
        <v>18</v>
      </c>
    </row>
    <row r="38" spans="1:3" ht="14.25" x14ac:dyDescent="0.2">
      <c r="A38" s="205" t="s">
        <v>341</v>
      </c>
      <c r="B38" s="24"/>
      <c r="C38" s="26">
        <v>786</v>
      </c>
    </row>
    <row r="39" spans="1:3" ht="14.25" x14ac:dyDescent="0.2">
      <c r="A39" s="10" t="s">
        <v>20</v>
      </c>
      <c r="B39" s="24">
        <v>9418</v>
      </c>
      <c r="C39" s="26">
        <v>9568</v>
      </c>
    </row>
    <row r="40" spans="1:3" ht="14.25" x14ac:dyDescent="0.2">
      <c r="A40" s="10" t="s">
        <v>11</v>
      </c>
      <c r="B40" s="24">
        <v>50000</v>
      </c>
      <c r="C40" s="26">
        <v>69416</v>
      </c>
    </row>
    <row r="41" spans="1:3" ht="14.25" x14ac:dyDescent="0.2">
      <c r="A41" s="10" t="s">
        <v>345</v>
      </c>
      <c r="B41" s="24"/>
      <c r="C41" s="26">
        <f>379613+1355+635+12-453+165</f>
        <v>381327</v>
      </c>
    </row>
    <row r="42" spans="1:3" ht="14.25" x14ac:dyDescent="0.2">
      <c r="A42" s="10" t="s">
        <v>32</v>
      </c>
      <c r="B42" s="24">
        <v>1334610</v>
      </c>
      <c r="C42" s="26">
        <f>1495169+22799+422+124+6+1002+9+1376+5+17+5</f>
        <v>1520934</v>
      </c>
    </row>
    <row r="43" spans="1:3" ht="14.25" x14ac:dyDescent="0.2">
      <c r="A43" s="204" t="s">
        <v>344</v>
      </c>
      <c r="B43" s="24"/>
      <c r="C43" s="26">
        <v>11545</v>
      </c>
    </row>
    <row r="44" spans="1:3" ht="14.25" customHeight="1" x14ac:dyDescent="0.25">
      <c r="A44" s="4" t="s">
        <v>18</v>
      </c>
      <c r="B44" s="21">
        <f>SUM(B30:B42)</f>
        <v>5445168</v>
      </c>
      <c r="C44" s="12">
        <f>SUM(C30:C43)</f>
        <v>14457397</v>
      </c>
    </row>
    <row r="45" spans="1:3" ht="14.25" x14ac:dyDescent="0.2">
      <c r="A45" s="13" t="s">
        <v>14</v>
      </c>
      <c r="B45" s="25">
        <v>-9416</v>
      </c>
      <c r="C45" s="25">
        <v>-9566</v>
      </c>
    </row>
    <row r="46" spans="1:3" ht="15.75" thickBot="1" x14ac:dyDescent="0.3">
      <c r="A46" s="14" t="s">
        <v>19</v>
      </c>
      <c r="B46" s="15">
        <f>+B44+B45</f>
        <v>5435752</v>
      </c>
      <c r="C46" s="15">
        <f>+C44+C45</f>
        <v>14447831</v>
      </c>
    </row>
    <row r="47" spans="1:3" ht="13.5" thickTop="1" x14ac:dyDescent="0.2">
      <c r="A47" s="16" t="s">
        <v>16</v>
      </c>
      <c r="B47" s="22"/>
    </row>
    <row r="48" spans="1:3" ht="14.25" x14ac:dyDescent="0.2">
      <c r="B48" s="1"/>
      <c r="C48" s="9"/>
    </row>
    <row r="49" spans="1:3" ht="14.25" x14ac:dyDescent="0.2">
      <c r="A49" s="10" t="s">
        <v>22</v>
      </c>
      <c r="B49" s="20">
        <v>802200</v>
      </c>
      <c r="C49" s="11">
        <f>1511820+22799+422+124+6+1002+9+1376+5+17+5</f>
        <v>1537585</v>
      </c>
    </row>
    <row r="50" spans="1:3" ht="14.25" x14ac:dyDescent="0.2">
      <c r="A50" s="27" t="s">
        <v>21</v>
      </c>
      <c r="B50" s="28">
        <v>253159</v>
      </c>
      <c r="C50" s="29">
        <v>337714</v>
      </c>
    </row>
    <row r="51" spans="1:3" ht="15.75" thickBot="1" x14ac:dyDescent="0.3">
      <c r="A51" s="14" t="s">
        <v>24</v>
      </c>
      <c r="B51" s="15">
        <f>+B49-B50</f>
        <v>549041</v>
      </c>
      <c r="C51" s="15">
        <f>+C49-C50</f>
        <v>1199871</v>
      </c>
    </row>
    <row r="52" spans="1:3" ht="15" thickTop="1" x14ac:dyDescent="0.2">
      <c r="A52" s="10"/>
      <c r="B52" s="30"/>
      <c r="C52" s="31"/>
    </row>
    <row r="53" spans="1:3" ht="15" thickBot="1" x14ac:dyDescent="0.25">
      <c r="A53" s="10"/>
      <c r="B53" s="30"/>
      <c r="C53" s="31"/>
    </row>
    <row r="54" spans="1:3" ht="15.75" thickBot="1" x14ac:dyDescent="0.3">
      <c r="A54" s="32" t="s">
        <v>25</v>
      </c>
      <c r="B54" s="33">
        <f>+B27+B49</f>
        <v>5688911</v>
      </c>
      <c r="C54" s="34">
        <f>+C27+C49</f>
        <v>14785545</v>
      </c>
    </row>
    <row r="55" spans="1:3" ht="15.75" thickBot="1" x14ac:dyDescent="0.3">
      <c r="A55" s="32" t="s">
        <v>26</v>
      </c>
      <c r="B55" s="33">
        <f>+B46+B50</f>
        <v>5688911</v>
      </c>
      <c r="C55" s="34">
        <f>+C46+C50</f>
        <v>14785545</v>
      </c>
    </row>
    <row r="56" spans="1:3" x14ac:dyDescent="0.2">
      <c r="B56" s="1"/>
    </row>
    <row r="57" spans="1:3" ht="14.25" x14ac:dyDescent="0.2">
      <c r="B57" s="1"/>
      <c r="C57" s="17"/>
    </row>
    <row r="58" spans="1:3" ht="14.25" x14ac:dyDescent="0.2">
      <c r="B58" s="1"/>
      <c r="C58" s="17"/>
    </row>
    <row r="59" spans="1:3" x14ac:dyDescent="0.2">
      <c r="B59" s="1"/>
    </row>
    <row r="60" spans="1:3" x14ac:dyDescent="0.2">
      <c r="B60" s="1"/>
    </row>
    <row r="61" spans="1:3" x14ac:dyDescent="0.2">
      <c r="B61" s="1"/>
    </row>
    <row r="62" spans="1:3" x14ac:dyDescent="0.2">
      <c r="B62" s="1"/>
    </row>
    <row r="63" spans="1:3" x14ac:dyDescent="0.2">
      <c r="B63" s="1"/>
    </row>
    <row r="67" spans="2:3" x14ac:dyDescent="0.2">
      <c r="B67" s="1"/>
      <c r="C67" s="1"/>
    </row>
    <row r="68" spans="2:3" x14ac:dyDescent="0.2">
      <c r="B68" s="1"/>
      <c r="C68" s="1"/>
    </row>
    <row r="69" spans="2:3" x14ac:dyDescent="0.2">
      <c r="B69" s="1"/>
      <c r="C69" s="1"/>
    </row>
    <row r="70" spans="2:3" x14ac:dyDescent="0.2">
      <c r="B70" s="1"/>
      <c r="C70" s="1"/>
    </row>
    <row r="71" spans="2:3" x14ac:dyDescent="0.2">
      <c r="B71" s="1"/>
      <c r="C71" s="1"/>
    </row>
    <row r="72" spans="2:3" x14ac:dyDescent="0.2">
      <c r="B72" s="1"/>
      <c r="C72" s="1"/>
    </row>
    <row r="78" spans="2:3" x14ac:dyDescent="0.2">
      <c r="B78" s="1"/>
      <c r="C78" s="1"/>
    </row>
    <row r="79" spans="2:3" x14ac:dyDescent="0.2">
      <c r="B79" s="1"/>
      <c r="C79" s="1"/>
    </row>
    <row r="82" spans="2:3" x14ac:dyDescent="0.2">
      <c r="B82" s="1"/>
      <c r="C82" s="1"/>
    </row>
    <row r="83" spans="2:3" x14ac:dyDescent="0.2">
      <c r="B83" s="1"/>
      <c r="C83" s="1"/>
    </row>
    <row r="97" spans="2:3" x14ac:dyDescent="0.2">
      <c r="B97" s="1"/>
      <c r="C97" s="1"/>
    </row>
    <row r="98" spans="2:3" x14ac:dyDescent="0.2">
      <c r="B98" s="1"/>
      <c r="C98" s="1"/>
    </row>
    <row r="101" spans="2:3" x14ac:dyDescent="0.2">
      <c r="B101" s="1"/>
      <c r="C101" s="1"/>
    </row>
    <row r="102" spans="2:3" x14ac:dyDescent="0.2">
      <c r="B102" s="1"/>
      <c r="C102" s="1"/>
    </row>
  </sheetData>
  <phoneticPr fontId="1" type="noConversion"/>
  <pageMargins left="0.98425196850393704" right="0.98425196850393704" top="0.55118110236220474" bottom="0.9055118110236221" header="0.31496062992125984" footer="0.39370078740157483"/>
  <pageSetup paperSize="9" scale="92" firstPageNumber="67" orientation="portrait" useFirstPageNumber="1" r:id="rId1"/>
  <headerFooter alignWithMargins="0">
    <oddHeader>&amp;C&amp;"Arial,Kurzíva"Příloha č. 5 - Upravený rozpočet Olomouckého kraje na rok 2018 po schválení rozpočtových změn</oddHeader>
    <oddFooter xml:space="preserve">&amp;L&amp;"Arial,Kurzíva"Zastupitelstvo OK 25.6.2018
6.1. - Rozpočet Olomouckého kraje 2018 - rozpočtové změny 
Příloha č.5: Upravený rozpočet OK na rok 2018 po schválení rozpočtových změn&amp;R&amp;"Arial,Kurzíva"Strana &amp;P (celkem 67)&amp;"Arial,Obyčejné"
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4</vt:i4>
      </vt:variant>
    </vt:vector>
  </HeadingPairs>
  <TitlesOfParts>
    <vt:vector size="9" baseType="lpstr">
      <vt:lpstr>Příloha č. 1</vt:lpstr>
      <vt:lpstr>Příloha č. 2</vt:lpstr>
      <vt:lpstr>Příloha č. 3</vt:lpstr>
      <vt:lpstr>Příloha č. 4</vt:lpstr>
      <vt:lpstr>Příloha  č. 5</vt:lpstr>
      <vt:lpstr>'Příloha č. 1'!Oblast_tisku</vt:lpstr>
      <vt:lpstr>'Příloha č. 2'!Oblast_tisku</vt:lpstr>
      <vt:lpstr>'Příloha č. 3'!Oblast_tisku</vt:lpstr>
      <vt:lpstr>'Příloha č. 4'!Oblast_tisku</vt:lpstr>
    </vt:vector>
  </TitlesOfParts>
  <Company>KÚOK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Lenka Navrátilová</dc:creator>
  <cp:lastModifiedBy>Navrátilová Lenka</cp:lastModifiedBy>
  <cp:lastPrinted>2018-06-06T09:24:26Z</cp:lastPrinted>
  <dcterms:created xsi:type="dcterms:W3CDTF">2007-02-21T09:44:06Z</dcterms:created>
  <dcterms:modified xsi:type="dcterms:W3CDTF">2018-06-06T09:24:52Z</dcterms:modified>
</cp:coreProperties>
</file>