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0" yWindow="165" windowWidth="15480" windowHeight="11190" activeTab="10"/>
  </bookViews>
  <sheets>
    <sheet name="rekapitulace" sheetId="3" r:id="rId1"/>
    <sheet name="Individální dotace" sheetId="1" r:id="rId2"/>
    <sheet name="ORJ 03" sheetId="5" r:id="rId3"/>
    <sheet name="ORJ 08" sheetId="7" r:id="rId4"/>
    <sheet name="ORJ 09" sheetId="8" r:id="rId5"/>
    <sheet name="ORJ 10" sheetId="9" r:id="rId6"/>
    <sheet name="ORJ 11" sheetId="10" r:id="rId7"/>
    <sheet name="ORJ 12" sheetId="11" r:id="rId8"/>
    <sheet name="ORJ 14" sheetId="12" r:id="rId9"/>
    <sheet name="ORJ 18" sheetId="13" r:id="rId10"/>
    <sheet name="ORJ 99" sheetId="14" r:id="rId11"/>
  </sheets>
  <definedNames>
    <definedName name="_xlnm.Print_Titles" localSheetId="0">rekapitulace!$6:$7</definedName>
    <definedName name="_xlnm.Print_Area" localSheetId="1">'Individální dotace'!$B$1:$E$327</definedName>
    <definedName name="_xlnm.Print_Area" localSheetId="2">'ORJ 03'!$A$1:$D$362</definedName>
    <definedName name="_xlnm.Print_Area" localSheetId="3">'ORJ 08'!$A$1:$D$304</definedName>
    <definedName name="_xlnm.Print_Area" localSheetId="4">'ORJ 09'!$A$1:$D$302</definedName>
    <definedName name="_xlnm.Print_Area" localSheetId="5">'ORJ 10'!$A$1:$D$1263</definedName>
    <definedName name="_xlnm.Print_Area" localSheetId="6">'ORJ 11'!$A$1:$D$166</definedName>
    <definedName name="_xlnm.Print_Area" localSheetId="7">'ORJ 12'!$A$1:$D$45</definedName>
    <definedName name="_xlnm.Print_Area" localSheetId="8">'ORJ 14'!$A$1:$D$119</definedName>
    <definedName name="_xlnm.Print_Area" localSheetId="9">'ORJ 18'!$A$1:$D$126</definedName>
    <definedName name="_xlnm.Print_Area" localSheetId="10">'ORJ 99'!$A$1:$D$28</definedName>
    <definedName name="_xlnm.Print_Area" localSheetId="0">rekapitulace!$A$1:$G$133</definedName>
  </definedNames>
  <calcPr calcId="162913"/>
</workbook>
</file>

<file path=xl/calcChain.xml><?xml version="1.0" encoding="utf-8"?>
<calcChain xmlns="http://schemas.openxmlformats.org/spreadsheetml/2006/main">
  <c r="G124" i="3" l="1"/>
  <c r="B24" i="5" l="1"/>
  <c r="G123" i="3" l="1"/>
  <c r="G122" i="3"/>
  <c r="G121" i="3"/>
  <c r="G102" i="3" l="1"/>
  <c r="G101" i="3"/>
  <c r="G100" i="3"/>
  <c r="G99" i="3"/>
  <c r="G98" i="3"/>
  <c r="G94" i="3"/>
  <c r="G92" i="3"/>
  <c r="G89" i="3"/>
  <c r="G88" i="3"/>
  <c r="D113" i="12"/>
  <c r="D104" i="12"/>
  <c r="B111" i="7" l="1"/>
  <c r="F11" i="3" l="1"/>
  <c r="B383" i="9"/>
  <c r="F58" i="3" l="1"/>
  <c r="B914" i="9" l="1"/>
  <c r="B880" i="9" l="1"/>
  <c r="B67" i="9" l="1"/>
  <c r="B18" i="9" l="1"/>
  <c r="D9" i="9"/>
  <c r="B9" i="9"/>
  <c r="G58" i="3"/>
  <c r="D285" i="7"/>
  <c r="G37" i="3" s="1"/>
  <c r="D42" i="7" l="1"/>
  <c r="D34" i="7"/>
  <c r="B34" i="7" l="1"/>
  <c r="D24" i="5" l="1"/>
  <c r="G19" i="3" s="1"/>
  <c r="F12" i="3" l="1"/>
  <c r="F9" i="3" s="1"/>
  <c r="D298" i="8"/>
  <c r="F51" i="3"/>
  <c r="B258" i="8"/>
  <c r="D167" i="8"/>
  <c r="B167" i="8"/>
  <c r="B162" i="10" l="1"/>
  <c r="B114" i="10"/>
  <c r="F91" i="3" l="1"/>
  <c r="B37" i="12"/>
  <c r="B114" i="13" l="1"/>
  <c r="D121" i="13" l="1"/>
  <c r="B121" i="13"/>
  <c r="B83" i="13"/>
  <c r="B47" i="13" l="1"/>
  <c r="F111" i="3" l="1"/>
  <c r="F20" i="3" l="1"/>
  <c r="F26" i="3"/>
  <c r="E324" i="1" l="1"/>
  <c r="C324" i="1"/>
  <c r="E20" i="1" l="1"/>
  <c r="C20" i="1"/>
  <c r="F86" i="3" l="1"/>
  <c r="F39" i="3"/>
  <c r="D114" i="10" l="1"/>
  <c r="D162" i="10"/>
  <c r="E294" i="1"/>
  <c r="G119" i="3" l="1"/>
  <c r="G61" i="3" l="1"/>
  <c r="G26" i="3" l="1"/>
  <c r="G32" i="3"/>
  <c r="G39" i="3"/>
  <c r="G42" i="3"/>
  <c r="F42" i="3"/>
  <c r="G16" i="3"/>
  <c r="D18" i="9" l="1"/>
  <c r="E258" i="1"/>
  <c r="G13" i="3" s="1"/>
  <c r="E270" i="1"/>
  <c r="C270" i="1"/>
  <c r="C258" i="1"/>
  <c r="D83" i="13" l="1"/>
  <c r="D47" i="13"/>
  <c r="G106" i="3" s="1"/>
  <c r="D26" i="13"/>
  <c r="B26" i="13"/>
  <c r="B123" i="13" s="1"/>
  <c r="G17" i="3"/>
  <c r="G107" i="3" l="1"/>
  <c r="D114" i="13"/>
  <c r="G108" i="3" s="1"/>
  <c r="B125" i="13"/>
  <c r="G105" i="3"/>
  <c r="D115" i="12"/>
  <c r="B115" i="12"/>
  <c r="D43" i="12"/>
  <c r="G96" i="3" s="1"/>
  <c r="B43" i="12"/>
  <c r="D22" i="12"/>
  <c r="G93" i="3" s="1"/>
  <c r="B22" i="12"/>
  <c r="D12" i="12"/>
  <c r="B12" i="12"/>
  <c r="D30" i="12"/>
  <c r="B30" i="12"/>
  <c r="D37" i="12"/>
  <c r="G95" i="3" s="1"/>
  <c r="D107" i="12"/>
  <c r="B107" i="12"/>
  <c r="D98" i="12"/>
  <c r="B98" i="12"/>
  <c r="B85" i="12"/>
  <c r="D85" i="12"/>
  <c r="D71" i="12"/>
  <c r="B71" i="12"/>
  <c r="C294" i="1"/>
  <c r="D29" i="11"/>
  <c r="B29" i="11"/>
  <c r="D14" i="11"/>
  <c r="G87" i="3" s="1"/>
  <c r="B14" i="11"/>
  <c r="D41" i="11"/>
  <c r="B41" i="11"/>
  <c r="C278" i="1"/>
  <c r="E278" i="1"/>
  <c r="G15" i="3" s="1"/>
  <c r="D123" i="13" l="1"/>
  <c r="D125" i="13" s="1"/>
  <c r="G104" i="3"/>
  <c r="G103" i="3" s="1"/>
  <c r="G86" i="3"/>
  <c r="D43" i="11"/>
  <c r="D45" i="11" s="1"/>
  <c r="B43" i="11"/>
  <c r="B45" i="11" s="1"/>
  <c r="B117" i="12"/>
  <c r="B119" i="12" s="1"/>
  <c r="G91" i="3"/>
  <c r="G97" i="3"/>
  <c r="D117" i="12"/>
  <c r="D119" i="12" s="1"/>
  <c r="D25" i="14"/>
  <c r="G112" i="3" s="1"/>
  <c r="B25" i="14"/>
  <c r="F112" i="3" s="1"/>
  <c r="D17" i="14"/>
  <c r="G111" i="3" s="1"/>
  <c r="B17" i="14"/>
  <c r="E36" i="1"/>
  <c r="G12" i="3" s="1"/>
  <c r="G9" i="3" s="1"/>
  <c r="G8" i="3" s="1"/>
  <c r="C36" i="1"/>
  <c r="G90" i="3" l="1"/>
  <c r="G110" i="3"/>
  <c r="B27" i="14"/>
  <c r="F110" i="3"/>
  <c r="D27" i="14"/>
  <c r="B358" i="5"/>
  <c r="D358" i="5"/>
  <c r="G23" i="3" s="1"/>
  <c r="F19" i="3"/>
  <c r="D216" i="5"/>
  <c r="G22" i="3" s="1"/>
  <c r="B216" i="5"/>
  <c r="D197" i="5"/>
  <c r="G21" i="3" s="1"/>
  <c r="B197" i="5"/>
  <c r="D151" i="7"/>
  <c r="B151" i="7"/>
  <c r="D111" i="7"/>
  <c r="D301" i="7"/>
  <c r="B301" i="7"/>
  <c r="D292" i="7"/>
  <c r="B292" i="7"/>
  <c r="B285" i="7"/>
  <c r="D273" i="7"/>
  <c r="G36" i="3" s="1"/>
  <c r="G35" i="3" s="1"/>
  <c r="B273" i="7"/>
  <c r="G20" i="3" l="1"/>
  <c r="G18" i="3" s="1"/>
  <c r="B360" i="5"/>
  <c r="D360" i="5"/>
  <c r="B42" i="7"/>
  <c r="D65" i="7"/>
  <c r="B65" i="7"/>
  <c r="D54" i="7"/>
  <c r="B54" i="7"/>
  <c r="B26" i="7"/>
  <c r="D26" i="7"/>
  <c r="G31" i="3" l="1"/>
  <c r="G29" i="3" s="1"/>
  <c r="G24" i="3" s="1"/>
  <c r="D8" i="7"/>
  <c r="B8" i="7"/>
  <c r="B302" i="7" s="1"/>
  <c r="B304" i="7" s="1"/>
  <c r="G85" i="3" l="1"/>
  <c r="G84" i="3"/>
  <c r="D74" i="10"/>
  <c r="G83" i="3" s="1"/>
  <c r="B74" i="10"/>
  <c r="D33" i="10"/>
  <c r="G82" i="3" s="1"/>
  <c r="B33" i="10"/>
  <c r="D25" i="10"/>
  <c r="G81" i="3" s="1"/>
  <c r="B25" i="10"/>
  <c r="E6" i="1"/>
  <c r="E326" i="1" s="1"/>
  <c r="C6" i="1"/>
  <c r="C326" i="1" s="1"/>
  <c r="G80" i="3" l="1"/>
  <c r="G79" i="3" s="1"/>
  <c r="B164" i="10"/>
  <c r="B166" i="10" s="1"/>
  <c r="D164" i="10"/>
  <c r="D1257" i="9"/>
  <c r="B1257" i="9"/>
  <c r="D1225" i="9"/>
  <c r="B1225" i="9"/>
  <c r="D1033" i="9"/>
  <c r="G75" i="3" s="1"/>
  <c r="B1033" i="9"/>
  <c r="D1022" i="9"/>
  <c r="G74" i="3" s="1"/>
  <c r="B1022" i="9"/>
  <c r="F74" i="3" s="1"/>
  <c r="D991" i="9"/>
  <c r="B991" i="9"/>
  <c r="D914" i="9"/>
  <c r="G72" i="3" s="1"/>
  <c r="D880" i="9"/>
  <c r="G71" i="3" s="1"/>
  <c r="D744" i="9"/>
  <c r="G70" i="3" s="1"/>
  <c r="B744" i="9"/>
  <c r="D401" i="9"/>
  <c r="B401" i="9"/>
  <c r="D383" i="9"/>
  <c r="D67" i="9"/>
  <c r="G65" i="3" s="1"/>
  <c r="D39" i="9"/>
  <c r="B39" i="9"/>
  <c r="D33" i="9"/>
  <c r="B33" i="9"/>
  <c r="D25" i="9"/>
  <c r="B25" i="9"/>
  <c r="D1261" i="9" l="1"/>
  <c r="D1263" i="9" s="1"/>
  <c r="B1261" i="9"/>
  <c r="B1263" i="9" s="1"/>
  <c r="G67" i="3"/>
  <c r="G66" i="3" s="1"/>
  <c r="G69" i="3"/>
  <c r="B298" i="8"/>
  <c r="D258" i="8"/>
  <c r="D227" i="8"/>
  <c r="G54" i="3" s="1"/>
  <c r="G51" i="3" s="1"/>
  <c r="B227" i="8"/>
  <c r="D221" i="8"/>
  <c r="B221" i="8"/>
  <c r="D203" i="8"/>
  <c r="B203" i="8"/>
  <c r="D158" i="8"/>
  <c r="G49" i="3" s="1"/>
  <c r="G48" i="3" s="1"/>
  <c r="B158" i="8"/>
  <c r="D144" i="8"/>
  <c r="B144" i="8"/>
  <c r="D75" i="8"/>
  <c r="B75" i="8"/>
  <c r="D302" i="7"/>
  <c r="G57" i="3" l="1"/>
  <c r="G114" i="3" s="1"/>
  <c r="G45" i="3"/>
  <c r="B300" i="8"/>
  <c r="B302" i="8" s="1"/>
  <c r="D300" i="8"/>
  <c r="F104" i="3"/>
  <c r="F103" i="3" s="1"/>
  <c r="F97" i="3"/>
  <c r="F90" i="3" s="1"/>
  <c r="F80" i="3"/>
  <c r="F79" i="3" s="1"/>
  <c r="G126" i="3" l="1"/>
  <c r="F66" i="3"/>
  <c r="F69" i="3"/>
  <c r="F61" i="3"/>
  <c r="F48" i="3"/>
  <c r="F35" i="3"/>
  <c r="F29" i="3"/>
  <c r="F18" i="3"/>
  <c r="F57" i="3" l="1"/>
  <c r="F8" i="3"/>
  <c r="F32" i="3"/>
  <c r="F24" i="3"/>
  <c r="F45" i="3"/>
  <c r="F114" i="3" l="1"/>
</calcChain>
</file>

<file path=xl/sharedStrings.xml><?xml version="1.0" encoding="utf-8"?>
<sst xmlns="http://schemas.openxmlformats.org/spreadsheetml/2006/main" count="3184" uniqueCount="2095">
  <si>
    <t>A. Dotační tituly</t>
  </si>
  <si>
    <t>B. Ostatní příspěvky</t>
  </si>
  <si>
    <t>v Kč</t>
  </si>
  <si>
    <t>ORJ</t>
  </si>
  <si>
    <t>Příjemce</t>
  </si>
  <si>
    <t>Skutečnost</t>
  </si>
  <si>
    <t>Celkem</t>
  </si>
  <si>
    <t>Rekapitulace</t>
  </si>
  <si>
    <t xml:space="preserve">Oblast školství </t>
  </si>
  <si>
    <t xml:space="preserve">Oblast sociálních věcí </t>
  </si>
  <si>
    <t xml:space="preserve">Oblast dopravy </t>
  </si>
  <si>
    <t>Oblast kultury</t>
  </si>
  <si>
    <t xml:space="preserve">Oblast zdravotnictví </t>
  </si>
  <si>
    <t>Vráceno  v roce 2017</t>
  </si>
  <si>
    <t xml:space="preserve">Odbor </t>
  </si>
  <si>
    <t>UZ</t>
  </si>
  <si>
    <t xml:space="preserve">Dotační program: </t>
  </si>
  <si>
    <t xml:space="preserve">Rezerva Olomouckého kraje pro případ řešení krizové situace nebo mimořádné události </t>
  </si>
  <si>
    <t>Program na podporu JSDH a SDH</t>
  </si>
  <si>
    <t xml:space="preserve">Dotační tituly: </t>
  </si>
  <si>
    <t>Dotace na pořízení, rekonstrukci, opravu požární techniky a nákup věcného vybavení JSDH obcí Olomouckého kraje</t>
  </si>
  <si>
    <t xml:space="preserve">Dotace pro JSDH obí Olomouckého kraje na nákup dopravních aut na zařízení </t>
  </si>
  <si>
    <t>Dotace na činnosti, akce a projekty hasičů, spolků a pobočných spolků hasičů Olomouckého kraje</t>
  </si>
  <si>
    <t>Individuální dotace</t>
  </si>
  <si>
    <t>Odbor strategického rozvoje kraje</t>
  </si>
  <si>
    <t>Program na podporu podnikání</t>
  </si>
  <si>
    <t>Podpora soutěží propagujících podnikatele</t>
  </si>
  <si>
    <t>Podpora poradenství pro podnikatele</t>
  </si>
  <si>
    <t>Program na podporu místních produktů</t>
  </si>
  <si>
    <t xml:space="preserve">Podpora regionálního značení </t>
  </si>
  <si>
    <t>Podpora farmářských trhů</t>
  </si>
  <si>
    <t>Program památkové péče v Olomouckém kraji</t>
  </si>
  <si>
    <t>Obnova kulturních památek</t>
  </si>
  <si>
    <t>Obnova staveb drobné architektury místního významu</t>
  </si>
  <si>
    <t>Program obnovy venkova Olomouckého kraje</t>
  </si>
  <si>
    <t>Podpora zpracování územně plánovací dokumentace</t>
  </si>
  <si>
    <t xml:space="preserve">Podpora realizace integrovaných projektů mikroregionů a MAS se sídlem v OK </t>
  </si>
  <si>
    <t>Program RIS 3 Olomouckého kraje</t>
  </si>
  <si>
    <t>OP 1 Inovační vouchery Olomouckého kraje</t>
  </si>
  <si>
    <t xml:space="preserve">OP 2 Studentské inovace ve firmách </t>
  </si>
  <si>
    <t>Program návratné finanční výpomoci MAS se sídlem na území Olomouckého kraje</t>
  </si>
  <si>
    <t xml:space="preserve">Odbor životního prostředí a zemědělství </t>
  </si>
  <si>
    <t>Dotace na podporu lesních ekosystémů</t>
  </si>
  <si>
    <t>Program na podporu začínajících včelařů na území Olomouckého kraje</t>
  </si>
  <si>
    <t>Dotace obcím na území Olomouckého kraje na řešení mimořádných událostí v oblasti vodohospodářské infrastruktury</t>
  </si>
  <si>
    <t>Řešení mimořádné situace na infrastruktuře vodovodů a kanalizací</t>
  </si>
  <si>
    <t>Řešení mimořádné situace na vodních dílech a realizace opatření k předcházení a odstraňování následků povodní</t>
  </si>
  <si>
    <t>Program na podporu aktivit v oblasti životního prostředí a zemědělství</t>
  </si>
  <si>
    <t xml:space="preserve">Podpora propagačních, vzdělávacích a osvětových akcí zaměřených na tématiku živnostního prostředí a zemědělství  </t>
  </si>
  <si>
    <t>Podpora aktivit přispívajících k zachování nebo zlepšení různorodosti přírody a krajiny</t>
  </si>
  <si>
    <t xml:space="preserve">Podpora činnosti záchranných stanic pro handicapované živočichy </t>
  </si>
  <si>
    <t xml:space="preserve">Podpora zájmových spolků a organizací, předmětem  jejichž činnosti je oblast životního prostředí a zemědělství </t>
  </si>
  <si>
    <t>Podpora akcí zaměřených na tématiku životního prostředí a zemědělství a aktivit přispívajících k zachování nebo zlepšení různorodosti přírody a krajiny</t>
  </si>
  <si>
    <t xml:space="preserve">Studijní stipendium Olomouckého kraje na studium v zahraniční </t>
  </si>
  <si>
    <t>Program podpory kultury v Olomouckém kraji</t>
  </si>
  <si>
    <t xml:space="preserve">Víceletá podpora významných kulturních akcí </t>
  </si>
  <si>
    <t xml:space="preserve">Program na podporu sportu v Olomouckém kraji </t>
  </si>
  <si>
    <t xml:space="preserve">Podpora celoroční sportovní činnosti </t>
  </si>
  <si>
    <t xml:space="preserve">Podpora sportovních akcí </t>
  </si>
  <si>
    <t xml:space="preserve">Program na podporu volnočasových a tělovýchovných aktivit v Olomouckém kraji </t>
  </si>
  <si>
    <t>Program na podporu sportovní činnosti dětí a mládeže v Olomouckém kraji</t>
  </si>
  <si>
    <t>Program podpory práce s dětmi a mládeží pro nestátní neziskové organizace v Olomouckém kraji</t>
  </si>
  <si>
    <t>Podpora environmentálního vzdělávání, výchovy a osvěty v Olomouckém kraji</t>
  </si>
  <si>
    <t>Program na podporu terciárního vzdělávání na vysokých školách v Olomouckém kraji</t>
  </si>
  <si>
    <t xml:space="preserve">Odbor sociálních věcí </t>
  </si>
  <si>
    <t xml:space="preserve">Dotační program pro sociální oblast </t>
  </si>
  <si>
    <t>Podpora prevence kriminality</t>
  </si>
  <si>
    <t>Podpora integrace romských komunit</t>
  </si>
  <si>
    <t>Podpora prorodinných aktivit</t>
  </si>
  <si>
    <t xml:space="preserve">Podpora aktivit směřujících k sociálnímu začleňování </t>
  </si>
  <si>
    <t>Program finanční podpory poskytování sociálních služeb v Olomuckém kraji - Podprogram č. 2</t>
  </si>
  <si>
    <t xml:space="preserve">Odbor dopravy a silničního hospodářství </t>
  </si>
  <si>
    <t>Podpora opatření pro zvýšení bezpečnosti provozu na pozemních komunikacích</t>
  </si>
  <si>
    <t>Podpora budování a rekonstrukce přechodů pro chodce</t>
  </si>
  <si>
    <t>Podpora výstavby a oprav cyklostezek</t>
  </si>
  <si>
    <t xml:space="preserve">Odbor zdravotnictví </t>
  </si>
  <si>
    <t>Program pro oblast protidrogové prevence</t>
  </si>
  <si>
    <t>Kontaktní a poradenské služby</t>
  </si>
  <si>
    <t>Terénní programy pro problémové uživatele jiných návykových látek a osoby na nich závislé</t>
  </si>
  <si>
    <t>Ambulantní léčba závislostí na tabákových výrobcích, alkoholu a jiných návykových látkách</t>
  </si>
  <si>
    <t>Programy následné péče, které zajišťují poskytovatelé zdravotních služeb a jiná zařízení</t>
  </si>
  <si>
    <t>Adiktologické služby ve výkonu trestu odnětí svobody nebo ve vazbě</t>
  </si>
  <si>
    <t>Program na podporu zdraví a zdravého životního stylu</t>
  </si>
  <si>
    <t>Podpora ozdravných a rehabilitačních pobytů pro specifické skupiny obyvatel</t>
  </si>
  <si>
    <t>Podpora zdravotně-preventivních aktivit a výchovy ke zdraví pro všechny skupiny obyvatel</t>
  </si>
  <si>
    <t xml:space="preserve">Podpora činnosti organizací podporujících zdravotně znevýhodněné občany </t>
  </si>
  <si>
    <t xml:space="preserve">Podpora akcí zaměřených na zvyšování odborných kompetencí pracovníků ve zdravotnictví </t>
  </si>
  <si>
    <t>Program pro vzdělávání ve zdravotnictví</t>
  </si>
  <si>
    <t>Program na podporu cestovního ruchu a zahraničních vztahů</t>
  </si>
  <si>
    <t>Nadregionální akce cestovního ruchu</t>
  </si>
  <si>
    <t xml:space="preserve">Podpora rozvoje zahraničních vztahů Olomouckého kraje </t>
  </si>
  <si>
    <t xml:space="preserve">Podpora zkvalitnění služeb turistických informačních center v Olomouckém kraji </t>
  </si>
  <si>
    <t>Podpora cestovního ruchu v turistických regionech Jeseníky a Střední Morava</t>
  </si>
  <si>
    <t>Podpora kinematografie v turistických regionech Jeseníky a Střední Morava</t>
  </si>
  <si>
    <t xml:space="preserve">Dotace celkem </t>
  </si>
  <si>
    <t>Dotační tituly:</t>
  </si>
  <si>
    <t xml:space="preserve">Dary - věcné </t>
  </si>
  <si>
    <t>Návratná finanční výpomoc</t>
  </si>
  <si>
    <t>Individuální žádosti</t>
  </si>
  <si>
    <t>Program na podoru mezinárodních výměnných pobytů mládeže a mezinárodních vzdělávacích programů</t>
  </si>
  <si>
    <t>Výjezd dětí a mládeže do zahraničí</t>
  </si>
  <si>
    <t xml:space="preserve">Organizace výměnného pobytu pro děti, žáky a studenty ze zahraničních partnerských škol a školských zařízení </t>
  </si>
  <si>
    <t xml:space="preserve">Kofinancování mezinárodních vzdělávacích programů </t>
  </si>
  <si>
    <t xml:space="preserve">Zelená škola Olomouckého kraje </t>
  </si>
  <si>
    <t xml:space="preserve">Vratky od příspěvkových organizací - účelové příspěvky z rozpočtu Olomouckého kraje </t>
  </si>
  <si>
    <t>Město Žulová</t>
  </si>
  <si>
    <t>Město Plumlov</t>
  </si>
  <si>
    <t>Charita Konice</t>
  </si>
  <si>
    <t>Charita Prostějov</t>
  </si>
  <si>
    <t>Charita Šternberk</t>
  </si>
  <si>
    <t>Charita Šumperk</t>
  </si>
  <si>
    <t>Charita Zábřeh</t>
  </si>
  <si>
    <t>Oblastní charita Přerov</t>
  </si>
  <si>
    <t>Celkem za odbor</t>
  </si>
  <si>
    <t>Odbor sociálních věcí - ORJ 11</t>
  </si>
  <si>
    <t>Odbor strategického rozvoje kraje - ORJ 08</t>
  </si>
  <si>
    <t>Regionální agentura pro rozvoj Střední Moravy</t>
  </si>
  <si>
    <t>Výstaviště Flora Olomouc, a.s., Olomouc</t>
  </si>
  <si>
    <t>Římskokatolická farnost Dubicko</t>
  </si>
  <si>
    <t>Římskokatolická farnost Litovel</t>
  </si>
  <si>
    <t>Město Jeseník</t>
  </si>
  <si>
    <t>Město Vidnava</t>
  </si>
  <si>
    <t>Město Zábřeh</t>
  </si>
  <si>
    <t>Obec Dřevnovice</t>
  </si>
  <si>
    <t>Obec Křenovice</t>
  </si>
  <si>
    <t>Obec Maletín</t>
  </si>
  <si>
    <t>Obec Mikulovice</t>
  </si>
  <si>
    <t>Obec Nemile</t>
  </si>
  <si>
    <t>Obec Otaslavice</t>
  </si>
  <si>
    <t>Obec Střítež nad Ludinou</t>
  </si>
  <si>
    <t>Obec Újezd</t>
  </si>
  <si>
    <t>Statutární město Olomouc</t>
  </si>
  <si>
    <t>Asociace požárního sportu</t>
  </si>
  <si>
    <t>Odbor životního prostřední a zemědělství - ORJ 09</t>
  </si>
  <si>
    <t>Povodí Moravy, s.p., Brno</t>
  </si>
  <si>
    <t>Odpady Olomouckého kraje, z.s., Olomouc</t>
  </si>
  <si>
    <t>Obec Jestřebí</t>
  </si>
  <si>
    <t>Obec Paršovice</t>
  </si>
  <si>
    <t>Město Potštát</t>
  </si>
  <si>
    <t>Městys Brodek u Přerova</t>
  </si>
  <si>
    <t>Fond na podporu výstavby a obnovy vodohospodářské infrastruktury na území Olomouckého kraje</t>
  </si>
  <si>
    <t>Výstavba, dostavba, intenzifikace čistíren odpadních vod včetně kořenových čistíren odpadních vod</t>
  </si>
  <si>
    <t>Výstavba a dostavba pro veřejnou potřebu a úpraven vod</t>
  </si>
  <si>
    <t>Obnova enviromentálních funkcí území</t>
  </si>
  <si>
    <t>Odbor dopravy a silničního hospodářství - ORJ 12</t>
  </si>
  <si>
    <t>Odbor zdravotnictví - ORJ 14</t>
  </si>
  <si>
    <t xml:space="preserve">Celkem </t>
  </si>
  <si>
    <t>Obec Ptení</t>
  </si>
  <si>
    <t>Obec Vitčice</t>
  </si>
  <si>
    <t>Obec Měrotín</t>
  </si>
  <si>
    <t>Obec Senička</t>
  </si>
  <si>
    <t>Obec Grymov</t>
  </si>
  <si>
    <t>Celkem za odbory</t>
  </si>
  <si>
    <t>Centrum</t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</si>
  <si>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Výstavba, dostavba, intenzifikace čistíren odpadních vod včetně kořenových čistíren odpadních vod (UZ 470)</t>
    </r>
  </si>
  <si>
    <r>
      <rPr>
        <sz val="11"/>
        <rFont val="Arial"/>
        <family val="2"/>
        <charset val="238"/>
      </rPr>
      <t>Dotační titul:</t>
    </r>
    <r>
      <rPr>
        <b/>
        <sz val="11"/>
        <rFont val="Arial"/>
        <family val="2"/>
        <charset val="238"/>
      </rPr>
      <t xml:space="preserve"> Výstavba a dostavba pro veřejnou potřebu a úpraven vod (UZ 471)</t>
    </r>
  </si>
  <si>
    <r>
      <rPr>
        <sz val="11"/>
        <rFont val="Arial"/>
        <family val="2"/>
        <charset val="238"/>
      </rPr>
      <t>Dotační titul:</t>
    </r>
    <r>
      <rPr>
        <b/>
        <sz val="11"/>
        <rFont val="Arial"/>
        <family val="2"/>
        <charset val="238"/>
      </rPr>
      <t xml:space="preserve"> Nadregionální akce cestovního ruchu (UZ 580)</t>
    </r>
  </si>
  <si>
    <r>
      <rPr>
        <sz val="11"/>
        <rFont val="Arial"/>
        <family val="2"/>
        <charset val="238"/>
      </rPr>
      <t>Dotační titul</t>
    </r>
    <r>
      <rPr>
        <b/>
        <sz val="11"/>
        <rFont val="Arial"/>
        <family val="2"/>
        <charset val="238"/>
      </rPr>
      <t>: Podpora rozvoje zahraničních vztahů Olomouckého kraje (UZ 581)</t>
    </r>
  </si>
  <si>
    <r>
      <rPr>
        <sz val="12"/>
        <rFont val="Arial"/>
        <family val="2"/>
        <charset val="238"/>
      </rPr>
      <t xml:space="preserve">Dotační program: </t>
    </r>
    <r>
      <rPr>
        <b/>
        <sz val="12"/>
        <rFont val="Arial"/>
        <family val="2"/>
        <charset val="238"/>
      </rPr>
      <t>Program na podporu cestovního ruchu a zahraničních vztahů</t>
    </r>
  </si>
  <si>
    <r>
      <rPr>
        <sz val="11"/>
        <rFont val="Arial"/>
        <family val="2"/>
        <charset val="238"/>
      </rPr>
      <t>Dotační titul</t>
    </r>
    <r>
      <rPr>
        <b/>
        <sz val="11"/>
        <rFont val="Arial"/>
        <family val="2"/>
        <charset val="238"/>
      </rPr>
      <t>: Podpora zkvalitnění služeb turistických informačních center v Olomouckém kraji
 (UZ 582)</t>
    </r>
  </si>
  <si>
    <r>
      <rPr>
        <sz val="11"/>
        <rFont val="Arial"/>
        <family val="2"/>
        <charset val="238"/>
      </rPr>
      <t>Dotační titul:</t>
    </r>
    <r>
      <rPr>
        <b/>
        <sz val="11"/>
        <rFont val="Arial"/>
        <family val="2"/>
        <charset val="238"/>
      </rPr>
      <t xml:space="preserve"> Podpora cestovního ruchu v turistických regionech Jeseníky a Střední Morava 
(UZ 583)</t>
    </r>
  </si>
  <si>
    <r>
      <rPr>
        <sz val="12"/>
        <rFont val="Arial"/>
        <family val="2"/>
        <charset val="238"/>
      </rPr>
      <t xml:space="preserve">Dotační program: </t>
    </r>
    <r>
      <rPr>
        <b/>
        <sz val="12"/>
        <rFont val="Arial"/>
        <family val="2"/>
        <charset val="238"/>
      </rPr>
      <t>Program pro oblast protidrogové prevence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</si>
  <si>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Kontakní a poradenské služby (UZ 575)</t>
    </r>
  </si>
  <si>
    <r>
      <rPr>
        <sz val="11"/>
        <rFont val="Arial"/>
        <family val="2"/>
        <charset val="238"/>
      </rPr>
      <t>Dotační titul:</t>
    </r>
    <r>
      <rPr>
        <b/>
        <sz val="11"/>
        <rFont val="Arial"/>
        <family val="2"/>
        <charset val="238"/>
      </rPr>
      <t xml:space="preserve"> Terénní programy pro problémové uživatele jiných návykových látek a osoby na nich závislé (UZ 576)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</si>
  <si>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Ambulantní léčba závislostí na tabákových výrobcích, alkoholu a jiných návykových látkách (UZ 577)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</si>
  <si>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Programy následné péče, které zajišťují poskytované zdravotních služeb a jiná zařízení (UZ 578)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</si>
  <si>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Adiktologické služby ve výkonu trestu odnětí svobody nebo ve vazbě (UZ 579)</t>
    </r>
  </si>
  <si>
    <r>
      <rPr>
        <sz val="12"/>
        <rFont val="Arial"/>
        <family val="2"/>
        <charset val="238"/>
      </rPr>
      <t xml:space="preserve">Dotační program: </t>
    </r>
    <r>
      <rPr>
        <b/>
        <sz val="12"/>
        <rFont val="Arial"/>
        <family val="2"/>
        <charset val="238"/>
      </rPr>
      <t xml:space="preserve">Program na podporu zdraví a zdravého životního stylu 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</si>
  <si>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ozdravných a rehabilitačních pobytů pro specifické skupiny obyvatel
 (UZ 565)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</si>
  <si>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zdravotně-preventivních aktivit a výchovy ke zdraví pro všechny skupiny obyvatel (UZ 566)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</si>
  <si>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činnosti organizací podporujících zdravotně znevýhodněné občany 
(UZ 567)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</si>
  <si>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akcí zaměřených na zvyšování odborných kompetencí pracovníků ve zdravotnictví (UZ 568)</t>
    </r>
  </si>
  <si>
    <r>
      <rPr>
        <sz val="11"/>
        <rFont val="Arial"/>
        <family val="2"/>
        <charset val="238"/>
      </rPr>
      <t xml:space="preserve">Dotační program: </t>
    </r>
    <r>
      <rPr>
        <b/>
        <sz val="11"/>
        <rFont val="Arial"/>
        <family val="2"/>
        <charset val="238"/>
      </rPr>
      <t>Program pro vzdělávání ve zdravotnictví (UZ 570)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</si>
  <si>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prevence kriminality (UZ 525)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</si>
  <si>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integrace romských komunit (UZ 526)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</si>
  <si>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prorodinných aktivit (UZ 527)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</si>
  <si>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aktivit směřujících k sociálnímu začleňování (UZ 528)</t>
    </r>
  </si>
  <si>
    <r>
      <rPr>
        <sz val="11"/>
        <rFont val="Arial"/>
        <family val="2"/>
        <charset val="238"/>
      </rPr>
      <t xml:space="preserve">Dotační program: </t>
    </r>
    <r>
      <rPr>
        <b/>
        <sz val="11"/>
        <rFont val="Arial"/>
        <family val="2"/>
        <charset val="238"/>
      </rPr>
      <t>Program na podporu začínajících včelařů na území Olomouckého kraje
 (UZ 455)</t>
    </r>
  </si>
  <si>
    <r>
      <t xml:space="preserve">Dotační program: </t>
    </r>
    <r>
      <rPr>
        <b/>
        <sz val="11"/>
        <rFont val="Arial"/>
        <family val="2"/>
        <charset val="238"/>
      </rPr>
      <t>Dotace obcím na území Olomouckého kraje na řešení mimořádných událostí v oblasti vodohospodářské infrastruktury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</si>
  <si>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Řešení mimořádné situace na infrastruktuře vodovodů a kanalizací (UZ 460)</t>
    </r>
  </si>
  <si>
    <r>
      <t xml:space="preserve">Dotační program: </t>
    </r>
    <r>
      <rPr>
        <b/>
        <sz val="11"/>
        <rFont val="Arial"/>
        <family val="2"/>
        <charset val="238"/>
      </rPr>
      <t>Program na podporu aktivit v oblasti životního prostředí a zemědělství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</si>
  <si>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propagačních, vzdělávacích a osvětových akcí zaměřených na tématiku živnostního prostředí a zemědělství  (UZ 465)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</si>
  <si>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aktivit přispívajících k zachování nebo zlepšení různorodosti přírody a krajiny (UZ 466)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</si>
  <si>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činnosti záchranných stanic pro handicapované živočichy (UZ 467)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</si>
  <si>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zájmových spolků a organizací, předmětem  jejichž činnosti je oblast životního prostředí a zemědělství (UZ 468)</t>
    </r>
  </si>
  <si>
    <r>
      <rPr>
        <sz val="11"/>
        <rFont val="Arial"/>
        <family val="2"/>
        <charset val="238"/>
      </rPr>
      <t xml:space="preserve">Dotační program: </t>
    </r>
    <r>
      <rPr>
        <b/>
        <sz val="11"/>
        <rFont val="Arial"/>
        <family val="2"/>
        <charset val="238"/>
      </rPr>
      <t>Návratná finanční výpomoc - individuální žádost (UZ 410)</t>
    </r>
  </si>
  <si>
    <r>
      <rPr>
        <sz val="11"/>
        <rFont val="Arial"/>
        <family val="2"/>
        <charset val="238"/>
      </rPr>
      <t xml:space="preserve">Dotační program: </t>
    </r>
    <r>
      <rPr>
        <b/>
        <sz val="11"/>
        <rFont val="Arial"/>
        <family val="2"/>
        <charset val="238"/>
      </rPr>
      <t>Program návratné finanční výpomoci MAS se sídlem na území Olomouckého kraje (UZ 411)</t>
    </r>
  </si>
  <si>
    <r>
      <t xml:space="preserve">Dotační program: </t>
    </r>
    <r>
      <rPr>
        <b/>
        <sz val="11"/>
        <rFont val="Arial"/>
        <family val="2"/>
        <charset val="238"/>
      </rPr>
      <t xml:space="preserve">Program na podporu podnikání </t>
    </r>
  </si>
  <si>
    <r>
      <t xml:space="preserve">Dotační titul: </t>
    </r>
    <r>
      <rPr>
        <b/>
        <sz val="11"/>
        <rFont val="Arial"/>
        <family val="2"/>
        <charset val="238"/>
      </rPr>
      <t>Podpora soutěží propagujících podnikatele (UZ 435)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</si>
  <si>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poradenství pro podnikatele (UZ 436)</t>
    </r>
  </si>
  <si>
    <r>
      <t xml:space="preserve">Dotační program: </t>
    </r>
    <r>
      <rPr>
        <b/>
        <sz val="11"/>
        <rFont val="Arial"/>
        <family val="2"/>
        <charset val="238"/>
      </rPr>
      <t xml:space="preserve">Program na podporu místních produktů 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</si>
  <si>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regionálního značení (UZ 430)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</si>
  <si>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farmářských trhů (UZ 431)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</si>
  <si>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Obnova staveb drobné architektury místního významu (UZ 551)</t>
    </r>
  </si>
  <si>
    <r>
      <t xml:space="preserve">Dotační program: </t>
    </r>
    <r>
      <rPr>
        <b/>
        <sz val="11"/>
        <rFont val="Arial"/>
        <family val="2"/>
        <charset val="238"/>
      </rPr>
      <t>Program obnovy venkova Olomouckého kraje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</si>
  <si>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Program obnovy venkova Olomouckého kraje (UZ 440)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</si>
  <si>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zpracování územně plánovací dokumentace (UZ 441)</t>
    </r>
  </si>
  <si>
    <r>
      <t xml:space="preserve">Dotační program: </t>
    </r>
    <r>
      <rPr>
        <b/>
        <sz val="11"/>
        <rFont val="Arial"/>
        <family val="2"/>
        <charset val="238"/>
      </rPr>
      <t>Program RIS 3 Olomouckého kraje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</si>
  <si>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OP 1 Inovační vouchery Olomouckého kraje (UZ 445)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</si>
  <si>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OP 2 Studentské inovace ve firmách (UZ 446)</t>
    </r>
  </si>
  <si>
    <r>
      <t xml:space="preserve">Dotační program: </t>
    </r>
    <r>
      <rPr>
        <b/>
        <sz val="11"/>
        <rFont val="Arial"/>
        <family val="2"/>
        <charset val="238"/>
      </rPr>
      <t>Program na podporu mezinárodních výměnnných pobytů mládeže a mezinárodních vzdělávacích programů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</si>
  <si>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Výjezd dětí a mládeže do zahraničí (UZ 490)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</si>
  <si>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Organizace výměného pobytu pro děti, žáky a studenty ze zahraničních partnerských škol a školských zařízení (UZ 491)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</si>
  <si>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Kofinancování mezinárodních vzdělávacích programů (UZ 492)</t>
    </r>
  </si>
  <si>
    <r>
      <rPr>
        <sz val="11"/>
        <rFont val="Arial"/>
        <family val="2"/>
        <charset val="238"/>
      </rPr>
      <t xml:space="preserve">Dotační program: </t>
    </r>
    <r>
      <rPr>
        <b/>
        <sz val="11"/>
        <rFont val="Arial"/>
        <family val="2"/>
        <charset val="238"/>
      </rPr>
      <t>Studijní stipendium Olomouckého kraje na studium v zahraničí (UZ 495)</t>
    </r>
  </si>
  <si>
    <r>
      <t xml:space="preserve">Dotační program: </t>
    </r>
    <r>
      <rPr>
        <b/>
        <sz val="11"/>
        <rFont val="Arial"/>
        <family val="2"/>
        <charset val="238"/>
      </rPr>
      <t xml:space="preserve">Program podpory kultury v Olomouckém kraji 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</si>
  <si>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Program podpory kultury v Olomouckém kraji (UZ 555)</t>
    </r>
  </si>
  <si>
    <t>Základní umělecká škola CAMPANELLA Olomouc</t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</si>
  <si>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Víceletá podpora významných kulturních akcí (UZ 556)</t>
    </r>
  </si>
  <si>
    <r>
      <t xml:space="preserve">Dotační program: </t>
    </r>
    <r>
      <rPr>
        <b/>
        <sz val="11"/>
        <rFont val="Arial"/>
        <family val="2"/>
        <charset val="238"/>
      </rPr>
      <t xml:space="preserve">Program na podporu sportu v Olomouckém kraji 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</si>
  <si>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celoroční sportovní činnosti (UZ 500)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</si>
  <si>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sportovních akcí (UZ 501)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</si>
  <si>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Dotace na získání trenérské licence (UZ 502)</t>
    </r>
  </si>
  <si>
    <r>
      <rPr>
        <sz val="11"/>
        <rFont val="Arial"/>
        <family val="2"/>
        <charset val="238"/>
      </rPr>
      <t xml:space="preserve">Dotační program: </t>
    </r>
    <r>
      <rPr>
        <b/>
        <sz val="11"/>
        <rFont val="Arial"/>
        <family val="2"/>
        <charset val="238"/>
      </rPr>
      <t>Program na podporu volnočasových a tělovýchovných aktivit v Olomouckém kraji (UZ 505)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</si>
  <si>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Zelená škola Olomouckého kraje (UZ 511)</t>
    </r>
  </si>
  <si>
    <r>
      <rPr>
        <sz val="11"/>
        <rFont val="Arial"/>
        <family val="2"/>
        <charset val="238"/>
      </rPr>
      <t xml:space="preserve">Dotační program: </t>
    </r>
    <r>
      <rPr>
        <b/>
        <sz val="11"/>
        <rFont val="Arial"/>
        <family val="2"/>
        <charset val="238"/>
      </rPr>
      <t>Program na podporu sportovní činnosti dětí a mládeže v Olomouckém kraji (UZ 515)</t>
    </r>
  </si>
  <si>
    <r>
      <rPr>
        <sz val="11"/>
        <rFont val="Arial"/>
        <family val="2"/>
        <charset val="238"/>
      </rPr>
      <t xml:space="preserve">Dotační program: </t>
    </r>
    <r>
      <rPr>
        <b/>
        <sz val="11"/>
        <rFont val="Arial"/>
        <family val="2"/>
        <charset val="238"/>
      </rPr>
      <t>Program podpory práce s dětmi a mládeží pro nestátní neziskové organizace v Olomouckém kraji (UZ 520)</t>
    </r>
  </si>
  <si>
    <t>Regionální rada regionu soudržnosti Střední Morava</t>
  </si>
  <si>
    <r>
      <rPr>
        <sz val="11"/>
        <rFont val="Arial"/>
        <family val="2"/>
        <charset val="238"/>
      </rPr>
      <t xml:space="preserve">Dotační program: </t>
    </r>
    <r>
      <rPr>
        <b/>
        <sz val="11"/>
        <rFont val="Arial"/>
        <family val="2"/>
        <charset val="238"/>
      </rPr>
      <t>Rezerva Olomouckého kraje pro případ řešení krizové situace nebo mimořádné události (UZ 420)</t>
    </r>
  </si>
  <si>
    <r>
      <t xml:space="preserve">Dotační program: </t>
    </r>
    <r>
      <rPr>
        <b/>
        <sz val="11"/>
        <rFont val="Arial"/>
        <family val="2"/>
        <charset val="238"/>
      </rPr>
      <t>Program na podporu JSDH a SDH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</si>
  <si>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Dotace na pořízení, rekonstrukci, opravu požární techniky a nákup věcného vybavení JSDH obcí Olomouckého kraje (UZ 415)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</si>
  <si>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Dotace pro JSDH obí Olomouckého kraje na nákup dopravních aut na zařízení (UZ 416)</t>
    </r>
  </si>
  <si>
    <r>
      <rPr>
        <sz val="11"/>
        <rFont val="Arial"/>
        <family val="2"/>
        <charset val="238"/>
      </rPr>
      <t xml:space="preserve">Dotační program: </t>
    </r>
    <r>
      <rPr>
        <b/>
        <sz val="11"/>
        <rFont val="Arial"/>
        <family val="2"/>
        <charset val="238"/>
      </rPr>
      <t>Dotace na činnosti, akce a projekty hasičů, spolků a pobočných spolků hasičů Olomouckého kraje (UZ 425)</t>
    </r>
  </si>
  <si>
    <t xml:space="preserve">Všechny odbory </t>
  </si>
  <si>
    <t>Odbor dopravy - ORJ 12</t>
  </si>
  <si>
    <t>Fond na podporu výstavby a obnovy vodohospodářské infrastruktury na území Olomouckého kraje - ORJ 99</t>
  </si>
  <si>
    <t>Dotace na získání trenérské licence</t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</si>
  <si>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Řešení mimořádné situace na vodních dílech a realizace opatření k předcházení a odstraňování následků povodní (UZ 461)</t>
    </r>
  </si>
  <si>
    <t>Skutečnost k 31.12.2017</t>
  </si>
  <si>
    <t>Vráceno v roce 2018</t>
  </si>
  <si>
    <t>obec Medlov</t>
  </si>
  <si>
    <t>Magnus Regio s.r.o.</t>
  </si>
  <si>
    <t>Římskokatolická farnost Raškov</t>
  </si>
  <si>
    <t>město Úsov</t>
  </si>
  <si>
    <t>Ústav archeologické památkové péče Brno</t>
  </si>
  <si>
    <t>obec Vápenná</t>
  </si>
  <si>
    <t>město Šumperk</t>
  </si>
  <si>
    <t>Česká limnologická společnost, z.s., Praha</t>
  </si>
  <si>
    <t>obec Palonín</t>
  </si>
  <si>
    <t>obec Olšany u Prostějova</t>
  </si>
  <si>
    <t>Český svaz chovatelů, z.s., OO Přerov</t>
  </si>
  <si>
    <t>MS Hubert Bludov</t>
  </si>
  <si>
    <t>Naše příroda z.s., Olomouc</t>
  </si>
  <si>
    <t>město Loštice</t>
  </si>
  <si>
    <t>obec Ruda nad Moravou</t>
  </si>
  <si>
    <t>Střední škola stavební a podnikatelská s.r.o., Olomouc-Chomoutov</t>
  </si>
  <si>
    <t>město Kojetín</t>
  </si>
  <si>
    <t>Sluňákov - centrum ekologických aktivit města Olomouce, Horka nad Moravou</t>
  </si>
  <si>
    <t>ARPOK, o.p.s., Olomouc</t>
  </si>
  <si>
    <t>BEACPP4OK o.p.s., Olomouc</t>
  </si>
  <si>
    <t>"Evropská asociace studentů práva Olomouc", Olomouc</t>
  </si>
  <si>
    <t>Cech instalatérů České republiky, z.s., Praha 8</t>
  </si>
  <si>
    <t>Společnost učitelů českého jazyka a literatury, z.s., Olomouc</t>
  </si>
  <si>
    <t>Nadační fond Centrum bakalářských studií, Šumperk</t>
  </si>
  <si>
    <t>LHK Jestřábi Prostějov A - team s.r.o., Prostějov</t>
  </si>
  <si>
    <t>ITS Tennis centre s.r.o., Olomouc</t>
  </si>
  <si>
    <t>Vráceno  v roce 2018</t>
  </si>
  <si>
    <t>Spolek Střední průmyslové školy strojnické Olomouc z.s., Olomouc</t>
  </si>
  <si>
    <t>Tenis klub Prostějov, a.s., Prostějov</t>
  </si>
  <si>
    <t>HC ZUBR Přerov s.r.o., Přerov I - Město</t>
  </si>
  <si>
    <t>Přátelé školy, spolek, Prostějov</t>
  </si>
  <si>
    <t>Olomoucká krajská organizace ČUS, Olomouc</t>
  </si>
  <si>
    <t>Centrum individuálních sportu kraje Olomouckého, z.s., Olomouc</t>
  </si>
  <si>
    <t>Sokolská župa Severomoravská, Zábřeh</t>
  </si>
  <si>
    <t>Tělovýchovná jednota Sokol Dub nad Moravou, Dub nad Moravou</t>
  </si>
  <si>
    <t>FBC Vikýřovice, Vikýřovice</t>
  </si>
  <si>
    <t>Oddíl orientačního sportu Sportovního klubu Prostějov, Prostějov</t>
  </si>
  <si>
    <t>TJ Sokol Stará Červená Voda, z.s., Stará Červená Voda</t>
  </si>
  <si>
    <t>TJ Dukla Olomouc - Box, z.s., Olomouc</t>
  </si>
  <si>
    <t>SK Kojetín 2016, z.s., Kojetín</t>
  </si>
  <si>
    <t>Sportovní klub Přerov 1908 z.s., Přerov</t>
  </si>
  <si>
    <t>Tělovýchovná jednota Sokol Čechovice, z. s., Prostějov</t>
  </si>
  <si>
    <t>TJ Šumperk, z.s., Šumperk</t>
  </si>
  <si>
    <t>DRAGON FORCE PŘEROV,Přerov</t>
  </si>
  <si>
    <t>Hanácký paraklub, z.s.,  Olomouc</t>
  </si>
  <si>
    <t>OLOMOUCKÝ KRAJSKÝ FOTBALOVÝ SVAZ, Olomouc</t>
  </si>
  <si>
    <t>Český tenisový svaz vozíčkářů, z.s., Brno</t>
  </si>
  <si>
    <t>SK PROSTĚJOV 1913, spolek, Prostějov</t>
  </si>
  <si>
    <t>AUTO KLUB PŘEROV-město v AČR, Přerov</t>
  </si>
  <si>
    <t>Sokolská župa Olomoucká-Smrčkova, Olomouc</t>
  </si>
  <si>
    <t>Sportovní klub policie Moravan Prostějov, z.s., Prostějov</t>
  </si>
  <si>
    <t>Taneční klub Olymp Olomouc, z.s., Olomouc</t>
  </si>
  <si>
    <t>Tenisový klub Staré Město, z.s., Staré Město</t>
  </si>
  <si>
    <t>Tělocvičná jednota Sokol Kostelec na Hané - HK,  Kostelec na Hané</t>
  </si>
  <si>
    <t>FOTBALOVÝ KLUB KOZLOVICE, z.s., Přerov IV - Kozlovice</t>
  </si>
  <si>
    <t>Kolo pro život, z.s., Praha</t>
  </si>
  <si>
    <t>BK OLOMOUCKO, z.s.,  Olomouc</t>
  </si>
  <si>
    <t>Český svaz vodního póla, Praha 6 - Břevnov</t>
  </si>
  <si>
    <t>SK Slavia Orlová, z.s., Orlová-Lutyně</t>
  </si>
  <si>
    <t>Spolek TJ VS Litovel, z.s., Litovel</t>
  </si>
  <si>
    <t>Tělocvičná jednota Sokol I Prostějov, Prostějov</t>
  </si>
  <si>
    <t>Kanál vodních sportů Olomouc, z.s., Olomouc</t>
  </si>
  <si>
    <t>Nadační fond Regionální fotbalové akademie Olomouckého kraje, Olomouc</t>
  </si>
  <si>
    <t>Nadační fond Českého klubu olympioniků regionu Severní Morava, Ostrava - Přívoz</t>
  </si>
  <si>
    <t>Nadační fond na podporu fotbalové mládeže Olomouckého kraje, Olomouc</t>
  </si>
  <si>
    <t>Statutární město Olomouc,Olomouc</t>
  </si>
  <si>
    <t>SKC Prostějov z.s., Prostějov</t>
  </si>
  <si>
    <t>Dámský házenkářský klub Zora Olomouc z.s., Olomouc</t>
  </si>
  <si>
    <t>Tělovýchovná jednota Sokol Čechovice, z.s., Prostějov</t>
  </si>
  <si>
    <t>TJ Sokol Bohuňovice, z.s., Bohuňovice</t>
  </si>
  <si>
    <t>TJ Liga stovkařů Olomouc, z.s., Olomouc</t>
  </si>
  <si>
    <t>1. SK Prostějov z.s., Prostějov</t>
  </si>
  <si>
    <t>KANOISTIKA KOJETÍN z.s., Kojetín</t>
  </si>
  <si>
    <t>TK Mohelnice z.s., Mohelnice</t>
  </si>
  <si>
    <t>Tělocvičná jednota Sokol Olomouc, Olomouc</t>
  </si>
  <si>
    <t>TJ Lokomotiva Olomouc z.s., Olomouc</t>
  </si>
  <si>
    <t>Tělocvičná jednota Sokol Šternberk, Šternberk</t>
  </si>
  <si>
    <t>TJ MILO Olomouc, z.s., Olomouc</t>
  </si>
  <si>
    <t>Tělocvičná jednota Sokol Hnojice, Hnojice</t>
  </si>
  <si>
    <t>Tenisový klub Prostějov, spolek, Prostějov</t>
  </si>
  <si>
    <t>SK Uničov, z.s., Uničov</t>
  </si>
  <si>
    <t>TJ SOKOL Plumlov, z.s., Plumlov</t>
  </si>
  <si>
    <t>FC Kostelec na Hané, z. s., Kostelec na Hané</t>
  </si>
  <si>
    <t>FBC Přerov, z.s., Přerov I - Město</t>
  </si>
  <si>
    <t>Fotbalový klub FC Dolany, z.s., Dolany</t>
  </si>
  <si>
    <t>Tělocvičná jednota Sokol Olomouc-Chválkovice, Olomouc</t>
  </si>
  <si>
    <t>1. HFK Olomouc spolek, Olomouc - Holice</t>
  </si>
  <si>
    <t xml:space="preserve">Veslařský klub Přerov, z. s., Přerov </t>
  </si>
  <si>
    <t>TJ Sokol Protivanov z.s.,  Protivanov</t>
  </si>
  <si>
    <t>Tělovýchovná jednota Sokol Dub nad Moravou, z.s., Dub nad Moravou</t>
  </si>
  <si>
    <t>FOTBALOVÝ KLUB ŠTERNBERK, z.s., Šternberk</t>
  </si>
  <si>
    <t>SKI KLUB KOUTY spolek, Olomouc</t>
  </si>
  <si>
    <t>Městys Hustopeče nad Bečvou, Hustopeče nad Bečvou</t>
  </si>
  <si>
    <t>Městys Tištín</t>
  </si>
  <si>
    <t>HigBic s.r.o., Veselí nad Moravou</t>
  </si>
  <si>
    <t>TK PLUS SPORT a.s., Prostějov</t>
  </si>
  <si>
    <t>Šance Olomouc o.p.s, Olomouc</t>
  </si>
  <si>
    <t>Klub přátel Hotelové školy Jeseník, Jeseník</t>
  </si>
  <si>
    <t>GEOOL z.s., Prostějov</t>
  </si>
  <si>
    <t>Wikimedia Česká republika, Praha 2</t>
  </si>
  <si>
    <t>SOHO Olomoučtí Kohouti z.s., Prostějov</t>
  </si>
  <si>
    <t>Student Cyber Games, z.s.,  Brno</t>
  </si>
  <si>
    <t>FC ROVENSKO z.s., Rovensko</t>
  </si>
  <si>
    <t>Ekocamp Jeseníky, z. s., Jeseník</t>
  </si>
  <si>
    <t xml:space="preserve">Badminton Akademie Olomouc, z.s., Olomouc </t>
  </si>
  <si>
    <t>Středisko volného času a zařízení pro další vzdělávání pedagogických pracovníků Doris Šumperk, Šumperk</t>
  </si>
  <si>
    <t>Domov seniorů Komárov s.r.o., Komárov</t>
  </si>
  <si>
    <t>Město Šumperk</t>
  </si>
  <si>
    <t>PŘIJDU VČAS z.s., Prostějov</t>
  </si>
  <si>
    <t>Myslivecký spolek Pivín, Pivín</t>
  </si>
  <si>
    <t>Českomoravská myslivecká jednota, z.s. - okresní myslivecký spolek Prostějov, Prostějov</t>
  </si>
  <si>
    <t>Divadlo Šumperk, s.r.o., Šumperk</t>
  </si>
  <si>
    <t>Divadelní spolek Bukovany, Bukovany</t>
  </si>
  <si>
    <t>Moravské divadlo Olomouc, příspěvková organizace, Olomouc</t>
  </si>
  <si>
    <t>Sdružení přátel folkloru Severní Hané, Postřelmov</t>
  </si>
  <si>
    <t xml:space="preserve">Spolek múzických umění, Jedlí </t>
  </si>
  <si>
    <t>Spolek BRC Promotion, Olomouc</t>
  </si>
  <si>
    <t>Společenství Romů na Moravě Romano jekhetaniben pre Morava, Brno</t>
  </si>
  <si>
    <t>Demokratická aliance Romů ČR z. s., Valašské Meziříčí</t>
  </si>
  <si>
    <t>Velkobystřická kulturní společnost z.s., Velká Bystřice</t>
  </si>
  <si>
    <t>Městská kulturní zařízení Jeseník, příspěvková organizace, Jeseník</t>
  </si>
  <si>
    <t>Moravská filharmonie Olomouc, příspěvková organizace, Olomouc</t>
  </si>
  <si>
    <t xml:space="preserve">Muzeum umění Olomouc, státní příspěvková organizace,  Olomouc </t>
  </si>
  <si>
    <t>Muzeum umění Olomouc, státní příspěvková organizace,  Olomouc</t>
  </si>
  <si>
    <t>Historické kočáry "MYLORD", Čechy pod Kosířem</t>
  </si>
  <si>
    <t>Grafia, společnost s ručením omezeným, Plzeň</t>
  </si>
  <si>
    <t>Česká archeologická společnost - Spolek archeologů Čech, Moravy a Slezska, Praha</t>
  </si>
  <si>
    <t>Klub vojenské historie-Dukla z.s,  Prostějov</t>
  </si>
  <si>
    <t>Obec Strukov</t>
  </si>
  <si>
    <t>Městys Drahany</t>
  </si>
  <si>
    <t>COR APERTUM, z.s., Praha</t>
  </si>
  <si>
    <t>MUZEUM ČS. LEGIÍ OLOMOUC z.s., Olomouc</t>
  </si>
  <si>
    <t>Městská kulturní zařízení, příspěvková organizace, Šternberk</t>
  </si>
  <si>
    <t>Pivovar KOSÍŘ s.r.o., Drahanovice</t>
  </si>
  <si>
    <t xml:space="preserve">Prime Communications, s.r.o. , Praha </t>
  </si>
  <si>
    <t xml:space="preserve">COBRANA s.r.o. , Grygov </t>
  </si>
  <si>
    <t>MAS Šternbersko o.p.s.,  Šternberk</t>
  </si>
  <si>
    <t>Technické muzeum Olomouc 1. ČSTOB z. s., Nová Pláň</t>
  </si>
  <si>
    <t>Klub vojenské historie Olomouc-LO37, Olomouc</t>
  </si>
  <si>
    <t>MusicOlomouc, spolek, Olomouc</t>
  </si>
  <si>
    <t>První dámský klub historických vozidel ČR v AČR, Mohelnice</t>
  </si>
  <si>
    <t>Pěvecký sbor Cantabile, z.s., Hranice</t>
  </si>
  <si>
    <t>Vocantes, z. s.,  Přerov</t>
  </si>
  <si>
    <t>AMK OLDTIMER CLUB HELFŠTÝN, Radvanice</t>
  </si>
  <si>
    <t>Českomoravská myslivecká jednota, z.s. - okresní myslivecký spolek Olomouc, Olomouc</t>
  </si>
  <si>
    <t>Mažoretky Ruda nad Moravou z.s.,  Ruda nad Moravou</t>
  </si>
  <si>
    <t>SK Červenka, Červenka</t>
  </si>
  <si>
    <t>Císařská Slavkovská Garda, z.s., Brno</t>
  </si>
  <si>
    <t>Spolek Letní kino Olomouc, z.s., Olomouc - Chomoutov</t>
  </si>
  <si>
    <t>Obec Pivín</t>
  </si>
  <si>
    <t>DW7, o.p.s.,  Olomouc</t>
  </si>
  <si>
    <t>Obec Mutkov</t>
  </si>
  <si>
    <t xml:space="preserve">SH ČMS  - Sbor dobrovolných hasičů Chromeč,  Chromeč    </t>
  </si>
  <si>
    <t>SH ČMS - Sbor dobrovolných hasičů Žádlovice, Loštice</t>
  </si>
  <si>
    <t>ZO DAR ČR Prostějov, Prostějov</t>
  </si>
  <si>
    <t>Pro poznání, z.s., Olomouc</t>
  </si>
  <si>
    <t>Krajská rada seniorů Olomouckého kraje - pobočný spolek Rady seniorů České republiky, Olomouc</t>
  </si>
  <si>
    <t>Benjamín, příspěvková organizace, Petřvald</t>
  </si>
  <si>
    <t>Sun Drive Communication s.r.o., Brno</t>
  </si>
  <si>
    <t>Armáda Spásy v ČR, z.s., Praha</t>
  </si>
  <si>
    <t>ProMancus, o.p.s., Ostrava-Přívoz</t>
  </si>
  <si>
    <t>Centrum sociálních služeb Pomněnka, z.ú., Šumperk</t>
  </si>
  <si>
    <t>Centrum služeb pro silniční dopravu, s.p.o., Praha 1</t>
  </si>
  <si>
    <t>Kroměřížská dráha, z.s., Osíčko</t>
  </si>
  <si>
    <t>město Uničov</t>
  </si>
  <si>
    <t>Česká lékařská společnost JEP, Praha 2</t>
  </si>
  <si>
    <t>Oblastní spolek Českého červeného kříže Olomouc, Olomouc</t>
  </si>
  <si>
    <t>Jesenická nemocnice a.s., Jeseník</t>
  </si>
  <si>
    <t>Asociace rodičů dětí s DMO a přidruženými neurologickými onemocněními ČR, Ostrava</t>
  </si>
  <si>
    <t>Nejste sami - mobilní hospic, z.ú., Olomouc</t>
  </si>
  <si>
    <t>Senioři Komárov s.r.o., Komárov</t>
  </si>
  <si>
    <t>Hranická rozvojová agentura, z.s., Hranice</t>
  </si>
  <si>
    <t>Czech - Slovak - Chinese Chamber z.s., Olomouc</t>
  </si>
  <si>
    <t>Duha Zámeček, Havířov</t>
  </si>
  <si>
    <t>Klub českých turistů - oblast Olomoucký kraj, Olomouc</t>
  </si>
  <si>
    <t>Jeseníky - Sdružení cestovního ruchu, Šumperk</t>
  </si>
  <si>
    <t>Střední Morava - Sdružení cestovního ruchu, Olomouc</t>
  </si>
  <si>
    <t>"Olomoucká vinná společnost", Olomouc</t>
  </si>
  <si>
    <t>Obnova obce Branná - Kolštejn, o.p.s., Branná</t>
  </si>
  <si>
    <t>Spolek Foodfest, Olomouc</t>
  </si>
  <si>
    <t>Repechy Crew, z.s., Bousín</t>
  </si>
  <si>
    <t>Villa Regenhart, a.s., Praha 1</t>
  </si>
  <si>
    <t>město Staré Město</t>
  </si>
  <si>
    <t>město Javorník</t>
  </si>
  <si>
    <t>Česká speleologická společnost, základní organizace 7-02 Hranický kras, Velký Týnec</t>
  </si>
  <si>
    <t>TV Metuje s.r.o., Nové Město nad Metují</t>
  </si>
  <si>
    <t>SH ČMS Krajské sdružení hasičů Olomouckého kraje, Olomouc</t>
  </si>
  <si>
    <t>Obec Biskupice</t>
  </si>
  <si>
    <t>Obec Horka nad Moravou</t>
  </si>
  <si>
    <t>Obec Jakubovice</t>
  </si>
  <si>
    <t>Muzeum Komenského v Přerově, příspěvková organiazce</t>
  </si>
  <si>
    <t>Spolek Foodfest</t>
  </si>
  <si>
    <t>Kraj pro život s.r.o.</t>
  </si>
  <si>
    <t>Svatopluk Kuča</t>
  </si>
  <si>
    <t>Top race agency, z.s.</t>
  </si>
  <si>
    <t>Pivovar Litovel a.s.</t>
  </si>
  <si>
    <t>Keltská noc, z.s.</t>
  </si>
  <si>
    <t>Klubové zařízení Plumlov, příspěvková organizace</t>
  </si>
  <si>
    <t>Levandulový statek s.r.o.</t>
  </si>
  <si>
    <t>Za krásným kopcem, z.s.</t>
  </si>
  <si>
    <t>Priessnitzovy léčebné lázně a.s.</t>
  </si>
  <si>
    <t>Obnova kulturního dědictví údolí Desné, z.s.</t>
  </si>
  <si>
    <t>Město Staré Město</t>
  </si>
  <si>
    <t>Město Tovačov</t>
  </si>
  <si>
    <t>Ruční papírana Velké Losiny a.s.</t>
  </si>
  <si>
    <t>Výstaviště Flora Olomouc, a.s.</t>
  </si>
  <si>
    <t>Jeseníky přes hranici, z.s.</t>
  </si>
  <si>
    <t>Střední lesnická škola, Hranice</t>
  </si>
  <si>
    <t>International Police Association (IPA), Sekce ČR, z.s., Územní skupina č. 221 Jeseník</t>
  </si>
  <si>
    <t>Univerzita Palackého v Olomouci</t>
  </si>
  <si>
    <t>CARITAS - Vyšší odborná škola sociální Olomouc</t>
  </si>
  <si>
    <t>Spolek HATASPO</t>
  </si>
  <si>
    <t>Městské kulturní středisko Javorník</t>
  </si>
  <si>
    <t>Baletní studio při Moravském divadle Olomouc, z.s.</t>
  </si>
  <si>
    <t>Rada seniorů České republiky, Krajská rada seniorů Olomouckého kraje - pobočný spolek</t>
  </si>
  <si>
    <t>Olomoucké barokní slavnosti z.s.</t>
  </si>
  <si>
    <t>Paraklub Jeseník z.s.</t>
  </si>
  <si>
    <t>International Police Association, sekce ČR z.s., územní skupina č. 223 Prostějov</t>
  </si>
  <si>
    <t>Obec Bělotín</t>
  </si>
  <si>
    <t>Střední škola zemědělská, Přerov</t>
  </si>
  <si>
    <t>SERENDIPITY AGENCY, s.r.o.</t>
  </si>
  <si>
    <t>OA a JŠ s právem SJZ, Přerov</t>
  </si>
  <si>
    <t>Město Zlaté Hory</t>
  </si>
  <si>
    <t>Lázně Slatinice a.s.</t>
  </si>
  <si>
    <t>Městská knihovna Lipník nad Bečvou, příspěvková organizace</t>
  </si>
  <si>
    <t>Obec Rapotín</t>
  </si>
  <si>
    <t>Městys Náměšť na Hané</t>
  </si>
  <si>
    <t>Město Velká Bystřice</t>
  </si>
  <si>
    <t>Městský klub Litovel</t>
  </si>
  <si>
    <t>Obec Velké Losiny</t>
  </si>
  <si>
    <t>MAS Šternbersko o.p.s.</t>
  </si>
  <si>
    <t>Městské kulturní zařízení Uničov</t>
  </si>
  <si>
    <t>Mikroregion Plumlovsko</t>
  </si>
  <si>
    <t>Kulturní a informační služby města Přerova</t>
  </si>
  <si>
    <t>Sluňákov - centrum ekologických aktivit města Olomouce, o.p.s.</t>
  </si>
  <si>
    <t>Městské kulturní středisko Konice</t>
  </si>
  <si>
    <t>Město Štíty</t>
  </si>
  <si>
    <t>Město Němčice nad Hanou</t>
  </si>
  <si>
    <t>Mohelnické kulturní a sportovní centrum, s.r.o.</t>
  </si>
  <si>
    <t>MAS Horní Pomoraví</t>
  </si>
  <si>
    <t>Kolovna Koncept s.r.o.</t>
  </si>
  <si>
    <t>PARK SPORTU Hrubá Voda, a.s.</t>
  </si>
  <si>
    <t>Řeka Morava pro Olomouc z.s.</t>
  </si>
  <si>
    <t>Miloslav Mika</t>
  </si>
  <si>
    <t>Cyklostezka Bečva, z.s.</t>
  </si>
  <si>
    <t>MORAVSKÁ STEZKA z.s.</t>
  </si>
  <si>
    <t>Spolek Artibi Šumperk</t>
  </si>
  <si>
    <t>Rychlebské stezky</t>
  </si>
  <si>
    <t>SKI AREÁL HLUBOČKY, spol. s r.o.</t>
  </si>
  <si>
    <t>SPOLEČNOST VINCENZE PRIESSNITZE, z.s.</t>
  </si>
  <si>
    <t>Město Loštice</t>
  </si>
  <si>
    <t>Holásek Radan</t>
  </si>
  <si>
    <t>AMK kemp Hranice, p.s. ÚAMK ČR</t>
  </si>
  <si>
    <t>Ruční papírna Velké Losiny a.s.</t>
  </si>
  <si>
    <t>Svazek obcí Mikroregionu Mohelnicko</t>
  </si>
  <si>
    <t>Bio Illusion s.r.o.</t>
  </si>
  <si>
    <t>VISTAFILM s.r.o.</t>
  </si>
  <si>
    <t>Theodor Mojžíš - VIDEO THEO</t>
  </si>
  <si>
    <t>KAPPA-HELP, z.s.</t>
  </si>
  <si>
    <t>Společnost Podané ruce o.p.s.</t>
  </si>
  <si>
    <t>Darmoděj z.ú.</t>
  </si>
  <si>
    <t>PONTIS Šumperk o.p.s.</t>
  </si>
  <si>
    <t>P-centrum, spolek</t>
  </si>
  <si>
    <t>Nestátní interní oddělení, s.r.o., Olomouc</t>
  </si>
  <si>
    <t>KROUŽEK-Spolek sluchově a komunikačně znevýhodněných</t>
  </si>
  <si>
    <t>Svaz diabetiků ČR</t>
  </si>
  <si>
    <t>Klub stomiků Prostějov, z.s.</t>
  </si>
  <si>
    <t>Svaz tělesně postižených v ČR z.s.</t>
  </si>
  <si>
    <t>Onko klub Slunečnice Olomouc, z.s.</t>
  </si>
  <si>
    <t>Česko-ruská společnost, z.s</t>
  </si>
  <si>
    <t>Inzulínek, z. s.</t>
  </si>
  <si>
    <t>Odbor Klubu českých turistů Zábřeh</t>
  </si>
  <si>
    <t>DĚTSKÝ KLÍČ Šumperk, o.p.s.</t>
  </si>
  <si>
    <t>Alfa handicap sdružení občanů se zdravotním postižením přerovského regionu,pobočný spolek vozíčkáři Přerov</t>
  </si>
  <si>
    <t>TyfloCentrum Olomouc, o.p.s.</t>
  </si>
  <si>
    <t>Oblastní unie neslyšících Olomouc z.s.</t>
  </si>
  <si>
    <t>Unie Roska- reg. org. Roska Přerov, z.p.s.</t>
  </si>
  <si>
    <t>Město Hranice</t>
  </si>
  <si>
    <t>Mamma HELP, z.s.</t>
  </si>
  <si>
    <t>Arak o.p.s.</t>
  </si>
  <si>
    <t>Cesta za snem</t>
  </si>
  <si>
    <t>Pavel Novák</t>
  </si>
  <si>
    <t>RL-CORPUS s.r.o.</t>
  </si>
  <si>
    <t>Ryzáček, z.s.</t>
  </si>
  <si>
    <t>Sjednocená organizace nevidomých a slabozrakých České republiky, zapsaný spolek</t>
  </si>
  <si>
    <t>Centrum rehabilitačních služeb, člen skupiny Jitro s.r.o.</t>
  </si>
  <si>
    <t>Tyfloservis, o.p.s.</t>
  </si>
  <si>
    <t>Nadšení moravští záchranáři</t>
  </si>
  <si>
    <t>Česká lékařská společnost Jana Evangelisty Purkyně, z.s.</t>
  </si>
  <si>
    <t>RALLYE REJVÍZ z.s.</t>
  </si>
  <si>
    <t>SALVUS MEDECO, s.r.o.</t>
  </si>
  <si>
    <t>URBAN-MED s.r.o.</t>
  </si>
  <si>
    <t>Celkem k použití v rozpočtu na rok 2018</t>
  </si>
  <si>
    <t>Obec Velký Týnec</t>
  </si>
  <si>
    <t>obec Bedihošť</t>
  </si>
  <si>
    <t>Městys Kralice na Hané</t>
  </si>
  <si>
    <t>Statutární město Prostějov</t>
  </si>
  <si>
    <t>Město Uničov</t>
  </si>
  <si>
    <t>Město Mohelnice</t>
  </si>
  <si>
    <t>Obec Štěpánov</t>
  </si>
  <si>
    <t>Obec Ruda nad Moravou</t>
  </si>
  <si>
    <t>Obec Hlubočky</t>
  </si>
  <si>
    <t>Obec Troubelice</t>
  </si>
  <si>
    <t>Městys Hustopeče nad Bečvou</t>
  </si>
  <si>
    <t>Obec Tovéř</t>
  </si>
  <si>
    <t>Obec Dlouhá Loučka</t>
  </si>
  <si>
    <t>Obec Kokory</t>
  </si>
  <si>
    <t>Obec Loučná nad Desnou</t>
  </si>
  <si>
    <t>Obec Ústín</t>
  </si>
  <si>
    <t>Obec Čelechovice na Hané</t>
  </si>
  <si>
    <t>Město Litovel</t>
  </si>
  <si>
    <t>Mikroregion Konicko</t>
  </si>
  <si>
    <t>Město Hanušovice</t>
  </si>
  <si>
    <t>Město Javorník</t>
  </si>
  <si>
    <t>Obec Bílá Voda</t>
  </si>
  <si>
    <t>Obec Dubicko</t>
  </si>
  <si>
    <t>Obec Střeň</t>
  </si>
  <si>
    <t>Obec Náklo</t>
  </si>
  <si>
    <t>Sdružení D, z.ú.</t>
  </si>
  <si>
    <t>Město Kojetín</t>
  </si>
  <si>
    <t>SPOLEČNĚ-JEKHETANE, o. p. s.</t>
  </si>
  <si>
    <t>Společenství Romů na Moravě Romano jekhetaniben pre Morava</t>
  </si>
  <si>
    <t>Žebřík, z. s.</t>
  </si>
  <si>
    <t>Centrum pro rodiny s dvojčaty a vícerčaty, z.s.</t>
  </si>
  <si>
    <t>Centrum pro rodinu Jitřenka z.s.</t>
  </si>
  <si>
    <t>Mezi námi, o.p.s.</t>
  </si>
  <si>
    <t>Povzbuzení, z. s.</t>
  </si>
  <si>
    <t>Duha Klub Rodinka</t>
  </si>
  <si>
    <t>Rodinné centrum Klásek z.s.</t>
  </si>
  <si>
    <t>Rodinné a komunitní centrum Housátko, z.s.</t>
  </si>
  <si>
    <t>Rodinné centrum Sluníčko v Přerově, z.s.</t>
  </si>
  <si>
    <t>Setkání - já a ty, z.s.</t>
  </si>
  <si>
    <t>OSEČÁNEK, z.s.</t>
  </si>
  <si>
    <t>Středisko rané péče SPRP, pobočka Olomouc</t>
  </si>
  <si>
    <t>ESPEDIENTE, z.s.</t>
  </si>
  <si>
    <t>Naše Řepčínsko, z.s.</t>
  </si>
  <si>
    <t>Občanská společnost DSi, z.s.</t>
  </si>
  <si>
    <t>Mgr. Milena Mikulková</t>
  </si>
  <si>
    <t>RC Heřmánek</t>
  </si>
  <si>
    <t>Nadační fond LA VIDA LOCA</t>
  </si>
  <si>
    <t>Rozvišť, z.s.</t>
  </si>
  <si>
    <t>Mateřské centrum Prostějov, z.s.</t>
  </si>
  <si>
    <t>RC Vikýrek, z.s.</t>
  </si>
  <si>
    <t>RODINNÉ CENTRUM SLUNÍČKO Držovice, z.s.</t>
  </si>
  <si>
    <t>Centrum pro rodinu Ráj z.s.</t>
  </si>
  <si>
    <t>vÚžasu z.ú</t>
  </si>
  <si>
    <t>Rodinné centrum Provázek, z.s.</t>
  </si>
  <si>
    <t>OLiVy z. s.</t>
  </si>
  <si>
    <t>Síť pro rodinu, z. s.</t>
  </si>
  <si>
    <t>Centrum pro rodinu Prostějov z.s.</t>
  </si>
  <si>
    <t>Laskavé rodičovství z.s.</t>
  </si>
  <si>
    <t>Klub seniorů Rouské - Všechovice, z.s.</t>
  </si>
  <si>
    <t>Moravský senior, z.s.</t>
  </si>
  <si>
    <t>JOY jesle s.r.o.</t>
  </si>
  <si>
    <t>Spolek Trend vozíčkářů Olomouc</t>
  </si>
  <si>
    <t>Centrum pro dětský sluch Tamtam, o.p.s.</t>
  </si>
  <si>
    <t>NIPI bezbariérové prostředí, o.p.s.</t>
  </si>
  <si>
    <t>Národní rada osob se zdravotním postižením České republiky</t>
  </si>
  <si>
    <t>ProMancus, o.p.s.</t>
  </si>
  <si>
    <t>Charita Olomouc</t>
  </si>
  <si>
    <t>Felix anima, z. s.</t>
  </si>
  <si>
    <t>Amelie, z.s.</t>
  </si>
  <si>
    <t>Národní rada osob se zdravotním postižením České republiky, z.s.</t>
  </si>
  <si>
    <t>Spolek INspiro</t>
  </si>
  <si>
    <t>Cyrilometodějské gymnázium, základní škola a mateřská škola v Prostějově</t>
  </si>
  <si>
    <t>Sdružení obrany spotřebitelů Moravy a Slezska, z. s.</t>
  </si>
  <si>
    <t>Svaz tělesně postižených v České republice z. s. místní organizace Přerov</t>
  </si>
  <si>
    <t>SPOLU Olomouc, z.s.</t>
  </si>
  <si>
    <t>Maltézská pomoc, o.p.s.</t>
  </si>
  <si>
    <t>Potravinová banka v Olomouckém kraji z.s.</t>
  </si>
  <si>
    <t>Regionální unie seniorů</t>
  </si>
  <si>
    <t>Armáda spásy v České republice, z. s.</t>
  </si>
  <si>
    <t>Bílý kruh bezpečí, o.s.</t>
  </si>
  <si>
    <t>Člověk v tísni, o.p.s.</t>
  </si>
  <si>
    <t>Diakonie ČCE - středisko v Sobotíně</t>
  </si>
  <si>
    <t>Domov se zvláštním režimem Bílsko, o. p. s.</t>
  </si>
  <si>
    <t>KAPPA-HELP</t>
  </si>
  <si>
    <t>Duševní zdraví, o. p. s.</t>
  </si>
  <si>
    <t>ELIM Hranice o.p.s.</t>
  </si>
  <si>
    <t>Charita Hranice</t>
  </si>
  <si>
    <t>Charita Jeseník</t>
  </si>
  <si>
    <t>Charita Kojetín</t>
  </si>
  <si>
    <t>Společnost Mana</t>
  </si>
  <si>
    <t>Jsme tady, o.p.s.</t>
  </si>
  <si>
    <t>Pro Vás, z.s.</t>
  </si>
  <si>
    <t>SOZE, zapsaný spolek</t>
  </si>
  <si>
    <t>Jasněnka, z.s.</t>
  </si>
  <si>
    <t>JITRO Olomouc, o.p.s.</t>
  </si>
  <si>
    <t>Poradna pro občanství/Občanská a lidská práva, z. s.</t>
  </si>
  <si>
    <t>SOUŽITÍ 2005, o.p.s.</t>
  </si>
  <si>
    <t>Římskokatolická farnost Střítež nad Ludinou</t>
  </si>
  <si>
    <t>Obec Beňov</t>
  </si>
  <si>
    <t>Obec Olbramice</t>
  </si>
  <si>
    <t>Obec Partutovice</t>
  </si>
  <si>
    <t>Obec Lukavice</t>
  </si>
  <si>
    <t>Obec Dolany</t>
  </si>
  <si>
    <t>Metropolitní kapitula u svatého Václava v Olomouci</t>
  </si>
  <si>
    <t>Obec Norberčany</t>
  </si>
  <si>
    <t>Obec Horní Těšice</t>
  </si>
  <si>
    <t>Statutární město Přerov</t>
  </si>
  <si>
    <t>Římskokatolická farnost Hranice na Moravě</t>
  </si>
  <si>
    <t>Městys Dřevohostice</t>
  </si>
  <si>
    <t>Obec Bernartice</t>
  </si>
  <si>
    <t>Agrochov Jezernice, a.s.</t>
  </si>
  <si>
    <t>Obec Senice na Hané</t>
  </si>
  <si>
    <t>Obec Provodovice</t>
  </si>
  <si>
    <t>Obec Kozlov</t>
  </si>
  <si>
    <t>Město Moravský Beroun</t>
  </si>
  <si>
    <t>Lesní družstvo, Skalička</t>
  </si>
  <si>
    <t>Bouzovské lesy s.r.o., Bouzov</t>
  </si>
  <si>
    <t>TAGROS a.s., Troubelice</t>
  </si>
  <si>
    <t>Loštická lesní s.r.o., Loštice</t>
  </si>
  <si>
    <t>DOUBRAVA les, s.r.o., Křenovice</t>
  </si>
  <si>
    <t>Opatovické lesní singulární družstvo, Opatovice</t>
  </si>
  <si>
    <t>Obchodní společnost singularistů s.r.o., Uhřičice</t>
  </si>
  <si>
    <t>Družsvto lesních singularistů v Paloníně, Palonín</t>
  </si>
  <si>
    <t>OKLUKY - lesní závod s.r.o., Brno</t>
  </si>
  <si>
    <t>Českomoravská provincie Kongregace sester premonstrátek, Olomouc</t>
  </si>
  <si>
    <t>Lesy města Olomouce, a.s., Olomouc</t>
  </si>
  <si>
    <t>Bělecký mlýn s.r.o., Olomouc</t>
  </si>
  <si>
    <t>Arcibiskupské lesy a statky Olomouc, s.r.o., Olomouc</t>
  </si>
  <si>
    <t>Obec Lhota</t>
  </si>
  <si>
    <t>Obec Kosov</t>
  </si>
  <si>
    <t>Obec Šléglov</t>
  </si>
  <si>
    <t>Obec Radslavice</t>
  </si>
  <si>
    <t>Obec Ludmírov</t>
  </si>
  <si>
    <t>Obec Oprostovice</t>
  </si>
  <si>
    <t>Obec Uhřičice</t>
  </si>
  <si>
    <t>ZO ČSOP Sovinecko</t>
  </si>
  <si>
    <t>ZO ČSOP Haná</t>
  </si>
  <si>
    <t>Honební společenstvo Mladeč</t>
  </si>
  <si>
    <t>Myslivecké sdružení "HANÁ" Tovačov z.s.</t>
  </si>
  <si>
    <t>ČMMJ, OMS Olomouc</t>
  </si>
  <si>
    <t>ČSOP - RS IRIS, Prostějov</t>
  </si>
  <si>
    <t>TYTO, z.s., Věrovany</t>
  </si>
  <si>
    <t>Setkání - já a ty, z.s., Olomouc</t>
  </si>
  <si>
    <t>ZO ČZS Bělkovice - Lašťany</t>
  </si>
  <si>
    <t>Asociace zahradnických a zemědělských společenstev, z.s. Olomouc</t>
  </si>
  <si>
    <t>Rozvišť, z.s., Horka nad Moravou</t>
  </si>
  <si>
    <t>ZO ČZS Rapotín</t>
  </si>
  <si>
    <t>Děti a příroda z.s., Tovačov</t>
  </si>
  <si>
    <t>ČSCH, ZO Držovice</t>
  </si>
  <si>
    <t>Hnutí DUHA Olomouc</t>
  </si>
  <si>
    <t>ZO ČSOP Bludov</t>
  </si>
  <si>
    <t>ÚS ČZS Držovice</t>
  </si>
  <si>
    <t>ÚS ČZS Přerov</t>
  </si>
  <si>
    <t>ČSCH, OO Jeseník</t>
  </si>
  <si>
    <t>ČSCH, OO Olomouc</t>
  </si>
  <si>
    <t>ČSCH, Krajské sdružení Olomouckého kraje, Prostějov</t>
  </si>
  <si>
    <t>ČZS, z.s., Praha</t>
  </si>
  <si>
    <t>ČSV, ZO Šumperk</t>
  </si>
  <si>
    <t>JK Flamengo, spolek, Olomouc</t>
  </si>
  <si>
    <t>ČSCH, ZO Výkleky</t>
  </si>
  <si>
    <t>Okresní agrární komora Jeseník</t>
  </si>
  <si>
    <t>ČMMJ, OMS Šumperk</t>
  </si>
  <si>
    <t>ÚS ČZS Olomouc</t>
  </si>
  <si>
    <t>ČSCH, OO Prostějov</t>
  </si>
  <si>
    <t>ZO ČSOP Hořepník, Prostějov</t>
  </si>
  <si>
    <t>MS Mořice - Vrchoslavice</t>
  </si>
  <si>
    <t>TYTO z.s., Nenakonice</t>
  </si>
  <si>
    <t>Viadua, Daskabát</t>
  </si>
  <si>
    <t>ČSCH, ZO Plumlov</t>
  </si>
  <si>
    <t>Sdružení pro rozvoj Moravskoslzského kraje, Ostrava</t>
  </si>
  <si>
    <t>ČSOP - IRIS, Prostějov</t>
  </si>
  <si>
    <t>Myslivecký spolek KUNKOV</t>
  </si>
  <si>
    <t>ČSCH, ZO Kostelec na Hané</t>
  </si>
  <si>
    <t>ZO ČZS Držovice</t>
  </si>
  <si>
    <t>ČSCH, ZO č.1 okrasného a exot. Ptactva Lipník n. Bečvou</t>
  </si>
  <si>
    <t>Svaz školkařů ČR, Olomouc</t>
  </si>
  <si>
    <t>Společnost pro Orbu České republiky, Praha</t>
  </si>
  <si>
    <t>Centrum udržitelného rozvoje, z.s., Ostrava</t>
  </si>
  <si>
    <t>Zelinářská unie Čech a Moravy z.s., Olomouc</t>
  </si>
  <si>
    <t>Obec Vícov</t>
  </si>
  <si>
    <t>ČSV, OO Olomouc</t>
  </si>
  <si>
    <t>Obec Domašov u Šternberka</t>
  </si>
  <si>
    <t>Vojenský spolek rehabilitovaných AČR</t>
  </si>
  <si>
    <t>Pálka Josef</t>
  </si>
  <si>
    <t>Český svaz bojovníků za svobodu</t>
  </si>
  <si>
    <t>Letecký spolek generála Františka Peřiny, Olomouc</t>
  </si>
  <si>
    <t>SH ČMS - SDH Zákřov</t>
  </si>
  <si>
    <t>obec Ústí</t>
  </si>
  <si>
    <t>Obec Dzbel</t>
  </si>
  <si>
    <t>Obec Luká</t>
  </si>
  <si>
    <t>Obec Ostružná</t>
  </si>
  <si>
    <t>Obec Rakov</t>
  </si>
  <si>
    <t>VETERÁN POLICIE ČESKÉ REPUBLIKY z.s.</t>
  </si>
  <si>
    <t>Rescue Olomouc z.s.</t>
  </si>
  <si>
    <t>Město Lipník nad Bečvou</t>
  </si>
  <si>
    <t>Český svaz bojovníků za svobodu - zdrav. mat.</t>
  </si>
  <si>
    <t>Obec Bílovice-Lutotín</t>
  </si>
  <si>
    <t>Obec Bratrušov</t>
  </si>
  <si>
    <t>Městys Brodek u Prostějova</t>
  </si>
  <si>
    <t>Obec Jindřichov</t>
  </si>
  <si>
    <t>Obec Malhotice</t>
  </si>
  <si>
    <t>Obec Olšany u Prostějova</t>
  </si>
  <si>
    <t>Obec Pěnčín</t>
  </si>
  <si>
    <t>Obec Přemyslovice</t>
  </si>
  <si>
    <t>Obec Rakůvka</t>
  </si>
  <si>
    <t>Obec Troubky</t>
  </si>
  <si>
    <t>Obec Česká Ves</t>
  </si>
  <si>
    <t>Obec Lešany</t>
  </si>
  <si>
    <t>Obec Malé Hradisko</t>
  </si>
  <si>
    <t>Obec Moravičany</t>
  </si>
  <si>
    <t>Obec Olšovec</t>
  </si>
  <si>
    <t>Obec Osek nad Bečvou</t>
  </si>
  <si>
    <t>Město Javorník - Bílý Potok</t>
  </si>
  <si>
    <t>Město Javorník - Javorník</t>
  </si>
  <si>
    <t>Město Konice - Konice</t>
  </si>
  <si>
    <t>Město Konice - Nová Dědina</t>
  </si>
  <si>
    <t>Město Kostelec na Hané</t>
  </si>
  <si>
    <t>Město Úsov</t>
  </si>
  <si>
    <t>Město Žulová - Tomíkovice</t>
  </si>
  <si>
    <t>Město Žulová-Žulová</t>
  </si>
  <si>
    <t>Městys Nezamyslice</t>
  </si>
  <si>
    <t>Městys Protivanov</t>
  </si>
  <si>
    <t>Obec Babice</t>
  </si>
  <si>
    <t>Obec Bělá pod Pradědem</t>
  </si>
  <si>
    <t>Obec Bělkovice-Lašťany</t>
  </si>
  <si>
    <t>Obec Bělotín - Bělotín</t>
  </si>
  <si>
    <t>Obec Bohdkov - Raškov</t>
  </si>
  <si>
    <t>Obec Bohuslavice</t>
  </si>
  <si>
    <t>Obec Bohuslávky</t>
  </si>
  <si>
    <t>Obec Bouzov</t>
  </si>
  <si>
    <t>Obec Březsko</t>
  </si>
  <si>
    <t>Obec Buková</t>
  </si>
  <si>
    <t>Obec Býškovice</t>
  </si>
  <si>
    <t>Obec Císařov</t>
  </si>
  <si>
    <t>Obec Čechy</t>
  </si>
  <si>
    <t>Obec Daskabát</t>
  </si>
  <si>
    <t>Obec Dobrčice</t>
  </si>
  <si>
    <t>Obec Dolní Újezd</t>
  </si>
  <si>
    <t>Obec Drahanovice-Drahanovice</t>
  </si>
  <si>
    <t>Obec Drahanovice-Ludéřov</t>
  </si>
  <si>
    <t>Obec Horní Studénky</t>
  </si>
  <si>
    <t>Obec Horní Újezd</t>
  </si>
  <si>
    <t>Obec Hrabová</t>
  </si>
  <si>
    <t>Obec Hrubčice</t>
  </si>
  <si>
    <t>Obec Hvozd</t>
  </si>
  <si>
    <t>Obec Klenovice na Hané</t>
  </si>
  <si>
    <t>Obec Klopina</t>
  </si>
  <si>
    <t>Obec Klopotovice</t>
  </si>
  <si>
    <t>Obec Kobylá nad Vidnavkou</t>
  </si>
  <si>
    <t>Obec Laškov</t>
  </si>
  <si>
    <t>Obec Liboš</t>
  </si>
  <si>
    <t>Obec Lipinka</t>
  </si>
  <si>
    <t>Obec Lipová - Hrochov</t>
  </si>
  <si>
    <t>Obec Lipová - Lipová</t>
  </si>
  <si>
    <t>Obec Lipová - Seč</t>
  </si>
  <si>
    <t>Obec Líšnice</t>
  </si>
  <si>
    <t>Obec Luběnice</t>
  </si>
  <si>
    <t>Obec Luká-Ješov</t>
  </si>
  <si>
    <t>Obec Majetín</t>
  </si>
  <si>
    <t>Obec Mořice</t>
  </si>
  <si>
    <t>Obec Mostkovice</t>
  </si>
  <si>
    <t>Obec Niva</t>
  </si>
  <si>
    <t>Obec Nový Malín</t>
  </si>
  <si>
    <t>Obec Obědkovice</t>
  </si>
  <si>
    <t>Obec Opatovice</t>
  </si>
  <si>
    <t>Obec Oplocany</t>
  </si>
  <si>
    <t>Obec Pavlov</t>
  </si>
  <si>
    <t>Obec Petrov nad Desnou</t>
  </si>
  <si>
    <t>Obec Pňovice</t>
  </si>
  <si>
    <t>Obec Podolí</t>
  </si>
  <si>
    <t>Obec Přestavlky</t>
  </si>
  <si>
    <t>Obec Raková u Konice</t>
  </si>
  <si>
    <t>Obec Rokytnice</t>
  </si>
  <si>
    <t>Obec Rouské</t>
  </si>
  <si>
    <t>Obec Skalička</t>
  </si>
  <si>
    <t>Obec Skorošice-Nýznerov</t>
  </si>
  <si>
    <t>Obec Skorošice-Skorošice</t>
  </si>
  <si>
    <t>Obec Slatinky</t>
  </si>
  <si>
    <t>Obec Slavětín</t>
  </si>
  <si>
    <t>Obec Sobotín</t>
  </si>
  <si>
    <t>Obec Stará Červená Voda</t>
  </si>
  <si>
    <t>Obec Stařechovice</t>
  </si>
  <si>
    <t>Obec Sudkov</t>
  </si>
  <si>
    <t>Obec Suchdol-Jednov</t>
  </si>
  <si>
    <t>Obec Suchdol-Labutice</t>
  </si>
  <si>
    <t>Obec Suchdol-Suchdol</t>
  </si>
  <si>
    <t>Obec Svébohov</t>
  </si>
  <si>
    <t>Obec Svésedlice</t>
  </si>
  <si>
    <t>Obec Těšetice</t>
  </si>
  <si>
    <t>Obec Lutín - Lutín - Třebčín</t>
  </si>
  <si>
    <t>Obec Tršice</t>
  </si>
  <si>
    <t>Obec Třeština</t>
  </si>
  <si>
    <t>Obec Uhelná</t>
  </si>
  <si>
    <t>Obec Určice</t>
  </si>
  <si>
    <t>Obec Velké Kunětice</t>
  </si>
  <si>
    <t>ObecVelké Losiny</t>
  </si>
  <si>
    <t>Obec Veselíčko</t>
  </si>
  <si>
    <t>Obec Víceměřice</t>
  </si>
  <si>
    <t>Obec Vikýřovice</t>
  </si>
  <si>
    <t>Obec Vlčice</t>
  </si>
  <si>
    <t>Obec Vrchoslavice</t>
  </si>
  <si>
    <t>Obec Zborov</t>
  </si>
  <si>
    <t>Obec Zdětín</t>
  </si>
  <si>
    <t>Obec Želatovice</t>
  </si>
  <si>
    <t>Statutární město Olomouc - Droždín</t>
  </si>
  <si>
    <t>Statutární město Olomouc - Holice</t>
  </si>
  <si>
    <t>Statutární město Olomouc - Chomoutov</t>
  </si>
  <si>
    <t>V Kč</t>
  </si>
  <si>
    <t>Statutární město Olomouc - Lošov</t>
  </si>
  <si>
    <t>Statutární město Olomouc - Olomouc</t>
  </si>
  <si>
    <t>Statutární město Olomouc - Radíkov</t>
  </si>
  <si>
    <t>Statutární město Olomouc - Topolany</t>
  </si>
  <si>
    <t>Statutární město Přerov-Dluhonice</t>
  </si>
  <si>
    <t>Statutární město Přerov-město</t>
  </si>
  <si>
    <t>Obec Dubčany</t>
  </si>
  <si>
    <t>Obec Jedlí</t>
  </si>
  <si>
    <t>Obec Leština</t>
  </si>
  <si>
    <t>Obec Polkovice</t>
  </si>
  <si>
    <t>Obec Všechovice</t>
  </si>
  <si>
    <t>Obec Skřípov</t>
  </si>
  <si>
    <t>SH ČMS - Sbor dobrovolných hasičů Klopotovice</t>
  </si>
  <si>
    <t>SH ČMS - Sbor dobrovolných hasičů Troubky</t>
  </si>
  <si>
    <t>SH ČMS - Sbor dobrovolných hasičů Úsov</t>
  </si>
  <si>
    <t>SH ČMS - Sbor dobrovolných hasičů Dolany</t>
  </si>
  <si>
    <t>SH ČMS - Sbor dobrovolných hasičů Hlubočky</t>
  </si>
  <si>
    <t>SH ČMS - Sbor dobrovolných hasičů Hynkov</t>
  </si>
  <si>
    <t>SH ČMS - Sbor dobrovolných hasičů Olšovec</t>
  </si>
  <si>
    <t>SH ČMS - Sbor dobrovolných hasičů Velké Losiny</t>
  </si>
  <si>
    <t>SH ČMS - Sbor dobrovolných hasičů Senice na Hané</t>
  </si>
  <si>
    <t>SH ČMS - Sbor dobrovolných hasičů Litovel</t>
  </si>
  <si>
    <t>SH ČMS - Sbor dobrovolných hasičů Plinkout</t>
  </si>
  <si>
    <t>SH ČMS - Sbor dobrovolných hasičů Velká</t>
  </si>
  <si>
    <t>SH ČMS - Okresní sdružení hasičů Jeseník</t>
  </si>
  <si>
    <t>SH ČMS - Sbor dobrovolných hasičů Újezd</t>
  </si>
  <si>
    <t>SH ČMS - Sbor dobrovolných hasičů Opatovice</t>
  </si>
  <si>
    <t>Sportovní klub při Hasičském záchranném sboru Olomouckého kraje, z. s.</t>
  </si>
  <si>
    <t>SH ČMS - Sbor dobrovolných hasičů Radíkov</t>
  </si>
  <si>
    <t>SH ČMS - Sbor dobrovolných hasičů Olomouc-Chválkovice</t>
  </si>
  <si>
    <t>SH ČMS - Okresní sdružení hasičů Olomouc</t>
  </si>
  <si>
    <t>Moravská hasičská jednota - okres Přerov</t>
  </si>
  <si>
    <t>SH ČMS - Sbor dobrovolných hasičů Vysoká</t>
  </si>
  <si>
    <t>SH ČMS - Sbor dobrovolných hasičů Hvozd</t>
  </si>
  <si>
    <t>SH ČMS - Sbor dobrovolných hasičů Kostelec na Hané</t>
  </si>
  <si>
    <t>SH ČMS - Sbor dobrovolných hasičů Domamyslice</t>
  </si>
  <si>
    <t>SH ČMS - Sbor dobrovolných hasičů Bělkovice - Lašťany</t>
  </si>
  <si>
    <t>SH ČMS - Sbor dobrovolných hasičů Střítež nad Ludinou</t>
  </si>
  <si>
    <t>SH ČMS - Sbor dobrovolných hasičů Březná</t>
  </si>
  <si>
    <t>SH ČMS - Sbor dobrovolných hasičů Vrchoslavice</t>
  </si>
  <si>
    <t>SH ČMS - Sbor dobrovolných hasičů Plumlov</t>
  </si>
  <si>
    <t>SH ČMS - Sbor dobrovolných hasičů Nezamyslice</t>
  </si>
  <si>
    <t>SH ČMS - Okresní sdružení hasičů Prostějov</t>
  </si>
  <si>
    <t>SH ČMS - Sbor dobrovolných hasičů Řídeč</t>
  </si>
  <si>
    <t>SH ČMS - Sbor dobrovolných hasičů Paršovice</t>
  </si>
  <si>
    <t>SH ČMS - Sbor dobrovolných hasičů Haňovice</t>
  </si>
  <si>
    <t>SH ČMS - Sbor dobrovolných hasičů Bílá Voda</t>
  </si>
  <si>
    <t>SH ČMS - Sbor dobrovolných hasičů Hrabová</t>
  </si>
  <si>
    <t>SH ČMS - Sbor dobrovolných hasičů Měrotín</t>
  </si>
  <si>
    <t>SH ČMS - Sbor dobrovolných hasičů Provodovice</t>
  </si>
  <si>
    <t>SH ČMS - Sbor dobrovolných hasičů Stavenice</t>
  </si>
  <si>
    <t>SH ČMS - Sbor dobrovolných hasičů Ústín</t>
  </si>
  <si>
    <t>SH ČMS - Sbor dobrovolných hasičů Dubicko</t>
  </si>
  <si>
    <t>SH ČMS - Sbor dobrovolných hasičů Hamry</t>
  </si>
  <si>
    <t>SH ČMS - Sbor dobrovolných hasičů Klužínek</t>
  </si>
  <si>
    <t>SH ČMS - Sbor dobrovolných hasičů Niva</t>
  </si>
  <si>
    <t>SH ČMS - Sbor dobrovolných hasičů Poruba</t>
  </si>
  <si>
    <t>SH ČMS - Sbor dobrovolných hasičů Obědkovice</t>
  </si>
  <si>
    <t>SH ČMS -  Sbor dobrovolných hasičů Zborov</t>
  </si>
  <si>
    <t>SH ČMS - Sbor dobrovolných hasičů Uničov</t>
  </si>
  <si>
    <t>SH ČMS - Sbor dobrovolných hasičů Horní Újezd</t>
  </si>
  <si>
    <t>SH ČMS -  Sbor dobrovolných hasičů Hrochov</t>
  </si>
  <si>
    <t>SH ČMS - Sbor dobrovolných hasičů Lesnice</t>
  </si>
  <si>
    <t>SH ČMS - Sbor dobrovolných hasičů Mezice</t>
  </si>
  <si>
    <t>SH ČMS - Sbor dobrovolných hasičů Osek nad Bečvou</t>
  </si>
  <si>
    <t>SH ČMS - Sbor dobrovolných hasičů Trusovice</t>
  </si>
  <si>
    <t>SH ČMS - Sbor dobrovolných hasičů Hvozdečko</t>
  </si>
  <si>
    <t>SH ČMS - Sbor dobrovolných hasičů Bousín</t>
  </si>
  <si>
    <t>SH ČMS - Sbor dobrovolných hasičů Ludéřov</t>
  </si>
  <si>
    <t>SH ČMS - Sbor dobrovolných hasičů Jeseník</t>
  </si>
  <si>
    <t>SH ČMS - Sbor dobrovolných hasičů Náměšť na Hané</t>
  </si>
  <si>
    <t>SH ČMS - Sbor dobrovolných hasičů Postřelmůvek</t>
  </si>
  <si>
    <t>SH ČMS - Sbor dobrovolných hasičů Kojetín</t>
  </si>
  <si>
    <t>SH ČMS - Okresní sdružení hasičů Přerov</t>
  </si>
  <si>
    <t>SH ČMS - Sbor dobrovolných hasičů Bohuslavice</t>
  </si>
  <si>
    <t>SH ČMS - Sbor dobrovolných hasičů Jestřebí</t>
  </si>
  <si>
    <t>SH ČMS - Okresní sdružení hasičů Šumperk</t>
  </si>
  <si>
    <t>SH ČMS - Sbor dobrovolných hasičů Břuchotín</t>
  </si>
  <si>
    <t>SH ČMS - Sbor dobrovolných hasičů Klopina</t>
  </si>
  <si>
    <t>SH ČMS - Sbor dobrovolných hasičů Loučany</t>
  </si>
  <si>
    <t>SH ČMS - Sbor dobrovolných hasičů Vícov</t>
  </si>
  <si>
    <t>SH ČMS - Sbor dobrovolných hasičů Zdětín</t>
  </si>
  <si>
    <t>SH ČMS - Sbor dobrovolných hasičů Velký Týnec</t>
  </si>
  <si>
    <t>SH ČMS - Sbor dobrovolných hasičů Mikulovice</t>
  </si>
  <si>
    <t>SH ČMS - Sbor dobrovolných hasičů Lipová-lázně</t>
  </si>
  <si>
    <t>SH ČMS - Sbor dobrovolných hasičů Bílý Potok</t>
  </si>
  <si>
    <t>SH ČMS Sbor dobrovolných hasičů Kelčice</t>
  </si>
  <si>
    <t>SH ČMS - Sbor dobrovolných hasičů Dub nad Moravou</t>
  </si>
  <si>
    <t>Asociace požárního sportu, spolek</t>
  </si>
  <si>
    <t>SH ČMS - Sbor dobrovolných hasičů Nová Dědina</t>
  </si>
  <si>
    <t>SH ČMS - Okrsek Hanácký</t>
  </si>
  <si>
    <t>SH ČMS SDH Víceměřice</t>
  </si>
  <si>
    <t>SH ČMS - Krajské sdružení hasičů Olomouckého kraje</t>
  </si>
  <si>
    <t>Česká asociace hasičských důstojníků, z.s.</t>
  </si>
  <si>
    <t>SH ČMS - Sbor dobrovolných hasičů Hnojice</t>
  </si>
  <si>
    <t>SH ČMS - Sbor dobrovolných hasičů Majetín</t>
  </si>
  <si>
    <t>SH ČMS - Sbor dobrovolných hasičů Ochoz</t>
  </si>
  <si>
    <t>SH ČMS - Sbor dobrovolných hasičů Skrbeň</t>
  </si>
  <si>
    <t>SH ČMS - Sbor dobrovolných hasičů Svésedlice</t>
  </si>
  <si>
    <t>SH ČMS - Sbor dobrovolných hasičů Velké Kunětice</t>
  </si>
  <si>
    <t>SH ČMS - Sbor dobrovolných hasičů Medlov</t>
  </si>
  <si>
    <t>SH ČMS - Sbor dobrovolných hasičů Jednov</t>
  </si>
  <si>
    <t>SH ČMS - Sbor dobrovolných hasičů Sobotín</t>
  </si>
  <si>
    <t>SH ČMS - Sbor dobrovolných hasičů Hněvotín</t>
  </si>
  <si>
    <t>SH ČMS - Sbor dobrovolných hasičů Dolní Libina</t>
  </si>
  <si>
    <t>SH ČMS - Sbor dobrovolných hasičů Pěnčín</t>
  </si>
  <si>
    <t>SH ČMS - Sbor dobrovolných hasičů Troubelice</t>
  </si>
  <si>
    <t>SH ČMS - Sbor dobrovolných hasičů Třeština</t>
  </si>
  <si>
    <t>SH ČMS - Sbor dobrovolných hasičů Ješov</t>
  </si>
  <si>
    <t>SH ČMS - Sbor dobrovolných hasičů Říkovice</t>
  </si>
  <si>
    <t>SH ČMS - Sbor dobrovolných hasičů Němčice nad Hanou</t>
  </si>
  <si>
    <t>SH ČMS - Sbor dobrovolných hasičů Nová Hradečná</t>
  </si>
  <si>
    <t>SH ČMS - Sbor dobrovolných hasičů Tištín</t>
  </si>
  <si>
    <t>SH ČMS - Sbor dobrovolných hasičů Třebčín</t>
  </si>
  <si>
    <t>SH ČMS - Sbor dobrovolných hasičů Kožušany - Tážaly</t>
  </si>
  <si>
    <t>SH ČMS - Sbor dobrovolných hasičů Suchdol</t>
  </si>
  <si>
    <t>SH ČMS - Sbor dobrovolných hasičů Dobrochov</t>
  </si>
  <si>
    <t>SH ČMS - Sbor dobrovolných hasičů Nemile</t>
  </si>
  <si>
    <t>SH ČMS - Sbor dobrovolných hasičů Držovice</t>
  </si>
  <si>
    <t>SH ČMS - Sbor dobrovolných hasičů Jívová</t>
  </si>
  <si>
    <t>SH ČMS-Sbor dobrovolných hasičů Bludov</t>
  </si>
  <si>
    <t>SH ČMS - Sbor dobrovolných hasičů Červenka</t>
  </si>
  <si>
    <t>SH ČMS - Sbor dobrovolných hasičů Hrabišín</t>
  </si>
  <si>
    <t>SH ČMS-Sbor dobrovolných hasičů Pavlov-výběr</t>
  </si>
  <si>
    <t>SH ČMS - Sbor dobrovolných hasičů Lešany</t>
  </si>
  <si>
    <t>SH ČMS - Sbor dobrovolných hasičů Žádlovice</t>
  </si>
  <si>
    <t>SH ČMS - Sbor dobrovolných hasičů Dluhonice</t>
  </si>
  <si>
    <t>Odbor kancelář hejtmana</t>
  </si>
  <si>
    <t>MAS Horní Pomoraví o.p.s.</t>
  </si>
  <si>
    <t>AGRIPRINT s.r.o.</t>
  </si>
  <si>
    <t>MAS Moravská cesta, z. s.</t>
  </si>
  <si>
    <t>Agrární komora Olomouckého kraje</t>
  </si>
  <si>
    <t>Hranická rozvojová agentura, z.s.</t>
  </si>
  <si>
    <t>Okresní Agrární komora Šumperk</t>
  </si>
  <si>
    <t>Okresní agrární komora v Přerově</t>
  </si>
  <si>
    <t>Sudetikus, z. s., Jeseník</t>
  </si>
  <si>
    <t>Fundchaser CZE s.r.o., Praha</t>
  </si>
  <si>
    <t>Agrární komora Olomouckého kraje, Olomouc</t>
  </si>
  <si>
    <t>MedChemBio, Olomouc</t>
  </si>
  <si>
    <t>Krajská hospodářská komora Olomouckého kraje, Olomouc</t>
  </si>
  <si>
    <t>Římskokatolická farnost Dolní Domašov</t>
  </si>
  <si>
    <t>Římskokatolická farnost Žulová</t>
  </si>
  <si>
    <t>Římskokatolická farnost svatého Petra a Pavla Prostějov</t>
  </si>
  <si>
    <t>Římskokatolická farnost Povýšení svatého Kříže Prostějov</t>
  </si>
  <si>
    <t>Římskokatolická farnost Němčice nad Hanou</t>
  </si>
  <si>
    <t>Římskokatolická farnost Olšany u Prostějova</t>
  </si>
  <si>
    <t>ŘKF Olomouc-Klášterní Hradisko</t>
  </si>
  <si>
    <t>Výstaviště Flora Olomouc,a.s.</t>
  </si>
  <si>
    <t>Obec Hoštejn</t>
  </si>
  <si>
    <t>Římskokatolická farnost Šternberk</t>
  </si>
  <si>
    <t>Římskokatolická farnost Medlov</t>
  </si>
  <si>
    <t>Římskokatolická farnost Hanušovice</t>
  </si>
  <si>
    <t>Římskokatolická farnost Olomouc - Hejčín</t>
  </si>
  <si>
    <t>Fortová pevnost s.r.o.</t>
  </si>
  <si>
    <t>Římskokatolická farnost Horka nad Moravou</t>
  </si>
  <si>
    <t>Fort Radíkov z. s.</t>
  </si>
  <si>
    <t>Obec Dlouhomilov</t>
  </si>
  <si>
    <t>Římskokatolická farnost Rapotín</t>
  </si>
  <si>
    <t>Římskokatolická farnost Suchdol u Prostějova</t>
  </si>
  <si>
    <t>Římskokatolická farnost Špičky</t>
  </si>
  <si>
    <t>Římskokatolická farnost Prostějov - Vrahovice</t>
  </si>
  <si>
    <t>Římskokatolická farnost Náklo</t>
  </si>
  <si>
    <t>Římskokatolická farnost Stará Ves u Přerova</t>
  </si>
  <si>
    <t>Římskokatolická farnost Štěpánov u Olomouce</t>
  </si>
  <si>
    <t>Římskokatolická akademická farnost Olomouc</t>
  </si>
  <si>
    <t>Klub vojenské historie Olomouc-LO37</t>
  </si>
  <si>
    <t>Obec Oldřichov</t>
  </si>
  <si>
    <t>Římskokatolická farnost svatého Michala Olomouc</t>
  </si>
  <si>
    <t>Obec Drahanovice</t>
  </si>
  <si>
    <t>Obec Hruška</t>
  </si>
  <si>
    <t>Tělocvičná jednota Sokol Moravičany</t>
  </si>
  <si>
    <t>Obec Žerotín</t>
  </si>
  <si>
    <t>Obec Jezernice</t>
  </si>
  <si>
    <t>Město Šternberk</t>
  </si>
  <si>
    <t>Obec Charváty</t>
  </si>
  <si>
    <t>Obec Řídeč</t>
  </si>
  <si>
    <t>Obec Alojzov</t>
  </si>
  <si>
    <t>Obec Želeč</t>
  </si>
  <si>
    <t>Obec Tučín</t>
  </si>
  <si>
    <t>Obec Pavlovice u Přerova</t>
  </si>
  <si>
    <t>Obec Bochoř</t>
  </si>
  <si>
    <t>Obec Teplice nad Bečvou</t>
  </si>
  <si>
    <t>Obec Bezuchov</t>
  </si>
  <si>
    <t>Obec Ochoz</t>
  </si>
  <si>
    <t>Obec Hnojice</t>
  </si>
  <si>
    <t>MĚSTYS Tištín</t>
  </si>
  <si>
    <t>Obec Haňovice</t>
  </si>
  <si>
    <t>Obec Dětkovice</t>
  </si>
  <si>
    <t>Obec Mladějovice</t>
  </si>
  <si>
    <t>Obec Domašov nad Bystřicí</t>
  </si>
  <si>
    <t>Obec Sobíšky</t>
  </si>
  <si>
    <t>Obec Lipová</t>
  </si>
  <si>
    <t>Obec Srbce</t>
  </si>
  <si>
    <t>Obec Suchonice</t>
  </si>
  <si>
    <t>Obec Jesenec</t>
  </si>
  <si>
    <t>Obec Krumsín</t>
  </si>
  <si>
    <t>Obec Vřesovice</t>
  </si>
  <si>
    <t>Obec Bystročice</t>
  </si>
  <si>
    <t>Obec Lazníky</t>
  </si>
  <si>
    <t>Obec Stražisko</t>
  </si>
  <si>
    <t>Obec Vincencov</t>
  </si>
  <si>
    <t>Obec Police</t>
  </si>
  <si>
    <t>Obec Radotín</t>
  </si>
  <si>
    <t>Obec Hrdibořice</t>
  </si>
  <si>
    <t>Obec Postřelmůvek</t>
  </si>
  <si>
    <t>Obec Skorošice</t>
  </si>
  <si>
    <t>Obec Bohutín</t>
  </si>
  <si>
    <t>Obec Brníčko</t>
  </si>
  <si>
    <t>Obec Hluchov</t>
  </si>
  <si>
    <t>Obec Milotice nad Bečvou</t>
  </si>
  <si>
    <t>Obec Bušín</t>
  </si>
  <si>
    <t>Obec Písečná</t>
  </si>
  <si>
    <t>Obec Krčmaň</t>
  </si>
  <si>
    <t>Obec Cholina</t>
  </si>
  <si>
    <t>Obec Křtomil</t>
  </si>
  <si>
    <t>Obec Suchdol</t>
  </si>
  <si>
    <t>Obec Bílsko</t>
  </si>
  <si>
    <t>Obec Lesnice</t>
  </si>
  <si>
    <t>Obec Palonín</t>
  </si>
  <si>
    <t>Obec Lobodice</t>
  </si>
  <si>
    <t>Obec Buk</t>
  </si>
  <si>
    <t>Obec Stará Ves</t>
  </si>
  <si>
    <t>Obec Supíkovice</t>
  </si>
  <si>
    <t>Obec Zábeštní Lhota</t>
  </si>
  <si>
    <t>Obec Ondratice</t>
  </si>
  <si>
    <t>Obec Hradec-Nová Ves</t>
  </si>
  <si>
    <t>Obec Otinoves</t>
  </si>
  <si>
    <t>Obec Milenov</t>
  </si>
  <si>
    <t>Farmak, a.s., Olomouc</t>
  </si>
  <si>
    <t>Centrum uznávání a celoživotního učení Olomouckého kraje, Olomouc</t>
  </si>
  <si>
    <r>
      <t xml:space="preserve">Dotační program: </t>
    </r>
    <r>
      <rPr>
        <b/>
        <sz val="12"/>
        <rFont val="Arial"/>
        <family val="2"/>
        <charset val="238"/>
      </rPr>
      <t xml:space="preserve">Dotační program pro sociální oblast 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</si>
  <si>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Program kinematografie v turistických regionech Jeseníky a Střední Morava (UZ 584)</t>
    </r>
  </si>
  <si>
    <r>
      <rPr>
        <sz val="12"/>
        <rFont val="Arial"/>
        <family val="2"/>
        <charset val="238"/>
      </rPr>
      <t xml:space="preserve">Dotační program: </t>
    </r>
    <r>
      <rPr>
        <b/>
        <sz val="12"/>
        <rFont val="Arial"/>
        <family val="2"/>
        <charset val="238"/>
      </rPr>
      <t>Podpora výstavby a oprav cyklostezek (UZ 535)</t>
    </r>
  </si>
  <si>
    <r>
      <rPr>
        <sz val="12"/>
        <rFont val="Arial"/>
        <family val="2"/>
        <charset val="238"/>
      </rPr>
      <t xml:space="preserve">Dotační program: </t>
    </r>
    <r>
      <rPr>
        <b/>
        <sz val="12"/>
        <rFont val="Arial"/>
        <family val="2"/>
        <charset val="238"/>
      </rPr>
      <t>Podpora opatření pro zvýšení bezpečnosti provozu na pozemních komunikacích (UZ 540)</t>
    </r>
  </si>
  <si>
    <r>
      <rPr>
        <sz val="12"/>
        <rFont val="Arial"/>
        <family val="2"/>
        <charset val="238"/>
      </rPr>
      <t>Dotační program</t>
    </r>
    <r>
      <rPr>
        <b/>
        <sz val="12"/>
        <rFont val="Arial"/>
        <family val="2"/>
        <charset val="238"/>
      </rPr>
      <t>: Podpora budování a rekonstrukce přechodů pro chodce (UZ 545)</t>
    </r>
  </si>
  <si>
    <r>
      <rPr>
        <sz val="12"/>
        <rFont val="Arial"/>
        <family val="2"/>
        <charset val="238"/>
      </rPr>
      <t xml:space="preserve">Dotační program: </t>
    </r>
    <r>
      <rPr>
        <b/>
        <sz val="12"/>
        <rFont val="Arial"/>
        <family val="2"/>
        <charset val="238"/>
      </rPr>
      <t>Program finanční podpory poskytování sociálních služeb v Olomouckém kraji - Podprogram č. 2 (UZ 530)</t>
    </r>
  </si>
  <si>
    <r>
      <rPr>
        <sz val="12"/>
        <rFont val="Arial"/>
        <family val="2"/>
        <charset val="238"/>
      </rPr>
      <t>Dotační program:</t>
    </r>
    <r>
      <rPr>
        <b/>
        <sz val="12"/>
        <rFont val="Arial"/>
        <family val="2"/>
        <charset val="238"/>
      </rPr>
      <t xml:space="preserve"> Dotace na podporu lesních ekosystémů (UZ 450)</t>
    </r>
  </si>
  <si>
    <t>Moravská vysoká škola Olomouc, o.p.s., Olomouc</t>
  </si>
  <si>
    <t>Vysoká škola logistiky o.p.s., Přerov</t>
  </si>
  <si>
    <r>
      <t xml:space="preserve">Dotační program: </t>
    </r>
    <r>
      <rPr>
        <b/>
        <sz val="11"/>
        <rFont val="Arial"/>
        <family val="2"/>
        <charset val="238"/>
      </rPr>
      <t>Program na podporu terciálního vzdělávání na vysokých školách v Olomouckém kraji (UZ 480)</t>
    </r>
  </si>
  <si>
    <t>1. HFK Olomouc a.s., Olomouc</t>
  </si>
  <si>
    <t xml:space="preserve">BASKETBAL OLOMOUC s.r.o., Olomouc </t>
  </si>
  <si>
    <t>Sokol Konice s.r.o., Konice</t>
  </si>
  <si>
    <t>Prostějovský volejbal s.r.o., Prostějov</t>
  </si>
  <si>
    <t>Prostějov - C 1885, spol. s r.o., Prostějov</t>
  </si>
  <si>
    <t xml:space="preserve">Fotbal Šumperk s.r.o., Šumperk </t>
  </si>
  <si>
    <t>HOKEJ ŠUMPERK 2003, s.r.o., Šumperk</t>
  </si>
  <si>
    <t>AVZO TSČ ČR Bělá pod Pradědem p.s., Javorník</t>
  </si>
  <si>
    <t xml:space="preserve">AVZO TSČ ČR ZLATÉ HORY, Zlaté Hory </t>
  </si>
  <si>
    <t xml:space="preserve">Basketbal Jeseník, spolek, Jeseník </t>
  </si>
  <si>
    <t xml:space="preserve">Bikros klub Jeseník - ÚAMK, Jeseník  </t>
  </si>
  <si>
    <t xml:space="preserve">BIRKI RACING TEAM, z.s., Jeseník </t>
  </si>
  <si>
    <t>Dynamo Javorník, z.s., Javorník</t>
  </si>
  <si>
    <t>HOROLEZCI Jeseník, z. s., Bělá pod Pradědem</t>
  </si>
  <si>
    <t xml:space="preserve">JISKRA Velká Kraš,z.s., Velká Kraš  </t>
  </si>
  <si>
    <t xml:space="preserve">Karate Klub Jeseník, spolek, Jeseník  </t>
  </si>
  <si>
    <t xml:space="preserve">La Pirouette, z.s., Mikulovice </t>
  </si>
  <si>
    <t xml:space="preserve">Klub sportovního tance Jesenicka z.s., Jeseník  </t>
  </si>
  <si>
    <t xml:space="preserve">KST Jeseník, z.s., Jeseník  </t>
  </si>
  <si>
    <t>Paraklub Jeseník z. s., Jeseník</t>
  </si>
  <si>
    <t xml:space="preserve">Raft team H2O Jeseník, z. s., Jeseník  </t>
  </si>
  <si>
    <t xml:space="preserve">SKI Řetězárna, Jeseník </t>
  </si>
  <si>
    <t>Šachový klub Jeseník, z. s., Jeseník</t>
  </si>
  <si>
    <t xml:space="preserve">Tělovýchovná jednota Písečná, z.s.,  Písečná </t>
  </si>
  <si>
    <t xml:space="preserve">TJ JISKRA JESENÍK, z. s., Jeseník  </t>
  </si>
  <si>
    <t xml:space="preserve">TJ Vidnava, z.s.,  Vidnava  </t>
  </si>
  <si>
    <t xml:space="preserve">Tělovýchovná jednota Zlaté Hory, z.s., Zlaté Hory </t>
  </si>
  <si>
    <t>TJ Sport Mikulovice z.s., Mikulovice</t>
  </si>
  <si>
    <t>Yacht club Jeseník z.s.,  Jeseník</t>
  </si>
  <si>
    <t xml:space="preserve">FENIX SKI TEAM Jeseník z.s., Jeseník </t>
  </si>
  <si>
    <t>1.FC Olomouc, z.s.,  Olomouc</t>
  </si>
  <si>
    <t xml:space="preserve">1.FC Olešnice u Bouzova, z.s., Bouzov  </t>
  </si>
  <si>
    <t xml:space="preserve">I. NTC OLOMOUC z.s., Olomouc-Svatý Kopeček  </t>
  </si>
  <si>
    <t xml:space="preserve">Atletické přípravky Olomouc, Olomouc  </t>
  </si>
  <si>
    <t>Atletický klub Olomouc z.s., Olomouc</t>
  </si>
  <si>
    <t xml:space="preserve">Atletický klub Šternberk z.s., Šternberk  </t>
  </si>
  <si>
    <t xml:space="preserve">Badmintonový klub Omega Olomouc, z.s., Olomouc </t>
  </si>
  <si>
    <t xml:space="preserve">BASKETBALOVÝ KLUB OLOMOUC, zapsaný spolek, Olomouc </t>
  </si>
  <si>
    <t>Beach Volley Club Olomouc, Olomouc</t>
  </si>
  <si>
    <t xml:space="preserve">Bike Academy Opletal, z.s., Olomouc </t>
  </si>
  <si>
    <t>Cyklistika Uničov, Uničov</t>
  </si>
  <si>
    <t xml:space="preserve">Cyklo team KOLARNA, Olomouc </t>
  </si>
  <si>
    <t xml:space="preserve">Mapei Merida Kaňkovský, z.s., Bělkovice-Lašťany  </t>
  </si>
  <si>
    <t xml:space="preserve">ČSS, z.s. - Sportovně střelecký klub ELÁN Olomouc,   Olomouc  </t>
  </si>
  <si>
    <t xml:space="preserve">DHK Litovel z. s.,  Litovel </t>
  </si>
  <si>
    <t xml:space="preserve">Florbalový klub Šternberk - Zapsaný spolek, Šternberk  </t>
  </si>
  <si>
    <t xml:space="preserve">FBC Lutín, z.s.,  Slatinky </t>
  </si>
  <si>
    <t xml:space="preserve">FBS Olomouc, z. s., Olomouc  </t>
  </si>
  <si>
    <t xml:space="preserve">FC Sigma Hodolany, z.s., Olomouc </t>
  </si>
  <si>
    <t>FIGURE SKATING CLUB OLOMOUC z.s., Olomouc</t>
  </si>
  <si>
    <t xml:space="preserve">FK AUTODEMONT, Horka nad Moravou </t>
  </si>
  <si>
    <t>FK Slavonín, z.s., Olomouc - Slavonín</t>
  </si>
  <si>
    <t xml:space="preserve">FK Medlov,z.s., Medlov  </t>
  </si>
  <si>
    <t xml:space="preserve">TJ FC Hněvotín, z.s., Hněvotin  </t>
  </si>
  <si>
    <t>Fotbalový club Drahlov, Charváty /Drahlov</t>
  </si>
  <si>
    <t xml:space="preserve">Fotbalový klub FC Dolany, z.s., Dolany </t>
  </si>
  <si>
    <t>Fotbalový klub Hlubočky z.s., Hlubočky</t>
  </si>
  <si>
    <t>Fotbalový klub Nemilany, Olomouc</t>
  </si>
  <si>
    <t>GOLF CLUB OLOMOUC, z. s., Dolany</t>
  </si>
  <si>
    <t>Gymnastický klub Velký Týnec, z. s., Velký Týnec</t>
  </si>
  <si>
    <t>Házená Uničov, Uničov</t>
  </si>
  <si>
    <t>HC Uničov, z.s., Uničov</t>
  </si>
  <si>
    <t xml:space="preserve">Horse Club Hlubočky, spolek, Hlubočky </t>
  </si>
  <si>
    <t xml:space="preserve">JUDO KLUB OLOMOUC, z.s., Olomouc  </t>
  </si>
  <si>
    <t xml:space="preserve">Kanoistický klub Olomouc, z.s., Olomouc  </t>
  </si>
  <si>
    <t xml:space="preserve">Karate club MABU-DO Olomouc, z.s.,Olomouc </t>
  </si>
  <si>
    <t>KESTONE RACING, z.s., Uničov</t>
  </si>
  <si>
    <t>Klub horolezců Olomouc z.s., Olomouc</t>
  </si>
  <si>
    <t xml:space="preserve">Klub sportovního tance QUICK Olomouc, z.s.,  Olomouc </t>
  </si>
  <si>
    <t xml:space="preserve">Klub sportovních potápěčů Olomouc, pobočný spolek SPMS,  Olomouc  </t>
  </si>
  <si>
    <t xml:space="preserve">Klub stolního tenisu Olomouc z.s., Olomouc  </t>
  </si>
  <si>
    <t xml:space="preserve">Klub tradičního karate Olomouc, z.s., Štěpánov  </t>
  </si>
  <si>
    <t>MGC Olomouc, z.s., Olomouc</t>
  </si>
  <si>
    <t>Orel jednota Velká Bystřice, Velká Bystřice</t>
  </si>
  <si>
    <t xml:space="preserve">OSK OLOMOUC z.s., Olomouc </t>
  </si>
  <si>
    <t>Promotorsport z.s., Troubelice</t>
  </si>
  <si>
    <t>Rugby Club Olomouc z.s., Olomouc</t>
  </si>
  <si>
    <t>SK BIKE PRO HANÁ z.s., Olomouc</t>
  </si>
  <si>
    <t xml:space="preserve">SK Haňovice, z.s., Haňovice - Kluzov  </t>
  </si>
  <si>
    <t>SK PASEKA, z.s., Paseka</t>
  </si>
  <si>
    <t xml:space="preserve">Ski klub Olomouc, z.s., Olomouc  </t>
  </si>
  <si>
    <t xml:space="preserve">Spolek orientačních běžců Olomouc, Olomouc  </t>
  </si>
  <si>
    <t xml:space="preserve">Sportovní klub SKI-OB Šternberk, z.s., Šternberk </t>
  </si>
  <si>
    <t>Sportovní klub SKIVELO neslyšících Olomouc z.s.,   Olomouc</t>
  </si>
  <si>
    <t xml:space="preserve">SMASH GYM OLOMOUC, z. s., Olomouc </t>
  </si>
  <si>
    <t xml:space="preserve">SPORTCLUB Agentura 64 Olomouc, z. s., Grygov  </t>
  </si>
  <si>
    <t xml:space="preserve">SK Červenka, Litovel </t>
  </si>
  <si>
    <t xml:space="preserve">SK Chválkovice z.s., Olomouc  </t>
  </si>
  <si>
    <t>SK Náměšť na Hané z.s., Náměšť na Hané</t>
  </si>
  <si>
    <t xml:space="preserve">Sportovní klub Slatinice, z.s., Slatinice  </t>
  </si>
  <si>
    <t xml:space="preserve">Sportovní klub Šumvald, z.s., Šumvald  </t>
  </si>
  <si>
    <t xml:space="preserve">Sportovní klub tělesně postižených sportovců Olomouc, z.s.,  Olomouc </t>
  </si>
  <si>
    <t xml:space="preserve">Sportovní klub Velká Bystřice z.s., Velká Bystřice </t>
  </si>
  <si>
    <t xml:space="preserve">Sportovní klub Véska, spolek, Dolany </t>
  </si>
  <si>
    <t xml:space="preserve">Squashový klub mládeže Olomouc, z.s., Olomouc  </t>
  </si>
  <si>
    <t xml:space="preserve">Spolek ST Šumvald - Břevenec, Šumvald </t>
  </si>
  <si>
    <t xml:space="preserve">Šachový klub Šternberk, z.s., Hnojice  </t>
  </si>
  <si>
    <t xml:space="preserve">Taneční klub Olymp Olomouc, z. s., Olomouc  </t>
  </si>
  <si>
    <t xml:space="preserve">Taekwondo Ocelot Olomouc, z. s., Olomouc  </t>
  </si>
  <si>
    <t>Tenisový klub Velký Týnec, Velký Týnec</t>
  </si>
  <si>
    <t xml:space="preserve">TK Gymnázium Uničov z.s., Uničov </t>
  </si>
  <si>
    <t xml:space="preserve">Tělocvičná jednota Sokol Luká, Luká </t>
  </si>
  <si>
    <t>Tělocvičná jednota Sokol Náklo, Náklo</t>
  </si>
  <si>
    <t xml:space="preserve">Tělocvičná jednota Sokol Náměšť na Hané, Náměšť na Hané </t>
  </si>
  <si>
    <t>Tělocvičná jednota Sokol Olomouc-Neředín,  Olomouc</t>
  </si>
  <si>
    <t>Tělocvičná jednota Sokol Olomouc - Nový Svět</t>
  </si>
  <si>
    <t>Tělocvičná jednota SOKOL Střelice, Uničov</t>
  </si>
  <si>
    <t xml:space="preserve">Tělocvičná jednota Sokol Štěpánov, Štěpánov  </t>
  </si>
  <si>
    <t>Tělocvičná jednota Sokol Troubelice, Troubelice</t>
  </si>
  <si>
    <t xml:space="preserve">Tělovýchovná jednota DUKLA Olomouc, z.s., Olomouc  </t>
  </si>
  <si>
    <t xml:space="preserve">Tělovýchovná jednota Granitol Moravský Beroun, z.s., Moravský Beroun </t>
  </si>
  <si>
    <t>TJ Hodolany, z.s., Olomouc</t>
  </si>
  <si>
    <t xml:space="preserve">TJ Liga stovkařů Olomouc, z.s., Olomouc  </t>
  </si>
  <si>
    <t xml:space="preserve">Tělovýchovná jednota Lodní sporty Olomouc, spolek,  Olomouc  </t>
  </si>
  <si>
    <t xml:space="preserve">TJ Lokomotiva Olomouc z.s., Olomouc </t>
  </si>
  <si>
    <t xml:space="preserve">TJ MILO Olomouc, z.s., Olomouc  </t>
  </si>
  <si>
    <t>Tělovýchovná jednota Slovan Černovír, z.s.,  Olomouc</t>
  </si>
  <si>
    <t>Tělovýchovná jednota Sokol Dlouhá Loučka, Dlouhá Loučka</t>
  </si>
  <si>
    <t>Tělovýchovná jednota Sokol Dub nad Moravou,z.s.,   Dub nad Moravou</t>
  </si>
  <si>
    <t xml:space="preserve">Tělovýchovná jednota Sokol Horka nad Moravou, z.s., Horka nad Moravou </t>
  </si>
  <si>
    <t xml:space="preserve">Tělovýchovná jednota Sokol Olomouc - Chomoutov, z.s., Olomouc  </t>
  </si>
  <si>
    <t>TJ Sokol Babice,Fotbalový klub, z.s.,   Babice</t>
  </si>
  <si>
    <t xml:space="preserve">TJ Sokol Příkazy, z.s., Příkazy </t>
  </si>
  <si>
    <t xml:space="preserve">TJ Sokol Velký Týnec, z.s., Velký Týnec </t>
  </si>
  <si>
    <t xml:space="preserve">TJ Střeň, z.s., Střeň  </t>
  </si>
  <si>
    <t>TJ Uničov, Uničov</t>
  </si>
  <si>
    <t xml:space="preserve">TJ Sigma Lutín z.s., Lutín  </t>
  </si>
  <si>
    <t xml:space="preserve">Tělovýchovná jednota SOKOL Drahanovice  z.s.,  Drahanovice </t>
  </si>
  <si>
    <t xml:space="preserve">TJ STM Olomouc z.s., Olomouc  </t>
  </si>
  <si>
    <t>ÚAMK AMK Biketrial klub Olomouc, Bystrovany</t>
  </si>
  <si>
    <t xml:space="preserve">Vem Camará Capoeira - Olomouc z.s.,  Olomouc </t>
  </si>
  <si>
    <t xml:space="preserve">Volejbalová akademie mládeže Olomouc, z.s.,   Olomouc  </t>
  </si>
  <si>
    <t>Veslařský klub Olomouc, z.s., Olomouc</t>
  </si>
  <si>
    <t xml:space="preserve">Vzpírání Haná z.s., Náměšť na Hané  </t>
  </si>
  <si>
    <t xml:space="preserve">Dámský házenkářský klub Zora Olomouc, z.s.,   Olomouc  </t>
  </si>
  <si>
    <t xml:space="preserve">HC Olomouc - mládež, spolek, Olomouc  </t>
  </si>
  <si>
    <t xml:space="preserve">SK Olomouc Sigma MŽ, z.s., Olomouc </t>
  </si>
  <si>
    <t xml:space="preserve">SK Uničov, z.s., Uničov </t>
  </si>
  <si>
    <t xml:space="preserve">SKUP Olomouc z.s., Olomouc  </t>
  </si>
  <si>
    <t>Tělocvičná jednota SOKOL Šternberk,  Šternberk</t>
  </si>
  <si>
    <t xml:space="preserve">TJ TATRAN LITOVEL, z.s.,  Litovel  </t>
  </si>
  <si>
    <t xml:space="preserve">Volejbalový klub Univerzity Palackého Olomouc, z. s., Olomouc </t>
  </si>
  <si>
    <t>Atletický klub Prostějov, z. s., Prostějov</t>
  </si>
  <si>
    <t>BC MORAVAN z.s., Mostkovice</t>
  </si>
  <si>
    <t>FBC Playmakers Prostějov, z. s., Prostějov</t>
  </si>
  <si>
    <t xml:space="preserve">FC Kostelec na Hané, z. s., Kostelec na Hané </t>
  </si>
  <si>
    <t xml:space="preserve">FC Kralice na Hané, z. s., Kralice na Hané </t>
  </si>
  <si>
    <t>FC Ptení, z.s., Ptení</t>
  </si>
  <si>
    <t xml:space="preserve">FKM Konice, z.s., Konice </t>
  </si>
  <si>
    <t>FK Němčice nad Hanou, z.s., Němčice nad Hanou</t>
  </si>
  <si>
    <t>Fotbalový klub Výšovice, z.s., Výšovice</t>
  </si>
  <si>
    <t xml:space="preserve">JACHT KLUB Prostějov, spolek, Prostějov  </t>
  </si>
  <si>
    <t xml:space="preserve">Klub biatlonu Prostějov, Čehovice </t>
  </si>
  <si>
    <t>Klub orientačního běhu Konice, z.s., Konice</t>
  </si>
  <si>
    <t xml:space="preserve">Klub orientačního běhu Železárny Prostějov, z.s.,  Prostějov  </t>
  </si>
  <si>
    <t xml:space="preserve">KRASO-bruslení PROSTĚJOV z.s., Prostějov  </t>
  </si>
  <si>
    <t xml:space="preserve">Kulečník Prostějov z.s., Olomouc </t>
  </si>
  <si>
    <t xml:space="preserve">Lukostřelba Prostějov, z.s., Prostějov </t>
  </si>
  <si>
    <t>Oddíl korfbalu Sportovního klubu Prostějov, Prostějov</t>
  </si>
  <si>
    <t>Oddíl šachů Sportovního klubu Prostějov,  Prostějov</t>
  </si>
  <si>
    <t xml:space="preserve">Savana klub kuší Kostelec na Hané, z. s., Kostelec na Hané  </t>
  </si>
  <si>
    <t xml:space="preserve">SK Jesenec-Dzbel, z.s., Dzbel </t>
  </si>
  <si>
    <t xml:space="preserve">SK Protivanov, z. s., Protivanov  </t>
  </si>
  <si>
    <t xml:space="preserve">Sportovní klub Lipová, z. s., Lipová  </t>
  </si>
  <si>
    <t>Sportovní klub K2 Prostějov, Prostějov</t>
  </si>
  <si>
    <t xml:space="preserve">Squashový klub mládeže Prostějov, z.s., Držovice  </t>
  </si>
  <si>
    <t>SVAZ VODÁKŮ ČESKÉ REPUBLIKY KLUB PROSTĚJOV,   Prostějov</t>
  </si>
  <si>
    <t xml:space="preserve">Taneční škola PIROUETTE, Prostějov </t>
  </si>
  <si>
    <t xml:space="preserve">Tělocvičná jednota Sokol I Prostějov,  Prostějov </t>
  </si>
  <si>
    <t xml:space="preserve">Tělocvičná jednota Sokol II Prostějov, Prostějov </t>
  </si>
  <si>
    <t>Tělocvičná jednota Sokol Centrum Haná, Prostějov</t>
  </si>
  <si>
    <t xml:space="preserve">Tělocvičná jednota Sokol Bedihošť, Bedihošť  </t>
  </si>
  <si>
    <t>Tělocvičná jednota Sokol Kostelec na Hané - HK,   Kostelec na Hané</t>
  </si>
  <si>
    <t xml:space="preserve">Tělocvičná jednota Sokol Kralice na Hané,  Kralice na Hané  </t>
  </si>
  <si>
    <t xml:space="preserve">TĚLOCVIČNÁ JEDNOTA SOKOL OLŠANY U PROSTĚJOVA,  Olšany u Prostějova </t>
  </si>
  <si>
    <t>TĚLOCVIČNÁ JEDNOTA SOKOL OTASLAVICE,   Otaslavice</t>
  </si>
  <si>
    <t>TĚLOCVIČNÁ JEDNOTA SOKOL PŘEMYSLOVICE, Přemyslovice</t>
  </si>
  <si>
    <t xml:space="preserve">Tělocvičná jednota Sokol Vícov, Vícov  </t>
  </si>
  <si>
    <t xml:space="preserve">Tělocvičná jednota Sokol Vrahovice, Prostějov  </t>
  </si>
  <si>
    <t xml:space="preserve">Tělovýchovná jednota Haná Nezamyslice, z.s.,  Nezamyslice  </t>
  </si>
  <si>
    <t xml:space="preserve">TJ Haná Prostějov, Prostějov  </t>
  </si>
  <si>
    <t xml:space="preserve">TJ Horní Štěpánov, Horní Štěpánov </t>
  </si>
  <si>
    <t xml:space="preserve">Tělovýchovná jednota Jiskra Brodek u Konice, spolek,  Brodek u Konice  </t>
  </si>
  <si>
    <t xml:space="preserve">TJ OP Prostějov, Prostějov </t>
  </si>
  <si>
    <t xml:space="preserve">Tělovýchovná jednota Prostějov, z.s., Prostějov  </t>
  </si>
  <si>
    <t xml:space="preserve">Tělovýchovná jednota Sokol Kladky, z. s.,  Kladky </t>
  </si>
  <si>
    <t xml:space="preserve">TJ SOKOL Plumlov, z.s., Plumlov </t>
  </si>
  <si>
    <t xml:space="preserve">TJ Stavební stroje Němčice nad Hanou, z. s.,   Němčice nad Hanou </t>
  </si>
  <si>
    <t xml:space="preserve">TJ Sokol Brodek u Prostějova, z.s., Brodek u Prostějova </t>
  </si>
  <si>
    <t>TJ Sokol Mostkovice, z. s., Mostkovice</t>
  </si>
  <si>
    <t>Tělovýchovná jednota Pavlovice u Kojetína, z. s.,   Pavlovice u Kojetína</t>
  </si>
  <si>
    <t>Tělovýchovná jednota SOKOL Klenovice na Hané, z.s., Klenovice na Hané</t>
  </si>
  <si>
    <t>TJ Sokol Určice, Určice</t>
  </si>
  <si>
    <t xml:space="preserve">1. SK Prostějov z.s., Prostějov </t>
  </si>
  <si>
    <t xml:space="preserve">BCM Orli Prostějov, spolek, Prostějov  </t>
  </si>
  <si>
    <t xml:space="preserve">Dělnická tělocvičná jednota Prostějov, z. s., Prostějov </t>
  </si>
  <si>
    <t xml:space="preserve">Orli Prostějov, spolek, Prostějov  </t>
  </si>
  <si>
    <t xml:space="preserve">SKC Prostějov z.s., Prostějov </t>
  </si>
  <si>
    <t xml:space="preserve">Tenisový klub Prostějov, spolek, Prostějov  </t>
  </si>
  <si>
    <t xml:space="preserve">VK Prostějov, spolek, Prostějov </t>
  </si>
  <si>
    <t>1. FC Viktorie Přerov o.s., Přerov I -Město,</t>
  </si>
  <si>
    <t xml:space="preserve">Aeroklub Hranice, z.s., Hranice IV - Drahotuše </t>
  </si>
  <si>
    <t>DRAGON FORCE PŘEROV, Přerov</t>
  </si>
  <si>
    <t xml:space="preserve">Fantasy Přerov z.s., Přerov  </t>
  </si>
  <si>
    <t xml:space="preserve">FBC Přerov, z.s., Přerov I - Město </t>
  </si>
  <si>
    <t xml:space="preserve">FC Želatovice z.s., Želatovice  </t>
  </si>
  <si>
    <t xml:space="preserve">FK Býškovice - Horní Újezd, z.s., Horní Újezd  </t>
  </si>
  <si>
    <t>FK Brodek u Přerova, z.s., Brodek u Přerova</t>
  </si>
  <si>
    <t xml:space="preserve">FK Spartak Lipník nad Bečvou, z.s., Lipník nad Bečvou </t>
  </si>
  <si>
    <t xml:space="preserve">FK Troubky, z.s., Troubky  </t>
  </si>
  <si>
    <t xml:space="preserve">FC Beňov, z.s., Beňov  </t>
  </si>
  <si>
    <t>FOTBALOVÝ KLUB KOZLOVICE, z.s.,  Přerov IV - Kozlovice</t>
  </si>
  <si>
    <t xml:space="preserve">Fotbalový klub mládeže Opatovice - Všechovice, z.s.,  Opatovice  </t>
  </si>
  <si>
    <t xml:space="preserve">GOLF CLUB Radíkov, z.s., Radíkov </t>
  </si>
  <si>
    <t xml:space="preserve">JUDO ŽELEZO HRANICE, z.s., Hranice  </t>
  </si>
  <si>
    <t xml:space="preserve">JUDO HRANICE, z.s., Teplice nad Bečvou  </t>
  </si>
  <si>
    <t xml:space="preserve">Karate Přerov, z.s., Přerov </t>
  </si>
  <si>
    <t xml:space="preserve">Klub juda Hranice z.s., Hranice </t>
  </si>
  <si>
    <t xml:space="preserve">KLUB KOLOBĚHU LIPNÍK NAD BEČVOU lipenští dráčci a draci 2010, z.s.,  Lipník nad Bečvou  </t>
  </si>
  <si>
    <t>Klub rychlostní kanoistiky Slovan Hranice, z.s., Drahotuše</t>
  </si>
  <si>
    <t>Klub vodního póla Přerov, Přerov</t>
  </si>
  <si>
    <t>Klub vodních sportů Hranice, z.s., Hranice I-Město</t>
  </si>
  <si>
    <t xml:space="preserve">MG Bike Team, z.s., Přerov  </t>
  </si>
  <si>
    <t>SK Hranice, z.s., Hranice</t>
  </si>
  <si>
    <t xml:space="preserve">Ski klub Hranice, spolek, Hranice  </t>
  </si>
  <si>
    <t xml:space="preserve">SK Kojetín 2016, z.s., Kojetín  </t>
  </si>
  <si>
    <t xml:space="preserve">SK Říkovice, z.s.,  Říkovice  </t>
  </si>
  <si>
    <t>Sokol Křenovice, z.s., Křenovice</t>
  </si>
  <si>
    <t>SPOLEK "RYCHLÝ DRACI", ROUSKÉ</t>
  </si>
  <si>
    <t>SK BADMINTON Přerov, z.s., Přerov</t>
  </si>
  <si>
    <t xml:space="preserve">SK Radslavice, z.s., Radslavice </t>
  </si>
  <si>
    <t xml:space="preserve">Slovan Hranice, z.s., Hranice </t>
  </si>
  <si>
    <t xml:space="preserve">Spolek IBK Přerov, Přerov </t>
  </si>
  <si>
    <t xml:space="preserve">Sportovní klub Žeravice, spolek, Přerov XII - Žeravice </t>
  </si>
  <si>
    <t>SKORPEN Přerov - potápěčský klub,pobočný spolek SPMS, Přerov</t>
  </si>
  <si>
    <t xml:space="preserve">TATRAN Všechovice, z.s., Všechovice </t>
  </si>
  <si>
    <t>TBS Přerov, z.s., Přerov VII-Čekyně</t>
  </si>
  <si>
    <t>Tenis Tondach Hranice, z.s., Hranice</t>
  </si>
  <si>
    <t xml:space="preserve">Tělocvičná jednota Sokol Vlkoš, Vlkoš </t>
  </si>
  <si>
    <t>Tělovýchovná jednota Sokol Dolní Újezd, z.s.,  Dolní Újezd</t>
  </si>
  <si>
    <t xml:space="preserve">Tělovýchovná jednota Sokol Soběchleby, z.s.,  Soběchleby </t>
  </si>
  <si>
    <t xml:space="preserve">Tělovýchovná jednota Sokol Tovačov, z.s., Tovačov </t>
  </si>
  <si>
    <t xml:space="preserve">Tělovýchovná jednota Tenisový klub Lipník nad Bečvou, z.s., Lipník nad Bečvou  </t>
  </si>
  <si>
    <t>Tělovýchovná jednota Union Lověšice, z.s., Přerov III - Lověšice</t>
  </si>
  <si>
    <t xml:space="preserve">TJ Sokol Bělotín, z. s., Bělotín </t>
  </si>
  <si>
    <t xml:space="preserve">TJ Sokol Horní Moštěnice, z.s., Horní Moštěnice </t>
  </si>
  <si>
    <t xml:space="preserve">TJ Sokol Hustopeče nad Bečvou, z.s., Hustopeče nad Bečvou  </t>
  </si>
  <si>
    <t xml:space="preserve">TJ Sokol Nelešovice, z.s., Nelešovice  </t>
  </si>
  <si>
    <t xml:space="preserve">TJ SOKOL Opatovice, z.s., Opatovice </t>
  </si>
  <si>
    <t xml:space="preserve">TJ Sokol Pavlovice u Přerova, z.s., Pavlovice u Přerova  </t>
  </si>
  <si>
    <t xml:space="preserve">TJ Spartak Milotice nad Bečvou, z.s., Milotice nad Bečvou  </t>
  </si>
  <si>
    <t>TJ Střítež nad Ludinou, z.s., Střítež nad Ludinou</t>
  </si>
  <si>
    <t>Zapro team z.s., Osek nad Bečvou</t>
  </si>
  <si>
    <t xml:space="preserve">ÚAMK - AMK BIKETRIAL PŘEROV, Přerov </t>
  </si>
  <si>
    <t xml:space="preserve">Veslařský klub Přerov, z. s., Přerov I-město </t>
  </si>
  <si>
    <t>HC ZUBR Přerov z. s.,  Přerov</t>
  </si>
  <si>
    <t xml:space="preserve">TK PRECHEZA Přerov z.s., Přerov </t>
  </si>
  <si>
    <t xml:space="preserve">TJ Cement Hranice, z.s., Hranice  </t>
  </si>
  <si>
    <t xml:space="preserve">TJ SPARTAK PŘEROV, spolek, Přerov  </t>
  </si>
  <si>
    <t xml:space="preserve">Volejbal Přerov, z.s., Přerov </t>
  </si>
  <si>
    <t xml:space="preserve">Atletika Zábřeh, z. s., Zábřeh  </t>
  </si>
  <si>
    <t>B4 TEAM, z.s.,   Rapotín</t>
  </si>
  <si>
    <t xml:space="preserve">Enduro Team Coufal o.s., Šumperk </t>
  </si>
  <si>
    <t>FBC Mohelnice z.s., Mohelnice</t>
  </si>
  <si>
    <t>FC Dubicko, z.s.,  Dubicko</t>
  </si>
  <si>
    <t xml:space="preserve">FC ROVENSKO z.s.,  Rovensko  </t>
  </si>
  <si>
    <t xml:space="preserve">FK MOHELNICE z.s., Mohelnice </t>
  </si>
  <si>
    <t>Fotbalový klub Hanušovice z.s., Hanušovice</t>
  </si>
  <si>
    <t xml:space="preserve">Fotbalový klub Šumperk z.s., Šumperk </t>
  </si>
  <si>
    <t xml:space="preserve">Gymnastický klub Šumperk, z.s., Šumperk  </t>
  </si>
  <si>
    <t>Klub vytrvalostních sportů Šumperk, z.s., Dolní Studénky</t>
  </si>
  <si>
    <t xml:space="preserve">Kuželkářský klub Zábřeh z.s., Zábřeh  </t>
  </si>
  <si>
    <t xml:space="preserve">Mažoretky Zábřeh, z. s., Zábřeh  </t>
  </si>
  <si>
    <t>"Multisport Outdoor Team Šumperk o.s.", Šumperk</t>
  </si>
  <si>
    <t xml:space="preserve">Regionální sportovní klub mládeže Horní Pomoraví, spolek, Staré Město  </t>
  </si>
  <si>
    <t xml:space="preserve">SK Rájec, spolek,  Rájec </t>
  </si>
  <si>
    <t xml:space="preserve">Sokol Sudkov z.s.,   Sudkov </t>
  </si>
  <si>
    <t>Sportovní klub Bludov, z.s., Bludov</t>
  </si>
  <si>
    <t xml:space="preserve">SK Loštice 1923, z.s., Loštice  </t>
  </si>
  <si>
    <t xml:space="preserve">Sportovní klub SULKO Zábřeh, z.s., Zábřeh  </t>
  </si>
  <si>
    <t xml:space="preserve">Table Tenis Club Mohelnice, z.s., Mohelnice  </t>
  </si>
  <si>
    <t>Table Tennis Club Šumperk, z.s., Šumperk</t>
  </si>
  <si>
    <t xml:space="preserve">Taneční spolek KK - Dance Sany Šumperk, z.s., Nový Malín </t>
  </si>
  <si>
    <t>Tělocvičná jednota Sokol Dubicko,  Dubicko</t>
  </si>
  <si>
    <t>Tělocvičná jednota Sokol Mohelnice, Mohelnice</t>
  </si>
  <si>
    <t xml:space="preserve">Tělocvičná jednota Sokol Zábřeh, Zábřeh </t>
  </si>
  <si>
    <t xml:space="preserve">TJ Baník Staré Město, spolek, Staré Město </t>
  </si>
  <si>
    <t xml:space="preserve">Tělovýchovná jednota Fotbalový klub Ruda nad Moravou z.s., Ruda nad Moravou </t>
  </si>
  <si>
    <t xml:space="preserve">TJ Jiskra Rapotín, z.s., Rapotín </t>
  </si>
  <si>
    <t xml:space="preserve">TJ Postřelmov, z.s., Postřelmov  </t>
  </si>
  <si>
    <t>Tělovýchovná jednota Sokol Bratrušov z.s.,  Bratrušov</t>
  </si>
  <si>
    <t>TJ Sokol Hrabenov, z.s., Ruda nad Moravou</t>
  </si>
  <si>
    <t>TJ Sokol Vikýřovice, z.s., Vikýřovice</t>
  </si>
  <si>
    <t xml:space="preserve">TJ SOKOL ŠTÍTY, spolek, Štíty  </t>
  </si>
  <si>
    <t>TJ Spartak Loučná nad Desnou z.s., Loučná nad Desnou</t>
  </si>
  <si>
    <t xml:space="preserve">TJ Sokol Hrabišín, z.s., Hrabišín </t>
  </si>
  <si>
    <t xml:space="preserve">TJ Sokol Velké Losiny z.s., Velké Losiny </t>
  </si>
  <si>
    <t>TJ Sokol Lesnice, z. s., Lesnice</t>
  </si>
  <si>
    <t xml:space="preserve">TK Mohelnice z.s., Mohelnice </t>
  </si>
  <si>
    <t xml:space="preserve">Hokejový Klub Mladí Draci Šumperk z.s., Šumperk </t>
  </si>
  <si>
    <t xml:space="preserve">SKI KLUB Šumperk, spolek,  Šumperk  </t>
  </si>
  <si>
    <t xml:space="preserve">TJ Sokol Nová Hradečná, z.s., Nová Hradečná </t>
  </si>
  <si>
    <t xml:space="preserve">AT Production s.r.o., Brno  </t>
  </si>
  <si>
    <t xml:space="preserve">Moravská sportovní, a.s., Brno - Zábrdovice </t>
  </si>
  <si>
    <t xml:space="preserve">TK PLUS s.r.o., Prostějov  </t>
  </si>
  <si>
    <t xml:space="preserve">HC ZUBR Přerov s.r.o., Přerov  </t>
  </si>
  <si>
    <t>Sport Management s.r.o., Přerov</t>
  </si>
  <si>
    <t>GM Pro, s.r.o., Praha 6</t>
  </si>
  <si>
    <t>Geometry Global, s.r.o., Praha</t>
  </si>
  <si>
    <t>jHadventureMEDIA s.r.o., Přáslavice</t>
  </si>
  <si>
    <t>Lion sport s.r.o., Praha</t>
  </si>
  <si>
    <t>S plus marketing s.r.o., Olomouc</t>
  </si>
  <si>
    <t>STALAGMIT, a.s., Mladeč - Sobáčov</t>
  </si>
  <si>
    <t xml:space="preserve">Tempo Team Prague s.r.o., Praha </t>
  </si>
  <si>
    <t>TTV Sport Group s.r.o., Praha</t>
  </si>
  <si>
    <t xml:space="preserve">Equine Sport Center Olomouc o.p.s., Olomouc </t>
  </si>
  <si>
    <t xml:space="preserve">NADAČNÍ FOND MAMUT, Přerov </t>
  </si>
  <si>
    <t xml:space="preserve">Jesenická Cyklistická z.s., Jeseník </t>
  </si>
  <si>
    <t>SKI Řetězárna, Jeseník</t>
  </si>
  <si>
    <t xml:space="preserve">Šachový klub Jeseník, z. s., Jeseník </t>
  </si>
  <si>
    <t>Tělovýchovná jednota Písečná, z.s., Písečná</t>
  </si>
  <si>
    <t>AKPR Prostějov, spolek, Prostějov</t>
  </si>
  <si>
    <t xml:space="preserve">Atletický klub Prostějov, z. s., Prostějov </t>
  </si>
  <si>
    <t xml:space="preserve">ČESKÁ PARAŠUTISTICKÁ ASOCIACE z.s., Brno  </t>
  </si>
  <si>
    <t>Klub biatlonu Prostějov, Čehovice</t>
  </si>
  <si>
    <t>KRASO-bruslení PROSTĚJOV z.s., Prostějov</t>
  </si>
  <si>
    <t xml:space="preserve">Repechy Crew, z.s., Bousín </t>
  </si>
  <si>
    <t xml:space="preserve">Ricardo-Racing team, Prostějov </t>
  </si>
  <si>
    <t xml:space="preserve">Tělocvičná jednota Sokol I Prostějov, Prostějov  </t>
  </si>
  <si>
    <t xml:space="preserve">TĚLOCVIČNÁ JEDNOTA SOKOL OLŠANY U PROSTĚJOVA, Olšany u Prostějova </t>
  </si>
  <si>
    <t>1. FC Viktorie Přerov o.s., Přerov</t>
  </si>
  <si>
    <t xml:space="preserve">Automotoklub kemp Hranice, pobočný spolek ÚAMK ČR / AMK kemp Hranice, p.s. ÚAMK ČR, Hranice </t>
  </si>
  <si>
    <t xml:space="preserve">Český svaz ledního hokeje z.s., Praha 9 </t>
  </si>
  <si>
    <t xml:space="preserve">Cyklistický oddíl MIKO CYCLES Přerov, z.s., Přerov VIII-Henčlov  </t>
  </si>
  <si>
    <t xml:space="preserve">FC Želatovice z.s., Želatovice </t>
  </si>
  <si>
    <t xml:space="preserve">FK Troubky, z.s., Troubky </t>
  </si>
  <si>
    <t xml:space="preserve">FOTBALOVÝ KLUB KOZLOVICE, z.s., Přerov IV - Kozlovice  </t>
  </si>
  <si>
    <t xml:space="preserve">Klub vodních sportů Hranice, z.s., Hranice I-Město  </t>
  </si>
  <si>
    <t xml:space="preserve">Okresní fotbalový svaz Přerov, Přerov  </t>
  </si>
  <si>
    <t xml:space="preserve">Regionální centrum sportu pro všechny Přerov, Přerov </t>
  </si>
  <si>
    <t xml:space="preserve">Sportovní klub ŠELA SPORT, z.s., Přerov  </t>
  </si>
  <si>
    <t xml:space="preserve">Tělovýchovná jednota Sokol Tovačov, z.s., Tovačov  </t>
  </si>
  <si>
    <t xml:space="preserve">TJ SPARTAK PŘEROV, spolek, Přerov </t>
  </si>
  <si>
    <t>Automoto klub Mohelnice v AČR, Líšnice</t>
  </si>
  <si>
    <t xml:space="preserve">CYKLOKLUB MORAVA, Leština  </t>
  </si>
  <si>
    <t>FBC Vikýřovice, z.s., Vikýřovice</t>
  </si>
  <si>
    <t xml:space="preserve">Fotbalový klub Šumperk z.s., Šumperk   </t>
  </si>
  <si>
    <t xml:space="preserve">Jezdecký klub Loštice, z.s., Loštice  </t>
  </si>
  <si>
    <t>Klub tanečního sportu Šumperk, Šumperk</t>
  </si>
  <si>
    <t xml:space="preserve">Magnus Orienteering z.s., Šumperk </t>
  </si>
  <si>
    <t xml:space="preserve">Občanské sdružení BŘEH, Zábřeh </t>
  </si>
  <si>
    <t>Šachový klub Mohelnice, z. s., Mohelnice</t>
  </si>
  <si>
    <r>
      <t>Tělocvičná jednota Sokol Šumperk,</t>
    </r>
    <r>
      <rPr>
        <sz val="11"/>
        <rFont val="Arial"/>
        <family val="2"/>
        <charset val="238"/>
      </rPr>
      <t xml:space="preserve"> Šumperk  </t>
    </r>
  </si>
  <si>
    <t xml:space="preserve">Tělovýchovná jednota Invaclub Loštice, z.s., Loštice </t>
  </si>
  <si>
    <t xml:space="preserve">TJ Šumperk, z.s., Šumperk  </t>
  </si>
  <si>
    <t>1.FC Olomouc, z.s., Olomouc</t>
  </si>
  <si>
    <t xml:space="preserve">AMK Ecce Homo Šternberk v ÚAMK, Šternberk </t>
  </si>
  <si>
    <t xml:space="preserve">Atletický klub Olomouc z.s., Olomouc  </t>
  </si>
  <si>
    <t xml:space="preserve">Basket klub Olomouc z. s., Olomouc </t>
  </si>
  <si>
    <t xml:space="preserve">Cyklo Team Region Olomouc, Olomouc </t>
  </si>
  <si>
    <t>Česká asociace stolního tenisu, z.s., Praha - Břevnov</t>
  </si>
  <si>
    <t xml:space="preserve">Česká florbalová unie, Praha 4  </t>
  </si>
  <si>
    <t xml:space="preserve">DG Eagles Uničov z. s., Uničov  </t>
  </si>
  <si>
    <t xml:space="preserve">KRAJSKÝ ATLETICKÝ SVAZ OLOMOUC, Olomouc </t>
  </si>
  <si>
    <t xml:space="preserve">Dámský házenkářský klub Zora Olomouc, z.s.,  Olomouc  </t>
  </si>
  <si>
    <t xml:space="preserve">FIGURE SKATING CLUB OLOMOUC z.s., Olomouc  </t>
  </si>
  <si>
    <t xml:space="preserve">In-line klub, z. s., Olomouc  </t>
  </si>
  <si>
    <t xml:space="preserve">Juniorský maratonský klub, z.s., Praha </t>
  </si>
  <si>
    <t>Klub přátel Josefa Masopusta z.s., Praha</t>
  </si>
  <si>
    <t xml:space="preserve">Klub sportovních potápěčů Olomouc, pobočný spolek SPMS, Olomouc  </t>
  </si>
  <si>
    <t xml:space="preserve">Klub stolního tenisu Olomouc z.s., Olomouc </t>
  </si>
  <si>
    <t xml:space="preserve">Nordic walking Olomouc, z.s., Olomouc </t>
  </si>
  <si>
    <t>"SKI KLUB KOUTY", Olomouc</t>
  </si>
  <si>
    <t xml:space="preserve">Sdružení sportovních klubů Vítkovice, z.s., Ostrava  </t>
  </si>
  <si>
    <t>SK HANÁ orienteering, spolek, Olomouc</t>
  </si>
  <si>
    <t xml:space="preserve">Sport bez předsudků - Morava, z. s., Olomouc  </t>
  </si>
  <si>
    <t>SK Uničov, z.s.,  Uničov</t>
  </si>
  <si>
    <t xml:space="preserve">SMASH GYM OLOMOUC, z. s., Olomouc  </t>
  </si>
  <si>
    <t xml:space="preserve">SPOLEK GUSTAVA FRIŠTENSKÉHO, Litovel  </t>
  </si>
  <si>
    <t>SPORTCLUB Agentura 64 Olomouc, z. s., Grygov</t>
  </si>
  <si>
    <t xml:space="preserve">SKUP Olomouc, z.s., Olomouc  </t>
  </si>
  <si>
    <t>Sportovní klub Velká Bystřice z.s., Velká Bystřice</t>
  </si>
  <si>
    <t>Tělovýchovná jednota Sokol Dub nad Moravou,z.s.,  Dub nad Moravou</t>
  </si>
  <si>
    <t xml:space="preserve">TJ FC Hněvotín, z.s., Hněvotín </t>
  </si>
  <si>
    <t xml:space="preserve">TJ Lokomotiva Olomouc z.s., Olomouc  </t>
  </si>
  <si>
    <t xml:space="preserve">Tělovýchovná jednota Sokol Horka nad Moravou, z.s.,   Horka nad Moravou </t>
  </si>
  <si>
    <t>JUMP-TANDEM s.r.o., Brno</t>
  </si>
  <si>
    <t>"Společnost Jana Zrzavého, o.p.s.", Olomouc</t>
  </si>
  <si>
    <t>HELP &amp; HELP z.s., Zábřeh</t>
  </si>
  <si>
    <t>Hudebně-dramatické studio při Moravském divadle Olomouc, z. s., Olomouc</t>
  </si>
  <si>
    <t>Tělocvičná jednota Sokol Dřevohostice, Dřevohostice</t>
  </si>
  <si>
    <t>Senioři bez hranic, z.s., Olomouc</t>
  </si>
  <si>
    <t>Hanácký radioklub OK2KYJ, pobočný spolek, Dolany u Olomouce</t>
  </si>
  <si>
    <t>Tělocvičná jednota Sokol Olomouc - Nové Sady,Olomouc</t>
  </si>
  <si>
    <t>ZO ČSOP Hloučela, Prostějov</t>
  </si>
  <si>
    <t>M+M Očenáškovi z.s., Prostějov</t>
  </si>
  <si>
    <t>AVZO DUBICKO p.s., Dubicko</t>
  </si>
  <si>
    <t>HSTS Nenakonice, z.s., Věrovany</t>
  </si>
  <si>
    <t>Rada rodičů Základní školy Javorník, z. s., Javorník</t>
  </si>
  <si>
    <t>DELTAKLUB STICHOVICE, z.s., Prostějov</t>
  </si>
  <si>
    <t>TJ Sokol Jedlí, z.s., Jedlí</t>
  </si>
  <si>
    <t>Bojové sporty Olomouc, z.s., Olomouc</t>
  </si>
  <si>
    <t>Šachový klub Luká-Bouzov, z. s., Luká</t>
  </si>
  <si>
    <t>Spolek osadníků v osadě Karlov, Paseka</t>
  </si>
  <si>
    <t>Spolek přátel Cyrilometodějského gymnázia v Prostějově, Prostějov</t>
  </si>
  <si>
    <t>Aeroklub Šumperk z.s., Nový Malín</t>
  </si>
  <si>
    <t>Junák - český skaut, středisko Blesk Lesnice, z. s., Lesnice</t>
  </si>
  <si>
    <t>Cykloteam Proxima, Leština</t>
  </si>
  <si>
    <t>Hobby klub Němčice nad Hanou, z.s., Němčice nad Hanou</t>
  </si>
  <si>
    <t>ČSOP - RS Iris, Prostějov</t>
  </si>
  <si>
    <t>Asociace středoškolských klubů České republiky z.s.,  Brno</t>
  </si>
  <si>
    <t>LOLA´S DANCE CENTRE, z.s., Olomouc</t>
  </si>
  <si>
    <t>Modelářský klub SRC Olomouc s.z., Olšany u Prostějova</t>
  </si>
  <si>
    <t>Setkání - já a ty, z.s.,Olomouc</t>
  </si>
  <si>
    <t>Spolek Jokes&amp;Games, Šumperk, Šumperk</t>
  </si>
  <si>
    <t>TJ MEZ Mohelnice, Mohelnice</t>
  </si>
  <si>
    <t>Sdružení Suchý Žleb, Hlubočky, z.s., Olomouc</t>
  </si>
  <si>
    <t>Duha Klub Rodinka, Přerov</t>
  </si>
  <si>
    <t>RODINNÉ CENTRUM SLUNÍČKO Držovice, z.s., Držovice</t>
  </si>
  <si>
    <t xml:space="preserve">Ranč Mustang Veselíčko, z.s., Veselíčko </t>
  </si>
  <si>
    <t>Myslivecký spolek Opatovice-Rakov, Opatovice</t>
  </si>
  <si>
    <t>TJ Sokol Kojetín, z.s., Kojetín</t>
  </si>
  <si>
    <t>SK - D.V. Šumperk, Šumperk</t>
  </si>
  <si>
    <t>BASKETBALOVÉ CENTRUM OLOMOUC, spolek, Olomouc</t>
  </si>
  <si>
    <t>HANÁCKÝ DVŮR, z.s., Polkovice</t>
  </si>
  <si>
    <t>Centrum volného času Bozeňov, z.s., Zábřeh</t>
  </si>
  <si>
    <t>Pionýr, z.s.-Pionýrská skupina Kojetín, Kojetín</t>
  </si>
  <si>
    <t>Laguna cycles team,z.s., Drahotuše</t>
  </si>
  <si>
    <t>Spolek Račůvka, Troubelice</t>
  </si>
  <si>
    <t>Mensa České republiky, Praha</t>
  </si>
  <si>
    <t>RC Vikýrek, z.s., Vikýřovice</t>
  </si>
  <si>
    <t>Setkávání Travná z.s., Javorník</t>
  </si>
  <si>
    <t>Nadace Malý Noe, Olomouc</t>
  </si>
  <si>
    <t>Sdružení D, z.ú., Olomouc</t>
  </si>
  <si>
    <r>
      <t xml:space="preserve">Dotační program: </t>
    </r>
    <r>
      <rPr>
        <b/>
        <sz val="11"/>
        <rFont val="Arial"/>
        <family val="2"/>
        <charset val="238"/>
      </rPr>
      <t>Program na podporu enviromentálního vzdělávání, výchovy a osvěty v Olomouckém kraji (UZ 510)</t>
    </r>
  </si>
  <si>
    <t xml:space="preserve">Podpora environmentálního vzdělávání, výchovy a osvěty v Olomouckém kraji </t>
  </si>
  <si>
    <t>Dům dětí a mládeže Vila Tereza, Uničov, Uničov</t>
  </si>
  <si>
    <t>Středisko volného času ATLAS a BIOS, Přerov, Přerov</t>
  </si>
  <si>
    <t>Střední zdravotnická škola, Šumperk</t>
  </si>
  <si>
    <t xml:space="preserve">Dům dětí a mládeže Olomouc, Olomouc </t>
  </si>
  <si>
    <t>Střední odborná škola, Šumperk</t>
  </si>
  <si>
    <t xml:space="preserve">Střední průmyslová škola, Přerov, </t>
  </si>
  <si>
    <t>Střední průmyslová škola Hranice, Hranice</t>
  </si>
  <si>
    <t>Gymnázium Jana Opletala, Litovel</t>
  </si>
  <si>
    <t>Střední lesnická škola Hranice, Hranice</t>
  </si>
  <si>
    <t>Dům dětí a mládeže Litovel, Litovel</t>
  </si>
  <si>
    <t>Zdravá anglická mateřská škola s.r.o., Olomouc</t>
  </si>
  <si>
    <t>ORION - Středisko volného času Němčice nad Hanou, příspěvková orgnizace, Němčice nad Hanou</t>
  </si>
  <si>
    <t>Základní škola a mateřská škola Oskava, příspěvková organizace, Oskava</t>
  </si>
  <si>
    <t xml:space="preserve">Základní škola a mateřská škola Lipník nad Bečvou,  příspěvková organizace, Lipník nad Bečvou
</t>
  </si>
  <si>
    <t>Mateřská škola Olomouc, Zeyerova 23, příspěvková organizace, Olomouc</t>
  </si>
  <si>
    <t>Mateřská škola Mikulovice, Mikulovice</t>
  </si>
  <si>
    <t>Základní škola Bílá Lhota, příspěvková organizace, Bílá Lhota</t>
  </si>
  <si>
    <t>Základní škola Hlubočky-Mariánské Údolí, příspěvková organizace, Hlubočky</t>
  </si>
  <si>
    <t>Základní škola a mateřská škola Dolní Studénky, příspěvková organizace, Dolní Studénky</t>
  </si>
  <si>
    <t>Základní škola a mateřská škola Všechovice, příspěvková organizace, Všechovice</t>
  </si>
  <si>
    <t>Základní škola a Mateřská škola Olomouc - Holice, příspěvková organizace, Olomouc</t>
  </si>
  <si>
    <t>Mateřská škola Komenského 44, Šternberk, příspěvková organizace, Šternberk</t>
  </si>
  <si>
    <t xml:space="preserve">Základní škola a Mateřská škola Hněvotín, příspěvková organizace, Hněvotín </t>
  </si>
  <si>
    <t>Mateřská škola Brodek u Přerova, příspěvková organizace, Brodek u Přerova</t>
  </si>
  <si>
    <t>Mateřská škola Pramínek Teplice nad Bečvou, příspěvková organizace,Teplice nad Bečvou</t>
  </si>
  <si>
    <t>Masarykova základní škola a mateřská škola Nezamyslice,  Nezamyslice</t>
  </si>
  <si>
    <t>SK Řetězárna z.s., Česká Ves</t>
  </si>
  <si>
    <t>Taneční centrum YESDANCE Jeseník, z.s.,  Mikulovice</t>
  </si>
  <si>
    <t xml:space="preserve">TJ Sport Mikulovice z.s., Mikulovice </t>
  </si>
  <si>
    <t xml:space="preserve">Yacht club Jeseník z.s., Jeseník  </t>
  </si>
  <si>
    <t xml:space="preserve">Atletické přípravky Olomouc, z. s., Olomouc  </t>
  </si>
  <si>
    <t>Badminton Akademie Olomouc, z.s., Olomouc</t>
  </si>
  <si>
    <t>ČBF - Oblast Střední Morava, evidenční číslo 10, Olomouc</t>
  </si>
  <si>
    <t>Dámský házenkářský klub Zora Olomouc, z.s.,  Olomouc</t>
  </si>
  <si>
    <t xml:space="preserve">FC Sigma Hodolany, z.s., Olomouc  </t>
  </si>
  <si>
    <t xml:space="preserve">FOTBALOVÝ KLUB ŠTERNBERK, z.s., Šternberk  </t>
  </si>
  <si>
    <t xml:space="preserve">GOLF CLUB OLOMOUC, z. s., Dolany </t>
  </si>
  <si>
    <t>Hanácký jezdecký klub Litovel z.s., Litovel</t>
  </si>
  <si>
    <t xml:space="preserve">Hanácký kuželkářský klub Olomouc, spolek, Olomouc </t>
  </si>
  <si>
    <t>Handball club Olomouc 1966 z. s., Olomouc</t>
  </si>
  <si>
    <t xml:space="preserve">Házená Uničov, z.s., Uničov  </t>
  </si>
  <si>
    <t xml:space="preserve">Karate club MABU-DO Olomouc, z.s., Olomouc </t>
  </si>
  <si>
    <t>Klub sportovního tance QUICK Olomouc, z.s., Olomouc</t>
  </si>
  <si>
    <t>Klub stolního tenisu Olomouc z.s, Olomouc</t>
  </si>
  <si>
    <t>Olomoucká krajská asociace Sport pro všechny, z.s.,  Olomouc</t>
  </si>
  <si>
    <t xml:space="preserve">PROMOTORSPORT z.s., Troubelice </t>
  </si>
  <si>
    <t>Rugby Club Olomouc z.s, Olomouc</t>
  </si>
  <si>
    <t xml:space="preserve">SK Červenka, Červenka </t>
  </si>
  <si>
    <t xml:space="preserve">Ski team Hrubá Voda, spolek, Olomouc  </t>
  </si>
  <si>
    <t xml:space="preserve">Sportovní fotbalový klub Nedvězí, Olomouc </t>
  </si>
  <si>
    <t>Sportovní klub SKIVELO neslyšících Olomouc z.s.,  Olomouc</t>
  </si>
  <si>
    <t xml:space="preserve">Sportovní klub moderní gymnastiky Olomouc, z.s.,  Olomouc  </t>
  </si>
  <si>
    <t xml:space="preserve">Tělocvičná jednota Sokol Olomouc-Neředín, Olomouc </t>
  </si>
  <si>
    <t>Tělocvičná jednota SOKOL Šternberk, Šternberk</t>
  </si>
  <si>
    <t xml:space="preserve">TJ Dukla Olomouc - Box, z.s., Olomouc  </t>
  </si>
  <si>
    <t xml:space="preserve">Tělovýchovná jednota Granitol Moravský Beroun, z.s.,  Moravský Beroun  </t>
  </si>
  <si>
    <t xml:space="preserve">Tělovýchovná jednota Slovan Černovír, z.s., Olomouc </t>
  </si>
  <si>
    <t xml:space="preserve">Tělocvičná jednota Sokol Litovel, Litovel  </t>
  </si>
  <si>
    <t xml:space="preserve">TJ TATRAN LITOVEL, z.s., Litovel  </t>
  </si>
  <si>
    <t>TJ Uničov z.s., Uničov</t>
  </si>
  <si>
    <t>Volejbalový klub Univerzity Palackého Olomouc, z. s.,  Olomouc</t>
  </si>
  <si>
    <t xml:space="preserve">Atletický klub Prostějov, z. s., Prostějov  </t>
  </si>
  <si>
    <t>FC HVOZD, z.s., HVOZD</t>
  </si>
  <si>
    <t>FKM Konice, z.s., Konice</t>
  </si>
  <si>
    <t xml:space="preserve">FK Němčice nad Hanou, z.s., Němčice nad Hanou </t>
  </si>
  <si>
    <t xml:space="preserve">Haná Prostějov z.s., Prostějov  </t>
  </si>
  <si>
    <t>Lukostřelba Prostějov, z.s., Prostějov</t>
  </si>
  <si>
    <t>Oddíl orientačního sportu Sportovního klubu Prostějov,  Prostějov</t>
  </si>
  <si>
    <t xml:space="preserve">SK Combat Sambo Prostějov, z. s., Prostějov </t>
  </si>
  <si>
    <t xml:space="preserve">Tělocvičná jednota Sokol Olšany u Prostějova, Olšany u Prostějova </t>
  </si>
  <si>
    <t xml:space="preserve">Tělovýchovná jednota Haná Nezamyslice, z.s., Nezamyslice  </t>
  </si>
  <si>
    <t xml:space="preserve">Tělovýchovná jednota Sokol Čechovice, z. s., Prostějov </t>
  </si>
  <si>
    <t xml:space="preserve">Tělovýchovná jednota Sokol Kladky, z. s., Kladky </t>
  </si>
  <si>
    <t>TJ Sokol Držovice, z. s., Držovice</t>
  </si>
  <si>
    <t xml:space="preserve">TJ Stavební stroje Němčice nad Hanou, z. s.,  Němčice nad Hanou </t>
  </si>
  <si>
    <t>TJ Sokol Brodek u Prostějova, z.s., Brodek u Prostějova</t>
  </si>
  <si>
    <t>1. FC Viktorie Přerov z.s., Přerov</t>
  </si>
  <si>
    <t xml:space="preserve">ČSS, z.s. - sportovně střelecký klub Věžky, Věžky </t>
  </si>
  <si>
    <t xml:space="preserve">FK Spartak Lipník nad Bečvou, z.s., Lipník nad Bečvou  </t>
  </si>
  <si>
    <t xml:space="preserve">Fotbalový klub Slavoj Kojetín - Kovalovice, z.s., Kojetín  </t>
  </si>
  <si>
    <t xml:space="preserve">HC ZUBR Přerov z. s., Přerov </t>
  </si>
  <si>
    <t xml:space="preserve">KANOISTIKA KOJETÍN z.s., Kojetín  </t>
  </si>
  <si>
    <t>Karate Přerov, z.s., Přerov</t>
  </si>
  <si>
    <t xml:space="preserve">NIGHT BIRDS - INLINE HOCKEY CLUB PŘEROV z.s., Přerov </t>
  </si>
  <si>
    <t>Sportovní Klub Karate Lipník nad Bečvou, z.s. (zkr. SK Karate Lipník n./B.), Lipník nad Bečvou</t>
  </si>
  <si>
    <t xml:space="preserve">Sokol Křenovice, z.s., Křenovice </t>
  </si>
  <si>
    <t>SK Radslavice, z.s., Radslavice</t>
  </si>
  <si>
    <t xml:space="preserve">Sokolská župa Středomoravská-Kratochvilova,  Přerov  </t>
  </si>
  <si>
    <t xml:space="preserve">TBS Přerov, z.s., Přerov VII-Čekyně  </t>
  </si>
  <si>
    <t xml:space="preserve">Tělovýchovná jednota Sokol Soběchleby, z.s., Soběchleby </t>
  </si>
  <si>
    <t xml:space="preserve">Tělovýchovná jednota Sokol Troubky z.s., Troubky </t>
  </si>
  <si>
    <t>Veslařský klub Přerov, z. s., Přerov</t>
  </si>
  <si>
    <t xml:space="preserve">Český rybářský svaz, z. s., místní organizace Loštice, Loštice  </t>
  </si>
  <si>
    <t xml:space="preserve">FBC Mohelnice z.s., Mohelnice  </t>
  </si>
  <si>
    <t xml:space="preserve">FC Dubicko, z.s., Dubicko </t>
  </si>
  <si>
    <t xml:space="preserve">FC ROVENSKO z.s., Rovensko  </t>
  </si>
  <si>
    <t>Fotbalový klub Šumperk z.s., Šumperk</t>
  </si>
  <si>
    <t xml:space="preserve">Hokejový Klub Mladí Draci Šumperk z.s., Šumperk  </t>
  </si>
  <si>
    <t>Kuželkářský klub Šumperk, z.s., Šumperk</t>
  </si>
  <si>
    <t xml:space="preserve">Mažoretky Ruda nad Moravou z.s.,  Ruda nad Moravou </t>
  </si>
  <si>
    <t xml:space="preserve">SK-D.V.Šumperk, z.s., Šumperk </t>
  </si>
  <si>
    <t xml:space="preserve">SKI KLUB Šumperk, spolek, Šumperk  </t>
  </si>
  <si>
    <t xml:space="preserve">SK Rájec, spolek, Rájec </t>
  </si>
  <si>
    <t>Sokol Sudkov z.s., Sudkov</t>
  </si>
  <si>
    <t>Table Tennis Club Šumperk, z.s.,  Šumperk</t>
  </si>
  <si>
    <t>TJ Omega Sobotín, z.s., Sobotín</t>
  </si>
  <si>
    <t xml:space="preserve">TJ Sokol Hrabenov, z.s., Ruda nad Moravou </t>
  </si>
  <si>
    <t xml:space="preserve">TJ Sokol Postřelmůvek, z.s., Postřelmůvek  </t>
  </si>
  <si>
    <t xml:space="preserve">TJ Spartak Loučná nad Desnou z.s., Loučná nad Desnou </t>
  </si>
  <si>
    <t>Pionýr, z. s. - Pionýrská skupina Kopeček, Olomouc</t>
  </si>
  <si>
    <t>Studio Experiment z.s., Olomouc</t>
  </si>
  <si>
    <t>Zálesácká 10 Přerov z.s., Přerov</t>
  </si>
  <si>
    <t>Erasmus Student Network UP Olomouc, z.s., Olomouc</t>
  </si>
  <si>
    <t>Ryzáček, z.s., Líšnice</t>
  </si>
  <si>
    <t>Junák - český skaut, středisko Járy Kaštila Prostějov, z. s., Prostějov</t>
  </si>
  <si>
    <t>SH ČMS - Sbor dobrovolných hasičů Tovačov, Tovačov</t>
  </si>
  <si>
    <t>RODINNÉ CENTRUM SLUNÍČKO DRŽOVICE, z. s., Držovice</t>
  </si>
  <si>
    <t>Californie Rouské, z.s., Rouské</t>
  </si>
  <si>
    <t>Rodinné a komunitní centrum Housátko, z.s., Náklo</t>
  </si>
  <si>
    <t>SH ČMS - Sbor dobrovolných hasičů Klopotovice,  Klopotovice</t>
  </si>
  <si>
    <t>Pionýr, z. s. - Pionýrská skupina Šumperk, Šumperk</t>
  </si>
  <si>
    <t>Duha Klub Dlažka, Přerov</t>
  </si>
  <si>
    <t>OSEČÁNEK, z.s., Osek nad Bečvou</t>
  </si>
  <si>
    <t>Junák - český skaut, středisko J. E. Kosiny Olomouc, z. s., Olomouc</t>
  </si>
  <si>
    <t>Royal Rangers Olomouckého kraje, Olomouc</t>
  </si>
  <si>
    <t>Česká debatní společnost, z. s., Olomouc</t>
  </si>
  <si>
    <t>Centrum pro rodinu Prostějov z.s., Prostějov</t>
  </si>
  <si>
    <t>Moravský institut vzdělávání, o.p.s., Přerov</t>
  </si>
  <si>
    <t>Intertrade Moravia s.r.o., Olomouc</t>
  </si>
  <si>
    <t>Tenis klub Prostějov, a.s.,  Prostějov</t>
  </si>
  <si>
    <t>DW7, o.p.s., Olomouc</t>
  </si>
  <si>
    <t>Svaz českých divadelních ochotníků, z.s., Praha</t>
  </si>
  <si>
    <t xml:space="preserve">ASOCIACE ŘECKÝCH OBCÍ V ČESKÉ REPUBLICE, z.s. - Řecká obec Javorník, pobočný spolek </t>
  </si>
  <si>
    <t>"Divadlo Tramtarie, o.s.", Olomouc</t>
  </si>
  <si>
    <t>Baletní studio při Moravském divadle Olomouc, z. s.,  Olomouc</t>
  </si>
  <si>
    <t>Friendly &amp; Loyal s.r.o., Olomouc</t>
  </si>
  <si>
    <t>BLUES ALIVE s.r.o.,  Šumperk</t>
  </si>
  <si>
    <t>"Nadační fond Přerovského jazzového festivalu",  Přerov</t>
  </si>
  <si>
    <t>Musica Viva, Olomouc</t>
  </si>
  <si>
    <t>Sdružení Karla Ditterse z Dittersdorfu, z.s., Javorník</t>
  </si>
  <si>
    <t>Město Velká Bystřice, Velká Bystřice</t>
  </si>
  <si>
    <t>Osvětová beseda Velká Bystřice, z.s., Velká Bystřice</t>
  </si>
  <si>
    <t>Divadelní soubor ŠOK Staré Město z. s., Staré Město</t>
  </si>
  <si>
    <t>Divadlo Plyšového Medvídka, z.s., Prostějov</t>
  </si>
  <si>
    <t>KORNET, z. s., Lipník nad Bečvou</t>
  </si>
  <si>
    <t>Folklorum z.s., Olomouc</t>
  </si>
  <si>
    <t>Spolek rodičů a příznivců ZUŠ Iši Krejčího Olomouc, Olomouc</t>
  </si>
  <si>
    <t>Čtvrtlístek z.s., Praha</t>
  </si>
  <si>
    <t>Divadelní soubor Ventyl z.s., Hranice</t>
  </si>
  <si>
    <t>BALET GLOBA, spolek, Olomouc</t>
  </si>
  <si>
    <t>Výbor pro Cenu Václava Buriana z. s., Olomouc</t>
  </si>
  <si>
    <t>DIVADLO DOSTAVNÍK PŘEROV o.s., Přerov</t>
  </si>
  <si>
    <t>Občanská společnost DSi, z.s., Beňov</t>
  </si>
  <si>
    <t>Folklorní soubor Haná Přerov, z. s., Přerov</t>
  </si>
  <si>
    <t>Air Force, z.s., Střítež nad Ludinou</t>
  </si>
  <si>
    <t>Mažoretky Gina Brodek u Přerova, občanské sdružení,   Olomouc</t>
  </si>
  <si>
    <t>Spolek z Hané, Olomouc</t>
  </si>
  <si>
    <t>Detour Productions z.s., Štěpánov</t>
  </si>
  <si>
    <t>Řeka Morava pro Olomouc z.s., Olomouc</t>
  </si>
  <si>
    <t>Taneční studio Vítkovice, z.s., Ostrava</t>
  </si>
  <si>
    <t>Ústav pro česko-americké vztahy, z.ú., Praha</t>
  </si>
  <si>
    <t>Cyrilometodějské gymnázium, základní škola a mateřská škola v Prostějově, Prostějov</t>
  </si>
  <si>
    <t>Roman Janků Management s.r.o., Rostoklaty</t>
  </si>
  <si>
    <t>Fingers Up Production s.r.o., Praha</t>
  </si>
  <si>
    <t>Bachův varhanní podzim o.p.s., Brno</t>
  </si>
  <si>
    <t>Smíšený pěvecký sbor Vokál z.s., Přerov</t>
  </si>
  <si>
    <t>Spolek rodičů ZUŠ Zábřeh, Zábřeh</t>
  </si>
  <si>
    <t>ProArte21 z.s., Přerov</t>
  </si>
  <si>
    <t>KORNET MUSIC, z. s., Lipník nad Bečvou</t>
  </si>
  <si>
    <t>Svaz Němců Severní Morava - Orlické hory, z. s., Šumperk</t>
  </si>
  <si>
    <t>Musica Florea, z. s., Bořanovice</t>
  </si>
  <si>
    <t>Českomoravská myslivecká jednota, z.s. okresní myslivecký spolek Olomouc, Olomouc</t>
  </si>
  <si>
    <t>Bestfest z.s., Rouské</t>
  </si>
  <si>
    <t>Spolek přátel umění, Jeseník</t>
  </si>
  <si>
    <t>Lichtzwang, z. s., Olomouc</t>
  </si>
  <si>
    <t>Spolek múzických umění, Jedlí</t>
  </si>
  <si>
    <t>Collegium vocale Olomouc, z. s., Olomouc</t>
  </si>
  <si>
    <t>Tělocvičná jednota Sokol Vrchoslavice 1946, Vrchoslavice</t>
  </si>
  <si>
    <t>Komorní pěvecký spolek Dvořák, Olomouc</t>
  </si>
  <si>
    <t>Kulturní spolek Academic, o.s., Přerov</t>
  </si>
  <si>
    <t>Ensemble Damian z.s., Olomouc</t>
  </si>
  <si>
    <t>Moravia Big Band Zábřeh, z. s., Zábřeh</t>
  </si>
  <si>
    <t>KUSZUŠ z.s., Vidnava</t>
  </si>
  <si>
    <t>Kruh přátel Šumperského dětského sboru, z.s.,  Šumperk</t>
  </si>
  <si>
    <t>Spolek přátel olomouckého jazzu, Olomouc</t>
  </si>
  <si>
    <t>Obec Bílá Lhota</t>
  </si>
  <si>
    <t>Obec Dolní Studénky</t>
  </si>
  <si>
    <t>Moravské divadlo Olomouc příspěvková organizace,  Olomouc</t>
  </si>
  <si>
    <t>Základní škola a mateřská škola Hranice, příspěvková organizace, Hranice</t>
  </si>
  <si>
    <t>Základní umělecká škola Iši Krejčího Olomouc, Olomouc</t>
  </si>
  <si>
    <t>Základní umělecká škola "Žerotín" Olomouc, Olomouc</t>
  </si>
  <si>
    <t>Základní umělecká škola CAMPANELLA Olomouc, Olomouc</t>
  </si>
  <si>
    <t>cine4net, s.r.o., Ostrava</t>
  </si>
  <si>
    <t>RPSC ideas s.r.o., Olomouc</t>
  </si>
  <si>
    <t>Spolek pro film a video Uničov, Uničov</t>
  </si>
  <si>
    <t>PAF, z. s., Olomouc</t>
  </si>
  <si>
    <t>OUTDOOR FILMS s.r.o., Ostrava</t>
  </si>
  <si>
    <t>Galerie Caesar, družstvo pro podporu výtvarného umění, Olomouc</t>
  </si>
  <si>
    <t>AVATARKA s.r.o., Prostějov</t>
  </si>
  <si>
    <t>AGRIPRINT s.r.o., Olomouc</t>
  </si>
  <si>
    <t>Děti Hané, spolek, Prostějov</t>
  </si>
  <si>
    <t>Muzeum umění Olomouc, státní příspěvková organizace, Olomouc</t>
  </si>
  <si>
    <t>BURIAN a TICHÁK, s. r. o., Olomouc</t>
  </si>
  <si>
    <t>Dechová hudba BLUDOVĚNKA, Bludov</t>
  </si>
  <si>
    <t>Agentura Lafayette,o.s., Olomouc</t>
  </si>
  <si>
    <t>Muzejní a vlastivědná společnost v Brně, z. s., Brno</t>
  </si>
  <si>
    <t>Hanácký mužský sbor Rovina, z. s., Olomouc</t>
  </si>
  <si>
    <t>Židovská obec Olomouc, Olomouc</t>
  </si>
  <si>
    <t>Obec Týn nad Bečvou, Týn nad Bečvou</t>
  </si>
  <si>
    <t>Město Uničov, Uničov</t>
  </si>
  <si>
    <t>MĚSTYS Tištín, Tištín</t>
  </si>
  <si>
    <t>FOIBOS BOOKS s.r.o., Praha</t>
  </si>
  <si>
    <t>SCHOLA education - zařízení pro další vzdělávání pedagogicých pracovníků a středisko služeb školám, Prostějov</t>
  </si>
  <si>
    <t>Spolek pro Plumlovský zámek z.s., Plumlov</t>
  </si>
  <si>
    <t>P-centrum, spolek, Olomouc</t>
  </si>
  <si>
    <t>Unie výtvarných umělců Olomoucka, o.s., Olomouc</t>
  </si>
  <si>
    <t>Město Lipník nad Bečvou, Lipník nad Bečvou</t>
  </si>
  <si>
    <t>Muzeum Komenského v Přerově, příspěvková organizace, Přerov</t>
  </si>
  <si>
    <t>Vlastivědné muzeum v Šumperku, příspěvková organizace, Šumperk</t>
  </si>
  <si>
    <t>Lázně Teplice nad Bečvou a.s., Teplice nad Bečvou</t>
  </si>
  <si>
    <t>Lázně Slatinice a.s., Slatinice</t>
  </si>
  <si>
    <t>PETARDA PRODUCTION a.s., Ostrava</t>
  </si>
  <si>
    <t>Mohelnické kulturní a sportovní centrum, s.r.o., Mohelnice</t>
  </si>
  <si>
    <t>Dům kultury Šumperk, s.r.o., Šumperk</t>
  </si>
  <si>
    <t xml:space="preserve">Regionální centrum Olomouc s.r.o., Olomouc </t>
  </si>
  <si>
    <t>BIOVIVA s.r.o., Staré Město</t>
  </si>
  <si>
    <t>Račí údolí s.r.o., Javorník</t>
  </si>
  <si>
    <t>Zábřežská kulturní, s.r.o., Zábřeh</t>
  </si>
  <si>
    <t>ČESKÝ ROZHLAS, Praha</t>
  </si>
  <si>
    <t>Radio Haná, s.r.o., Olomouc</t>
  </si>
  <si>
    <t>ARKS Plus s.r.o., Olomouc</t>
  </si>
  <si>
    <t>VILO servis s.r.o., Olomouc</t>
  </si>
  <si>
    <t>SCARON Production, s.r.o., Šumperk</t>
  </si>
  <si>
    <t>Kulturní Přerov s.r.o., Přerov</t>
  </si>
  <si>
    <t>ART ECON - Střední škola, s.r.o., Prostějov</t>
  </si>
  <si>
    <t>Člověk v tísni, o.p.s., Praha</t>
  </si>
  <si>
    <t>SH ČMS - Sbor dobrovolných hasičů Postřelmůvek,   Postřelmůvek</t>
  </si>
  <si>
    <t>Spolek ručních řemesel Mohelnice, Mohelnice</t>
  </si>
  <si>
    <t>Krajská organizace ČSŽ Olomoucký kraj, Olomouc</t>
  </si>
  <si>
    <t>Klub přátel sportu Karlov z.s., Zábřeh</t>
  </si>
  <si>
    <t>Spolek Plumlovských nadšenců, z.s., Plumlov</t>
  </si>
  <si>
    <t>Hudba při Hasičském záchranném sboru Olomouckého kraje, z.s., Hněvotín</t>
  </si>
  <si>
    <t>Handkeho spolek, Šternberk</t>
  </si>
  <si>
    <t>Fortový věnec, Křelov-Břuchotín</t>
  </si>
  <si>
    <t>Sjednocená organizace nevidomých a slabozrakých České republiky, zapsaný spolek, Praha</t>
  </si>
  <si>
    <t>Vlastenecké sdružení antifašistů ČR,z.s., Praha</t>
  </si>
  <si>
    <t>Hanácký folklórní soubor Kosíř, z.s., Kostelec na Hané</t>
  </si>
  <si>
    <t>Nákelanka, z.s., Náklo</t>
  </si>
  <si>
    <t>Spolek Sopka, Prostějovičky</t>
  </si>
  <si>
    <t>Adorea z.s., Olomouc</t>
  </si>
  <si>
    <t>Hanácký národopisný soubor OLEŠNICA DOLOPLAZY, z. s., Doloplazy</t>
  </si>
  <si>
    <t>LOŠTICKÁ VESELKA z.s., Loštice</t>
  </si>
  <si>
    <t>Dechová kapela Věrovanka z.s., Charváty</t>
  </si>
  <si>
    <t>AMK Ecce Homo Šternberk v ÚAMK, Šternberk</t>
  </si>
  <si>
    <t>dechová hudba Vaše Kapela z.s., Olomouc</t>
  </si>
  <si>
    <t>VESELÁ KAPELA, z. s., Zábřeh</t>
  </si>
  <si>
    <t>Občanské sdružení Muzeum Vitráží, Zábřeh</t>
  </si>
  <si>
    <t>BoDo centrum, z. s., Olomouc</t>
  </si>
  <si>
    <t>SPOLEK GUSTAVA FRIŠTENSKÉHO, Litovel</t>
  </si>
  <si>
    <t>Kultura na dosah ruky, z.s., Brodek u Prostějova</t>
  </si>
  <si>
    <t>SH ČMS - Sbor dobrovolných hasičů Plinkout, Dlouhá Loučka</t>
  </si>
  <si>
    <t>maj z.s.,  Olomouc</t>
  </si>
  <si>
    <t>Herecká improvizace, z.s., Ústí nad Labem</t>
  </si>
  <si>
    <t>Spolek Martina Zacha, Vrchlabí</t>
  </si>
  <si>
    <t>HANÁCKÝ AUTO MOTO VETERÁN KLUB v AČR Prostějov, Prostějov</t>
  </si>
  <si>
    <t>Olomoucko v srdci z.s., Olomouc</t>
  </si>
  <si>
    <t>SK Bukovany o.s., Bukovany</t>
  </si>
  <si>
    <t>Artedu, z. s., Praha</t>
  </si>
  <si>
    <t>Kokorští Sousedé, z.s., Kokory</t>
  </si>
  <si>
    <t>Hanácký folklorní spolek, Prostějov</t>
  </si>
  <si>
    <t>Národopisný soubor Cholinka, z.s.,  Cholina</t>
  </si>
  <si>
    <t>Českomoravská myslivecká jednota, z.s., okresní myslivecký spolek Přerov, Přerov</t>
  </si>
  <si>
    <t>Moravský Labyrint, z. s., Olomouc</t>
  </si>
  <si>
    <t>Základní umělecká škola PAMFILIA, z.s., Bludov</t>
  </si>
  <si>
    <t>Spolek Čechů z Volyně a jejich přátel - Hněvotín, z.s.,  Hněvotín</t>
  </si>
  <si>
    <t>Vocantes, z. s., Přerov</t>
  </si>
  <si>
    <t>Association Military Fan z.s., Konice</t>
  </si>
  <si>
    <t>Muzeum Olomoucké pevnosti, z. s., Olomouc</t>
  </si>
  <si>
    <t>Stopy paměti z.s., Olomouc</t>
  </si>
  <si>
    <t>Olomoucké barokní slavnosti, z.s.,  Olomouc</t>
  </si>
  <si>
    <t>Kulturní Morava z. s., Dolní Újezd</t>
  </si>
  <si>
    <t>Arcibiskupství olomoucké, Olomouc</t>
  </si>
  <si>
    <t>Římskokatolická farnost Želeč u Prostějova, Želeč</t>
  </si>
  <si>
    <t>Římskokatolická farnost Šternberk, Šternberk</t>
  </si>
  <si>
    <t>Okresní hospodářská komora Olomouc, Olomouc</t>
  </si>
  <si>
    <t>Nadační fond Blues nad Bečvou, Přerov II-Předmostí</t>
  </si>
  <si>
    <t>Obec Malá Morava</t>
  </si>
  <si>
    <t>obec Cholina</t>
  </si>
  <si>
    <t>Městský klub Litovel, Litovel</t>
  </si>
  <si>
    <t>MĚSTSKÉ KULTURNÍ STŘEDISKO, Konice</t>
  </si>
  <si>
    <t>Městská kulturní zařízení, příspěvková organizace,  Šternberk</t>
  </si>
  <si>
    <t>Městské kulturní středisko Javorník, Javorník</t>
  </si>
  <si>
    <t>Klubové zařízení Plumlov, příspěvková organizace,  Plumlov</t>
  </si>
  <si>
    <t>Městská knihovna Šumperk, příspěvková organizace,   Šumperk</t>
  </si>
  <si>
    <t>Městské kulturní zařízení Uničov, Uničov</t>
  </si>
  <si>
    <t>Sdružení Obcí Mikroregionu Javornicko, Javorník</t>
  </si>
  <si>
    <t>Mikroregion Konicko, Konice</t>
  </si>
  <si>
    <t>Sdružení obcí mikroregionu Království Grygov</t>
  </si>
  <si>
    <t>Mikroregion Pobečví, Prosenice</t>
  </si>
  <si>
    <t>Svazek obcí regionu Ruda, Ruda nad Moravou</t>
  </si>
  <si>
    <t>Sdružení obcí mikroregionu Bystřička, Velká Bystřice</t>
  </si>
  <si>
    <t>Mikroregion Záhoří - Helfštýn, Soběchleby</t>
  </si>
  <si>
    <t>Vlastivědné muzeum Jesenicka, příspěvková organizace, Jeseník</t>
  </si>
  <si>
    <t>Střední odborná škola, Šumperk, Šumperk</t>
  </si>
  <si>
    <t>Vlastivědné muzeum v Olomouci, Olomouc</t>
  </si>
  <si>
    <t>Univerzita Palackého v Olomouci, Olomouc</t>
  </si>
  <si>
    <t>Haňovští (spolek pro zachování kulturních a společenských tradic), Haňovice</t>
  </si>
  <si>
    <t>Iniciativa pro podporu vypálených obcí z.s., Luká</t>
  </si>
  <si>
    <t>Javornická dělostřelecká garda, z. s., Javorník</t>
  </si>
  <si>
    <t>Národopisný soubor Mánes, z.s., Prostějov</t>
  </si>
  <si>
    <t>Tělovýchovná jednota Senice na Hané z. s., Senice na Hané</t>
  </si>
  <si>
    <t>SH ČMS - Sbor dobrovolných hasičů Bušín, Bušín</t>
  </si>
  <si>
    <t>Moravská Veselka z.s., Sušice</t>
  </si>
  <si>
    <t>FK Troubky, z.s., Troubky</t>
  </si>
  <si>
    <t>SH ČMS - Sbor dobrovolných hasičů Ludéřov, Drahanovice</t>
  </si>
  <si>
    <t>Obec Stavenice</t>
  </si>
  <si>
    <t>Obec Červenka</t>
  </si>
  <si>
    <t>Městské kulturní středisko Kojetín, příspěvková organizace, Kojetín</t>
  </si>
  <si>
    <t>Středisko volného času Lipník nad Bečvou, příspěvková organizace, Lipník nad Bečvou</t>
  </si>
  <si>
    <t>Kulturní a informační služby města Přerova, Přerov</t>
  </si>
  <si>
    <t>Odbor kancelář ředitele</t>
  </si>
  <si>
    <t>ORJ 8, vyúčt.transf.v r.2017,SU797,AU572,POL.0005, vratka zálohy POV</t>
  </si>
  <si>
    <t>Odbor kancelář ředitele - ORJ 03</t>
  </si>
  <si>
    <r>
      <t xml:space="preserve">Dotační program: </t>
    </r>
    <r>
      <rPr>
        <b/>
        <sz val="11"/>
        <rFont val="Arial"/>
        <family val="2"/>
        <charset val="238"/>
      </rPr>
      <t>Program památkové péče v Olomouckém kraji</t>
    </r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</si>
  <si>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Obnova kulturních památek (UZ 550)</t>
    </r>
  </si>
  <si>
    <t>(do 30.9.2017 byl název tohoto odboru Odbor školství, sportu a kultury)</t>
  </si>
  <si>
    <t>Odbor školství a mládeže - ORJ 10</t>
  </si>
  <si>
    <t>Odbor kancelář hejtmana - ORJ 18</t>
  </si>
  <si>
    <t>(do 30.9.2017 byl název tohoto odboru Odbor tajemníka hejtmana)</t>
  </si>
  <si>
    <r>
      <t>Odbor školství a mládeže</t>
    </r>
    <r>
      <rPr>
        <vertAlign val="superscript"/>
        <sz val="10"/>
        <rFont val="Arial"/>
        <family val="2"/>
        <charset val="238"/>
      </rPr>
      <t>1)</t>
    </r>
  </si>
  <si>
    <r>
      <t xml:space="preserve">Odbor kancelář hejtmana </t>
    </r>
    <r>
      <rPr>
        <vertAlign val="superscript"/>
        <sz val="10"/>
        <rFont val="Arial"/>
        <family val="2"/>
        <charset val="238"/>
      </rPr>
      <t>2)</t>
    </r>
  </si>
  <si>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d0 30.9.2017 byl název tohoto odboru Odbor tajemníka hejtmana</t>
    </r>
  </si>
  <si>
    <t>Individuální dotace (UZ 401)</t>
  </si>
  <si>
    <r>
      <t>Odbor školství a mládeže</t>
    </r>
    <r>
      <rPr>
        <b/>
        <vertAlign val="superscript"/>
        <sz val="11"/>
        <rFont val="Arial"/>
        <family val="2"/>
        <charset val="238"/>
      </rPr>
      <t>1)</t>
    </r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</si>
  <si>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do 30.9.2017 byl název tohoto odboru Odbor školství, sportu a kultury</t>
    </r>
  </si>
  <si>
    <r>
      <rPr>
        <sz val="11"/>
        <rFont val="Arial"/>
        <family val="2"/>
        <charset val="238"/>
      </rPr>
      <t xml:space="preserve">Dotační program: </t>
    </r>
    <r>
      <rPr>
        <b/>
        <sz val="11"/>
        <rFont val="Arial"/>
        <family val="2"/>
        <charset val="238"/>
      </rPr>
      <t>Návratná finanční výpomoc - individuální žádosti (UZ 410)</t>
    </r>
  </si>
  <si>
    <t>Římskokatolická farnost Kostelec na Hané</t>
  </si>
  <si>
    <r>
      <rPr>
        <sz val="11"/>
        <rFont val="Arial"/>
        <family val="2"/>
        <charset val="238"/>
      </rPr>
      <t xml:space="preserve">Dotační titul: </t>
    </r>
    <r>
      <rPr>
        <b/>
        <sz val="11"/>
        <rFont val="Arial"/>
        <family val="2"/>
        <charset val="238"/>
      </rPr>
      <t>Podpora akcí zaměřených na tématiku životního prostředí a zemědělství a aktivit přispívajících k zachování nebo zlepšení různorodosti přírody a krajiny (UZ 469)</t>
    </r>
  </si>
  <si>
    <t>11.  Dotace a návratné finanční výpomoci  poskytnuté z rozpočtu Olomouckého kraje v roce 2017</t>
  </si>
  <si>
    <t>Zdravotnická záchranná služba Olomouckého kraje, Olomouc</t>
  </si>
  <si>
    <t>Mgr. Jitka Nadymáčková</t>
  </si>
  <si>
    <t>Oldřich Nezhyba</t>
  </si>
  <si>
    <t>Pallová Jana</t>
  </si>
  <si>
    <t>Ivo Frömel</t>
  </si>
  <si>
    <t>Bc. Romana Labounková</t>
  </si>
  <si>
    <t>Václav Janík</t>
  </si>
  <si>
    <t>Ing. Holásek Radan BA.</t>
  </si>
  <si>
    <t>Kacanu Eva</t>
  </si>
  <si>
    <t>Krejčiřík Petr,  Ing.</t>
  </si>
  <si>
    <t>Ferenc Milan, Mgr.</t>
  </si>
  <si>
    <t>Zima Vojtěch, Ing.</t>
  </si>
  <si>
    <t>Gronský Roman, Ing.</t>
  </si>
  <si>
    <t>Dub Vojtěch</t>
  </si>
  <si>
    <t>Matějíček Miloš</t>
  </si>
  <si>
    <t>Senohrabek Zdenek</t>
  </si>
  <si>
    <t>Milan Ševčík</t>
  </si>
  <si>
    <t>Kohn Jakub, Bc.</t>
  </si>
  <si>
    <t>Bc. Pejzl Martin</t>
  </si>
  <si>
    <t>Jasná Tereza</t>
  </si>
  <si>
    <t>Vzatková Jana</t>
  </si>
  <si>
    <t>Jan Hudec</t>
  </si>
  <si>
    <t>Vít Nosálek</t>
  </si>
  <si>
    <t>Schrommová Helena</t>
  </si>
  <si>
    <t>Jiří Herman</t>
  </si>
  <si>
    <t>Miroslava Obrová</t>
  </si>
  <si>
    <t>Marek Kňourek</t>
  </si>
  <si>
    <t>Mgr. Martin Hudec</t>
  </si>
  <si>
    <t>Mgr. Pilková Magda</t>
  </si>
  <si>
    <t>Ing. Klára Valenová</t>
  </si>
  <si>
    <t>Marčan Vladimír</t>
  </si>
  <si>
    <t>Kosek Jakub</t>
  </si>
  <si>
    <t>Ponížilová Dominika</t>
  </si>
  <si>
    <t>Ponížil Daniel</t>
  </si>
  <si>
    <t>Páleníček Jan, Bc.</t>
  </si>
  <si>
    <t>Borůvka Jan, Ing.</t>
  </si>
  <si>
    <t>Bc. Guba Michal</t>
  </si>
  <si>
    <t>Krejčí Petr</t>
  </si>
  <si>
    <t>Vojtek Jan</t>
  </si>
  <si>
    <t>Roman Janků</t>
  </si>
  <si>
    <t>Wagner Robin</t>
  </si>
  <si>
    <t>Ondrůj Pavel</t>
  </si>
  <si>
    <t xml:space="preserve">MgA. Libuše RUDINSKÁ </t>
  </si>
  <si>
    <t>Grepl Michal</t>
  </si>
  <si>
    <t>Martin Vaňourek</t>
  </si>
  <si>
    <t>Bc. Robert Poch</t>
  </si>
  <si>
    <t>Mgr. MIČKOVÁ VĚRA</t>
  </si>
  <si>
    <t>Pavel Ondrůj</t>
  </si>
  <si>
    <t>Jan Rýdlo</t>
  </si>
  <si>
    <t>Bc. Kamila Štětařová</t>
  </si>
  <si>
    <t>Lukáš Drlík</t>
  </si>
  <si>
    <t>RNDr. Ivan Marek</t>
  </si>
  <si>
    <t>Roman Činčara</t>
  </si>
  <si>
    <t>Mgr. Markéta Záleská</t>
  </si>
  <si>
    <t>Zbyněk Opatrný</t>
  </si>
  <si>
    <t>Mikl Jaroslav</t>
  </si>
  <si>
    <t>Ing. Pavel David</t>
  </si>
  <si>
    <t xml:space="preserve">Pop Václav, Ing. </t>
  </si>
  <si>
    <t>Lošťáková Helena</t>
  </si>
  <si>
    <t>Bubeníček Michal</t>
  </si>
  <si>
    <t>Vítek Milan</t>
  </si>
  <si>
    <t>Deutscher Petr</t>
  </si>
  <si>
    <t>Horák Petr, Ing.</t>
  </si>
  <si>
    <t>Davidová Marcela, Ing.</t>
  </si>
  <si>
    <t>Berčík Martin, Ing.</t>
  </si>
  <si>
    <t>Biskupová Marie</t>
  </si>
  <si>
    <t>Radová Věra</t>
  </si>
  <si>
    <t>Svačina Michal</t>
  </si>
  <si>
    <t>Jan Grézl</t>
  </si>
  <si>
    <t>Kubáč František</t>
  </si>
  <si>
    <t>Pinkava Jan, JUDr.</t>
  </si>
  <si>
    <t>Pinkava Lubomír, Ing.</t>
  </si>
  <si>
    <t>Vaculík Martin</t>
  </si>
  <si>
    <t>Snášel František</t>
  </si>
  <si>
    <t>Junková Alice</t>
  </si>
  <si>
    <t>Mikulková Jaroslava</t>
  </si>
  <si>
    <t>Číhal Antonín, Ing.</t>
  </si>
  <si>
    <t>Bartošíková Šárka</t>
  </si>
  <si>
    <t>Konrád František</t>
  </si>
  <si>
    <t>Haitl Václav</t>
  </si>
  <si>
    <t>Valenta Josef</t>
  </si>
  <si>
    <t>Stojan Jakub, Ing.</t>
  </si>
  <si>
    <t>Svatopluk Lengál</t>
  </si>
  <si>
    <t>Pavelková Jarmila JUDr.</t>
  </si>
  <si>
    <t>Bednářová Jana</t>
  </si>
  <si>
    <t>Balharová Dagmar, Ing.</t>
  </si>
  <si>
    <t>Čermák Radvan</t>
  </si>
  <si>
    <t>David Josef</t>
  </si>
  <si>
    <t>Orságová Melánie</t>
  </si>
  <si>
    <t>Kučera Tomáš</t>
  </si>
  <si>
    <t>Kraus Jiří, Ing.</t>
  </si>
  <si>
    <t>Juránek Alois, Mgr.</t>
  </si>
  <si>
    <t>Foukal Ladislav, Ing.</t>
  </si>
  <si>
    <t>Horklová Eliška</t>
  </si>
  <si>
    <t>Dubec Jan, Ing.</t>
  </si>
  <si>
    <t>Hlavina Tomáš</t>
  </si>
  <si>
    <t>Klein Tomáš, Bc.</t>
  </si>
  <si>
    <t>Drábek Jiří</t>
  </si>
  <si>
    <t>Šléglová Miroslava</t>
  </si>
  <si>
    <t>Nesvadba Jan</t>
  </si>
  <si>
    <t>Morong Lukáš</t>
  </si>
  <si>
    <t>Kvapil Petr</t>
  </si>
  <si>
    <t>Kučerová Zuzana</t>
  </si>
  <si>
    <t>Reichlová Jana, Ing.</t>
  </si>
  <si>
    <t>Rozkošná Petra</t>
  </si>
  <si>
    <t>Ryšánek Martin, Bc.</t>
  </si>
  <si>
    <t>Sedláček Miroslav, Ing.</t>
  </si>
  <si>
    <t>Sedlák Petr</t>
  </si>
  <si>
    <t>Stránský Martin</t>
  </si>
  <si>
    <t>Ščambura Maxmilián</t>
  </si>
  <si>
    <t>Šenkyřík Milan, Ing.</t>
  </si>
  <si>
    <t>Štefek David, Bc.</t>
  </si>
  <si>
    <t>Vodák Radomír</t>
  </si>
  <si>
    <t>Zbořil Radek</t>
  </si>
  <si>
    <t>Zorková Jana, Mgr.</t>
  </si>
  <si>
    <t>Balner Petr, Ing., Ph.D.</t>
  </si>
  <si>
    <t>Bíbrlíková Pavla, Ing.</t>
  </si>
  <si>
    <t>Kadlec Jaroslav</t>
  </si>
  <si>
    <t>Vojanec Vladimír, Ing.</t>
  </si>
  <si>
    <t>Stužka Miroslav, DiS.</t>
  </si>
  <si>
    <t>Řeháková Naděžda, Ing.</t>
  </si>
  <si>
    <t>Popelář Ladislav</t>
  </si>
  <si>
    <t>Bednárková Andrea, Ing.</t>
  </si>
  <si>
    <t>Caley Lenka, Mgr.</t>
  </si>
  <si>
    <t>Dolinský Libor</t>
  </si>
  <si>
    <t>Hájek Ondřej</t>
  </si>
  <si>
    <t>Haliak Michal</t>
  </si>
  <si>
    <t>Hladíková Blažena</t>
  </si>
  <si>
    <t>Hrabal Josef</t>
  </si>
  <si>
    <t>Kadlčík Robert</t>
  </si>
  <si>
    <t>Můck Pavel, Mgr.</t>
  </si>
  <si>
    <t>Nevrtal František, Bc.</t>
  </si>
  <si>
    <t>Stojčevová Jitka</t>
  </si>
  <si>
    <t>Šolc Milan</t>
  </si>
  <si>
    <t>Tyralík Zdeněk</t>
  </si>
  <si>
    <t>Vyroubal Jan</t>
  </si>
  <si>
    <t>Zbořil Miroslav, RNDr.</t>
  </si>
  <si>
    <t>Zbořilová Blažena, RNDr.</t>
  </si>
  <si>
    <t>Friedl Radomír</t>
  </si>
  <si>
    <t>Petřek Luděk, Mgr.</t>
  </si>
  <si>
    <t>Svobodová Zuzana, Bc.</t>
  </si>
  <si>
    <t>Adriana Motyková</t>
  </si>
  <si>
    <t>Jaromír Bubík</t>
  </si>
  <si>
    <t>Navaříková Marta, Bc.</t>
  </si>
  <si>
    <t>Janočo Martin</t>
  </si>
  <si>
    <t>Lasovská Petra, Bc.</t>
  </si>
  <si>
    <t>Hohnová Andrea, Bc.</t>
  </si>
  <si>
    <t>Šilhan Lukáš</t>
  </si>
  <si>
    <t>Hynková Markéta, Bc.</t>
  </si>
  <si>
    <t>Čechová Eliška, Bc.</t>
  </si>
  <si>
    <t>HORÁKOVÁ ANNA</t>
  </si>
  <si>
    <t>Kunovská Petra</t>
  </si>
  <si>
    <t>Navrátil Radek</t>
  </si>
  <si>
    <t>Bc. Krásná Denisa</t>
  </si>
  <si>
    <t>Kafková Lenka</t>
  </si>
  <si>
    <t>BAČA PETR</t>
  </si>
  <si>
    <t>Pláňková Hana</t>
  </si>
  <si>
    <t>Machač Petr</t>
  </si>
  <si>
    <t>Juráňová Klára</t>
  </si>
  <si>
    <t>Bc. Jančí Martina</t>
  </si>
  <si>
    <t>Hrachovinová Petra</t>
  </si>
  <si>
    <t>Kubová Martina</t>
  </si>
  <si>
    <t>Bc. Nezhybová Alexandra</t>
  </si>
  <si>
    <t>Bc. Bureš Jan</t>
  </si>
  <si>
    <t>Ing. Katuše Zahradníčková</t>
  </si>
  <si>
    <t>Mgr. Robert Balog, ArtD.</t>
  </si>
  <si>
    <t>Ing. Ladislav Dobeš</t>
  </si>
  <si>
    <t>Divadlo Václav, z.s., Zábřeh</t>
  </si>
  <si>
    <t>Lachmanová Edita, Ing.</t>
  </si>
  <si>
    <t>Jitka Bláhová</t>
  </si>
  <si>
    <t>Sigmund Aleš</t>
  </si>
  <si>
    <t>Ing. Bohumil Moudrý</t>
  </si>
  <si>
    <t>Tomáš Hanzlík</t>
  </si>
  <si>
    <t>Pavel Nenkovský</t>
  </si>
  <si>
    <t>Vičar Jan, prof. PhDr., CSc.</t>
  </si>
  <si>
    <t>KROPÁČKOVÁ JANA</t>
  </si>
  <si>
    <t>Zbránek Radim, Ing.</t>
  </si>
  <si>
    <t>Bartoš David, Bc.</t>
  </si>
  <si>
    <t>PhDr. Miloslav Čermák, CSc.</t>
  </si>
  <si>
    <t>Ing. Jiří Švarc</t>
  </si>
  <si>
    <t>Havlíčková Dagmar</t>
  </si>
  <si>
    <t>VŠETIČKA FRANTIŠEK, doc. PhDr., CSc.</t>
  </si>
  <si>
    <t>Veličková Helena, PhDr.</t>
  </si>
  <si>
    <t>FRAIT JIŘÍ</t>
  </si>
  <si>
    <t>Kučera Jiří</t>
  </si>
  <si>
    <t>HNILA MAREK</t>
  </si>
  <si>
    <t>Mgr. Bronislava Paučková</t>
  </si>
  <si>
    <t>JALŮVKA LADISLAV</t>
  </si>
  <si>
    <t>Petr Graca</t>
  </si>
  <si>
    <t>Dana Hanáková</t>
  </si>
  <si>
    <t>Martin Látal</t>
  </si>
  <si>
    <t>Vendula Vítková</t>
  </si>
  <si>
    <t>Leo Friedl</t>
  </si>
  <si>
    <t>Věra Lakomá</t>
  </si>
  <si>
    <t>Dušan Neumann</t>
  </si>
  <si>
    <t>Kubis Aleš</t>
  </si>
  <si>
    <t>Vybíral Tomáš, Bc.</t>
  </si>
  <si>
    <t>KLAUDA MARCEL, Ing.</t>
  </si>
  <si>
    <t>ZBOŘIL MAREK, Ing.</t>
  </si>
  <si>
    <t>Klajbanová Nela, Bc.</t>
  </si>
  <si>
    <t>ZIFČÁKOVÁ ZUZANA, Mgr.</t>
  </si>
  <si>
    <t>Vlč Dominik, Mgr.</t>
  </si>
  <si>
    <t>ČERNOHOUZ LUBOŠ</t>
  </si>
  <si>
    <t>JUDr. Lenka Westphalová, Ph.D.</t>
  </si>
  <si>
    <t>Mgr. Petr Zapletal</t>
  </si>
  <si>
    <t>Petr Zoubek</t>
  </si>
  <si>
    <t>Ing. Tereza Jendrulková</t>
  </si>
  <si>
    <t>Bc. Rudolf Stupka</t>
  </si>
  <si>
    <t>Mgr. Vendula Techmannová</t>
  </si>
  <si>
    <t>Radim Stupka</t>
  </si>
  <si>
    <t>Jaroslav Cekl</t>
  </si>
  <si>
    <t xml:space="preserve">Nikola Stará </t>
  </si>
  <si>
    <t>Miloš Pavlat</t>
  </si>
  <si>
    <t>Karel Daševský</t>
  </si>
  <si>
    <t>František Šmehlík</t>
  </si>
  <si>
    <t>Marek Švestka</t>
  </si>
  <si>
    <t>Mgr. Josef Kopp</t>
  </si>
  <si>
    <t>Ing. Daniel Macháň</t>
  </si>
  <si>
    <t>Lubomír Baláš</t>
  </si>
  <si>
    <t>Tomáš Verbich</t>
  </si>
  <si>
    <t>Bc. Pavel Janoštík</t>
  </si>
  <si>
    <t>Martin Studený</t>
  </si>
  <si>
    <t>Bronislav Ponížil</t>
  </si>
  <si>
    <t>Daniel Tichý</t>
  </si>
  <si>
    <t>Dominik Glogar</t>
  </si>
  <si>
    <t>Jaroslav Horák</t>
  </si>
  <si>
    <t>Miroslav Víšek</t>
  </si>
  <si>
    <t>Pavla Wagnerová</t>
  </si>
  <si>
    <t>Baksevanidis Richard</t>
  </si>
  <si>
    <t>Machálek Jan</t>
  </si>
  <si>
    <t>Mgr. Pavlína Radičová</t>
  </si>
  <si>
    <t>Mgr. Cafourková Zdenka</t>
  </si>
  <si>
    <t>Jiří Novák</t>
  </si>
  <si>
    <t>Černohouz Luboš</t>
  </si>
  <si>
    <t>Filip Zdeněk</t>
  </si>
  <si>
    <t>Hořava Jiří</t>
  </si>
  <si>
    <t>Marková Gabriela</t>
  </si>
  <si>
    <t>Vrbová Hana</t>
  </si>
  <si>
    <t>Machalická Libuše</t>
  </si>
  <si>
    <t>Hrubošová Noemi, Mgr.</t>
  </si>
  <si>
    <t>Niessner Petr</t>
  </si>
  <si>
    <t>Vašina Roman, Bc.</t>
  </si>
  <si>
    <t>Václavík Zbyněk</t>
  </si>
  <si>
    <t>Pejzl Martin</t>
  </si>
  <si>
    <t>Vrba Jaroslav, Msc.</t>
  </si>
  <si>
    <t>Langer Radovan, PhDr.</t>
  </si>
  <si>
    <t xml:space="preserve">Gymnastický klub mládeže Olomouc, z. s.,  Olomouc  </t>
  </si>
  <si>
    <t>Tělocvičná jednota SOKOL Olomouc - Chválkovice,  Olomouc</t>
  </si>
  <si>
    <t xml:space="preserve">OLOMOUCKÝ KRAJSKÝ FOTBALOVÝ SVAZ, Olomouc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</si>
</sst>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164" formatCode="0\2"/>
    <numFmt numFmtId="165" formatCode="0\8"/>
    <numFmt numFmtId="166" formatCode="#,##0.00\ _K_č"/>
  </numFmts>
  <fonts count="4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.5"/>
      <name val="Arial"/>
      <family val="2"/>
      <charset val="238"/>
    </font>
    <font>
      <b/>
      <sz val="16"/>
      <name val="Arial"/>
      <family val="2"/>
      <charset val="238"/>
    </font>
    <font>
      <b/>
      <i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</font>
    <font>
      <sz val="11"/>
      <name val="Times New Roman"/>
      <family val="1"/>
      <charset val="238"/>
    </font>
    <font>
      <vertAlign val="superscript"/>
      <sz val="1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vertAlign val="superscript"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/>
    <xf numFmtId="0" fontId="4" fillId="0" borderId="0"/>
    <xf numFmtId="0" fontId="3" fillId="0" borderId="0"/>
    <xf numFmtId="0" fontId="37" fillId="0" borderId="0"/>
    <xf numFmtId="0" fontId="2" fillId="0" borderId="0"/>
    <xf numFmtId="0" fontId="1" fillId="0" borderId="0"/>
  </cellStyleXfs>
  <cellXfs count="821"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Fill="1" applyAlignment="1">
      <alignment horizontal="center"/>
    </xf>
    <xf numFmtId="0" fontId="0" fillId="0" borderId="9" xfId="0" applyFill="1" applyBorder="1"/>
    <xf numFmtId="0" fontId="6" fillId="0" borderId="0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/>
    <xf numFmtId="4" fontId="16" fillId="0" borderId="0" xfId="0" applyNumberFormat="1" applyFont="1" applyFill="1" applyBorder="1"/>
    <xf numFmtId="4" fontId="4" fillId="2" borderId="15" xfId="0" applyNumberFormat="1" applyFont="1" applyFill="1" applyBorder="1"/>
    <xf numFmtId="4" fontId="10" fillId="2" borderId="0" xfId="0" applyNumberFormat="1" applyFont="1" applyFill="1" applyBorder="1"/>
    <xf numFmtId="4" fontId="12" fillId="2" borderId="0" xfId="0" applyNumberFormat="1" applyFont="1" applyFill="1" applyBorder="1"/>
    <xf numFmtId="4" fontId="4" fillId="0" borderId="0" xfId="0" applyNumberFormat="1" applyFont="1" applyFill="1"/>
    <xf numFmtId="4" fontId="4" fillId="2" borderId="0" xfId="0" applyNumberFormat="1" applyFont="1" applyFill="1" applyBorder="1"/>
    <xf numFmtId="4" fontId="4" fillId="0" borderId="0" xfId="0" applyNumberFormat="1" applyFont="1" applyFill="1" applyBorder="1"/>
    <xf numFmtId="4" fontId="4" fillId="2" borderId="0" xfId="0" applyNumberFormat="1" applyFont="1" applyFill="1" applyBorder="1" applyAlignment="1">
      <alignment horizontal="right"/>
    </xf>
    <xf numFmtId="4" fontId="4" fillId="2" borderId="12" xfId="0" applyNumberFormat="1" applyFont="1" applyFill="1" applyBorder="1"/>
    <xf numFmtId="4" fontId="4" fillId="2" borderId="30" xfId="0" applyNumberFormat="1" applyFont="1" applyFill="1" applyBorder="1"/>
    <xf numFmtId="0" fontId="4" fillId="0" borderId="25" xfId="0" applyFont="1" applyFill="1" applyBorder="1"/>
    <xf numFmtId="0" fontId="4" fillId="0" borderId="0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/>
    <xf numFmtId="0" fontId="12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vertical="center" wrapText="1"/>
    </xf>
    <xf numFmtId="0" fontId="0" fillId="2" borderId="12" xfId="0" applyFill="1" applyBorder="1"/>
    <xf numFmtId="0" fontId="14" fillId="2" borderId="0" xfId="3" applyFont="1" applyFill="1"/>
    <xf numFmtId="3" fontId="14" fillId="2" borderId="0" xfId="3" applyNumberFormat="1" applyFont="1" applyFill="1"/>
    <xf numFmtId="0" fontId="14" fillId="0" borderId="0" xfId="3" applyFont="1"/>
    <xf numFmtId="0" fontId="12" fillId="2" borderId="0" xfId="2" applyFont="1" applyFill="1"/>
    <xf numFmtId="0" fontId="4" fillId="3" borderId="1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0" xfId="2" applyFont="1" applyFill="1"/>
    <xf numFmtId="0" fontId="15" fillId="3" borderId="47" xfId="2" applyFont="1" applyFill="1" applyBorder="1"/>
    <xf numFmtId="3" fontId="15" fillId="2" borderId="0" xfId="2" applyNumberFormat="1" applyFont="1" applyFill="1"/>
    <xf numFmtId="0" fontId="15" fillId="2" borderId="0" xfId="2" applyFont="1" applyFill="1"/>
    <xf numFmtId="0" fontId="19" fillId="2" borderId="7" xfId="3" applyFont="1" applyFill="1" applyBorder="1" applyAlignment="1">
      <alignment wrapText="1"/>
    </xf>
    <xf numFmtId="0" fontId="4" fillId="2" borderId="7" xfId="3" applyFont="1" applyFill="1" applyBorder="1"/>
    <xf numFmtId="0" fontId="19" fillId="0" borderId="0" xfId="3" applyFont="1"/>
    <xf numFmtId="0" fontId="19" fillId="2" borderId="26" xfId="3" applyFont="1" applyFill="1" applyBorder="1" applyAlignment="1">
      <alignment horizontal="left"/>
    </xf>
    <xf numFmtId="0" fontId="4" fillId="2" borderId="6" xfId="3" applyFont="1" applyFill="1" applyBorder="1" applyAlignment="1">
      <alignment horizontal="left"/>
    </xf>
    <xf numFmtId="0" fontId="4" fillId="2" borderId="0" xfId="3" applyFont="1" applyFill="1" applyBorder="1" applyAlignment="1">
      <alignment wrapText="1"/>
    </xf>
    <xf numFmtId="0" fontId="4" fillId="2" borderId="44" xfId="3" applyFont="1" applyFill="1" applyBorder="1" applyAlignment="1">
      <alignment wrapText="1"/>
    </xf>
    <xf numFmtId="0" fontId="4" fillId="2" borderId="44" xfId="3" applyFont="1" applyFill="1" applyBorder="1"/>
    <xf numFmtId="0" fontId="4" fillId="0" borderId="0" xfId="3" applyFont="1"/>
    <xf numFmtId="0" fontId="4" fillId="2" borderId="28" xfId="3" applyFont="1" applyFill="1" applyBorder="1" applyAlignment="1">
      <alignment wrapText="1"/>
    </xf>
    <xf numFmtId="0" fontId="4" fillId="2" borderId="7" xfId="3" applyFont="1" applyFill="1" applyBorder="1" applyAlignment="1">
      <alignment wrapText="1"/>
    </xf>
    <xf numFmtId="0" fontId="19" fillId="2" borderId="48" xfId="3" applyFont="1" applyFill="1" applyBorder="1" applyAlignment="1">
      <alignment wrapText="1"/>
    </xf>
    <xf numFmtId="0" fontId="4" fillId="2" borderId="48" xfId="3" applyFont="1" applyFill="1" applyBorder="1"/>
    <xf numFmtId="0" fontId="4" fillId="0" borderId="7" xfId="3" applyFont="1" applyBorder="1"/>
    <xf numFmtId="0" fontId="4" fillId="3" borderId="47" xfId="2" applyFont="1" applyFill="1" applyBorder="1"/>
    <xf numFmtId="0" fontId="19" fillId="0" borderId="0" xfId="3" applyFont="1" applyBorder="1"/>
    <xf numFmtId="0" fontId="14" fillId="0" borderId="0" xfId="3" applyFont="1" applyBorder="1"/>
    <xf numFmtId="0" fontId="19" fillId="2" borderId="0" xfId="3" applyFont="1" applyFill="1" applyBorder="1" applyAlignment="1">
      <alignment horizontal="left"/>
    </xf>
    <xf numFmtId="0" fontId="14" fillId="2" borderId="50" xfId="3" applyFont="1" applyFill="1" applyBorder="1"/>
    <xf numFmtId="0" fontId="14" fillId="2" borderId="0" xfId="3" applyFont="1" applyFill="1" applyBorder="1"/>
    <xf numFmtId="0" fontId="14" fillId="2" borderId="28" xfId="3" applyFont="1" applyFill="1" applyBorder="1"/>
    <xf numFmtId="0" fontId="19" fillId="2" borderId="6" xfId="3" applyFont="1" applyFill="1" applyBorder="1" applyAlignment="1">
      <alignment horizontal="left"/>
    </xf>
    <xf numFmtId="0" fontId="19" fillId="2" borderId="3" xfId="3" applyFont="1" applyFill="1" applyBorder="1" applyAlignment="1">
      <alignment horizontal="left" wrapText="1"/>
    </xf>
    <xf numFmtId="0" fontId="4" fillId="2" borderId="3" xfId="3" applyFont="1" applyFill="1" applyBorder="1" applyAlignment="1">
      <alignment horizontal="right"/>
    </xf>
    <xf numFmtId="0" fontId="4" fillId="3" borderId="48" xfId="2" applyFont="1" applyFill="1" applyBorder="1"/>
    <xf numFmtId="0" fontId="19" fillId="2" borderId="26" xfId="3" applyFont="1" applyFill="1" applyBorder="1" applyAlignment="1">
      <alignment horizontal="left" wrapText="1"/>
    </xf>
    <xf numFmtId="0" fontId="4" fillId="2" borderId="44" xfId="3" applyFont="1" applyFill="1" applyBorder="1" applyAlignment="1">
      <alignment horizontal="left"/>
    </xf>
    <xf numFmtId="0" fontId="19" fillId="2" borderId="42" xfId="3" applyFont="1" applyFill="1" applyBorder="1" applyAlignment="1">
      <alignment horizontal="left" wrapText="1"/>
    </xf>
    <xf numFmtId="0" fontId="19" fillId="2" borderId="52" xfId="3" applyFont="1" applyFill="1" applyBorder="1" applyAlignment="1">
      <alignment wrapText="1"/>
    </xf>
    <xf numFmtId="0" fontId="4" fillId="2" borderId="0" xfId="3" applyFont="1" applyFill="1" applyBorder="1"/>
    <xf numFmtId="0" fontId="19" fillId="2" borderId="40" xfId="3" applyFont="1" applyFill="1" applyBorder="1" applyAlignment="1">
      <alignment wrapText="1"/>
    </xf>
    <xf numFmtId="0" fontId="4" fillId="2" borderId="40" xfId="3" applyFont="1" applyFill="1" applyBorder="1"/>
    <xf numFmtId="0" fontId="19" fillId="2" borderId="40" xfId="3" applyFont="1" applyFill="1" applyBorder="1"/>
    <xf numFmtId="0" fontId="19" fillId="0" borderId="3" xfId="3" applyFont="1" applyBorder="1" applyAlignment="1">
      <alignment wrapText="1"/>
    </xf>
    <xf numFmtId="0" fontId="4" fillId="0" borderId="3" xfId="3" applyFont="1" applyBorder="1"/>
    <xf numFmtId="0" fontId="4" fillId="2" borderId="6" xfId="3" applyFont="1" applyFill="1" applyBorder="1"/>
    <xf numFmtId="0" fontId="15" fillId="3" borderId="47" xfId="2" applyFont="1" applyFill="1" applyBorder="1" applyAlignment="1"/>
    <xf numFmtId="0" fontId="4" fillId="3" borderId="47" xfId="2" applyFont="1" applyFill="1" applyBorder="1" applyAlignment="1"/>
    <xf numFmtId="0" fontId="15" fillId="0" borderId="0" xfId="3" applyFont="1"/>
    <xf numFmtId="3" fontId="14" fillId="0" borderId="0" xfId="3" applyNumberFormat="1" applyFont="1"/>
    <xf numFmtId="3" fontId="4" fillId="3" borderId="37" xfId="3" applyNumberFormat="1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center"/>
    </xf>
    <xf numFmtId="3" fontId="15" fillId="3" borderId="47" xfId="2" applyNumberFormat="1" applyFont="1" applyFill="1" applyBorder="1" applyAlignment="1">
      <alignment horizontal="center"/>
    </xf>
    <xf numFmtId="0" fontId="19" fillId="2" borderId="7" xfId="3" applyFont="1" applyFill="1" applyBorder="1" applyAlignment="1">
      <alignment horizontal="center"/>
    </xf>
    <xf numFmtId="0" fontId="14" fillId="2" borderId="6" xfId="3" applyFont="1" applyFill="1" applyBorder="1" applyAlignment="1">
      <alignment horizontal="center"/>
    </xf>
    <xf numFmtId="0" fontId="4" fillId="2" borderId="44" xfId="3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/>
    </xf>
    <xf numFmtId="0" fontId="19" fillId="2" borderId="48" xfId="3" applyFont="1" applyFill="1" applyBorder="1" applyAlignment="1">
      <alignment horizontal="center"/>
    </xf>
    <xf numFmtId="0" fontId="19" fillId="0" borderId="7" xfId="3" applyFont="1" applyBorder="1" applyAlignment="1">
      <alignment horizontal="center"/>
    </xf>
    <xf numFmtId="0" fontId="14" fillId="2" borderId="7" xfId="3" applyFont="1" applyFill="1" applyBorder="1" applyAlignment="1">
      <alignment horizontal="center"/>
    </xf>
    <xf numFmtId="0" fontId="14" fillId="2" borderId="3" xfId="3" applyFont="1" applyFill="1" applyBorder="1" applyAlignment="1">
      <alignment horizontal="center"/>
    </xf>
    <xf numFmtId="3" fontId="15" fillId="3" borderId="48" xfId="2" applyNumberFormat="1" applyFont="1" applyFill="1" applyBorder="1" applyAlignment="1">
      <alignment horizontal="center"/>
    </xf>
    <xf numFmtId="0" fontId="14" fillId="2" borderId="44" xfId="3" applyFont="1" applyFill="1" applyBorder="1" applyAlignment="1">
      <alignment horizontal="center"/>
    </xf>
    <xf numFmtId="0" fontId="19" fillId="2" borderId="40" xfId="3" applyFont="1" applyFill="1" applyBorder="1" applyAlignment="1">
      <alignment horizontal="center"/>
    </xf>
    <xf numFmtId="0" fontId="19" fillId="0" borderId="3" xfId="3" applyFont="1" applyBorder="1" applyAlignment="1">
      <alignment horizontal="center"/>
    </xf>
    <xf numFmtId="0" fontId="15" fillId="3" borderId="47" xfId="2" applyFont="1" applyFill="1" applyBorder="1" applyAlignment="1">
      <alignment horizontal="center"/>
    </xf>
    <xf numFmtId="0" fontId="14" fillId="0" borderId="0" xfId="3" applyFont="1" applyAlignment="1">
      <alignment horizontal="center"/>
    </xf>
    <xf numFmtId="0" fontId="4" fillId="2" borderId="0" xfId="2" applyFont="1" applyFill="1"/>
    <xf numFmtId="0" fontId="11" fillId="2" borderId="0" xfId="2" applyFont="1" applyFill="1"/>
    <xf numFmtId="0" fontId="19" fillId="2" borderId="0" xfId="3" applyFont="1" applyFill="1"/>
    <xf numFmtId="0" fontId="4" fillId="2" borderId="0" xfId="3" applyFont="1" applyFill="1"/>
    <xf numFmtId="0" fontId="19" fillId="2" borderId="0" xfId="3" applyFont="1" applyFill="1" applyBorder="1"/>
    <xf numFmtId="0" fontId="15" fillId="2" borderId="0" xfId="3" applyFont="1" applyFill="1"/>
    <xf numFmtId="0" fontId="14" fillId="2" borderId="2" xfId="3" applyFont="1" applyFill="1" applyBorder="1"/>
    <xf numFmtId="4" fontId="19" fillId="2" borderId="33" xfId="3" applyNumberFormat="1" applyFont="1" applyFill="1" applyBorder="1"/>
    <xf numFmtId="0" fontId="14" fillId="2" borderId="5" xfId="3" applyFont="1" applyFill="1" applyBorder="1"/>
    <xf numFmtId="0" fontId="4" fillId="2" borderId="45" xfId="3" applyFont="1" applyFill="1" applyBorder="1" applyAlignment="1">
      <alignment horizontal="left"/>
    </xf>
    <xf numFmtId="4" fontId="4" fillId="2" borderId="35" xfId="3" applyNumberFormat="1" applyFont="1" applyFill="1" applyBorder="1"/>
    <xf numFmtId="0" fontId="4" fillId="2" borderId="2" xfId="3" applyFont="1" applyFill="1" applyBorder="1"/>
    <xf numFmtId="4" fontId="4" fillId="2" borderId="34" xfId="3" applyNumberFormat="1" applyFont="1" applyFill="1" applyBorder="1"/>
    <xf numFmtId="0" fontId="14" fillId="2" borderId="62" xfId="3" applyFont="1" applyFill="1" applyBorder="1"/>
    <xf numFmtId="4" fontId="19" fillId="2" borderId="41" xfId="3" applyNumberFormat="1" applyFont="1" applyFill="1" applyBorder="1"/>
    <xf numFmtId="4" fontId="19" fillId="0" borderId="33" xfId="3" applyNumberFormat="1" applyFont="1" applyBorder="1"/>
    <xf numFmtId="0" fontId="14" fillId="2" borderId="45" xfId="3" applyFont="1" applyFill="1" applyBorder="1"/>
    <xf numFmtId="0" fontId="4" fillId="2" borderId="45" xfId="3" applyFont="1" applyFill="1" applyBorder="1"/>
    <xf numFmtId="0" fontId="14" fillId="2" borderId="1" xfId="3" applyFont="1" applyFill="1" applyBorder="1"/>
    <xf numFmtId="4" fontId="19" fillId="2" borderId="22" xfId="3" applyNumberFormat="1" applyFont="1" applyFill="1" applyBorder="1"/>
    <xf numFmtId="4" fontId="19" fillId="2" borderId="34" xfId="3" applyNumberFormat="1" applyFont="1" applyFill="1" applyBorder="1"/>
    <xf numFmtId="0" fontId="14" fillId="2" borderId="39" xfId="3" applyFont="1" applyFill="1" applyBorder="1"/>
    <xf numFmtId="0" fontId="14" fillId="0" borderId="1" xfId="3" applyFont="1" applyBorder="1"/>
    <xf numFmtId="0" fontId="11" fillId="2" borderId="44" xfId="2" applyFont="1" applyFill="1" applyBorder="1" applyAlignment="1">
      <alignment horizontal="center"/>
    </xf>
    <xf numFmtId="0" fontId="4" fillId="2" borderId="44" xfId="2" applyFont="1" applyFill="1" applyBorder="1" applyAlignment="1">
      <alignment horizontal="right"/>
    </xf>
    <xf numFmtId="3" fontId="4" fillId="3" borderId="19" xfId="3" applyNumberFormat="1" applyFont="1" applyFill="1" applyBorder="1" applyAlignment="1">
      <alignment horizontal="center" vertical="center" wrapText="1"/>
    </xf>
    <xf numFmtId="3" fontId="14" fillId="2" borderId="0" xfId="3" applyNumberFormat="1" applyFont="1" applyFill="1" applyAlignment="1">
      <alignment horizontal="right"/>
    </xf>
    <xf numFmtId="4" fontId="14" fillId="2" borderId="53" xfId="3" applyNumberFormat="1" applyFont="1" applyFill="1" applyBorder="1" applyAlignment="1">
      <alignment horizontal="right" wrapText="1"/>
    </xf>
    <xf numFmtId="4" fontId="14" fillId="2" borderId="35" xfId="3" applyNumberFormat="1" applyFont="1" applyFill="1" applyBorder="1" applyAlignment="1">
      <alignment horizontal="right" wrapText="1"/>
    </xf>
    <xf numFmtId="4" fontId="15" fillId="3" borderId="54" xfId="2" applyNumberFormat="1" applyFont="1" applyFill="1" applyBorder="1"/>
    <xf numFmtId="4" fontId="4" fillId="2" borderId="53" xfId="3" applyNumberFormat="1" applyFont="1" applyFill="1" applyBorder="1"/>
    <xf numFmtId="4" fontId="19" fillId="2" borderId="64" xfId="3" applyNumberFormat="1" applyFont="1" applyFill="1" applyBorder="1"/>
    <xf numFmtId="0" fontId="19" fillId="2" borderId="3" xfId="3" applyFont="1" applyFill="1" applyBorder="1" applyAlignment="1">
      <alignment horizontal="center"/>
    </xf>
    <xf numFmtId="0" fontId="20" fillId="2" borderId="7" xfId="0" applyFont="1" applyFill="1" applyBorder="1"/>
    <xf numFmtId="0" fontId="4" fillId="0" borderId="0" xfId="2" applyFont="1" applyFill="1" applyBorder="1"/>
    <xf numFmtId="4" fontId="19" fillId="0" borderId="35" xfId="3" applyNumberFormat="1" applyFont="1" applyBorder="1"/>
    <xf numFmtId="4" fontId="15" fillId="3" borderId="57" xfId="2" applyNumberFormat="1" applyFont="1" applyFill="1" applyBorder="1"/>
    <xf numFmtId="0" fontId="4" fillId="2" borderId="2" xfId="0" applyFont="1" applyFill="1" applyBorder="1" applyAlignment="1">
      <alignment horizontal="left" vertical="top"/>
    </xf>
    <xf numFmtId="0" fontId="19" fillId="2" borderId="6" xfId="3" applyFont="1" applyFill="1" applyBorder="1" applyAlignment="1">
      <alignment horizontal="left" wrapText="1"/>
    </xf>
    <xf numFmtId="0" fontId="4" fillId="2" borderId="6" xfId="3" applyFont="1" applyFill="1" applyBorder="1" applyAlignment="1">
      <alignment horizontal="right"/>
    </xf>
    <xf numFmtId="0" fontId="4" fillId="2" borderId="7" xfId="3" applyFont="1" applyFill="1" applyBorder="1" applyAlignment="1">
      <alignment horizontal="right"/>
    </xf>
    <xf numFmtId="3" fontId="15" fillId="2" borderId="44" xfId="2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left" wrapText="1"/>
    </xf>
    <xf numFmtId="0" fontId="4" fillId="2" borderId="49" xfId="3" applyFont="1" applyFill="1" applyBorder="1"/>
    <xf numFmtId="0" fontId="4" fillId="2" borderId="50" xfId="3" applyFont="1" applyFill="1" applyBorder="1"/>
    <xf numFmtId="0" fontId="4" fillId="2" borderId="28" xfId="3" applyFont="1" applyFill="1" applyBorder="1"/>
    <xf numFmtId="0" fontId="4" fillId="2" borderId="50" xfId="3" applyFont="1" applyFill="1" applyBorder="1" applyAlignment="1">
      <alignment wrapText="1"/>
    </xf>
    <xf numFmtId="0" fontId="4" fillId="2" borderId="49" xfId="0" applyFont="1" applyFill="1" applyBorder="1" applyAlignment="1">
      <alignment wrapText="1"/>
    </xf>
    <xf numFmtId="0" fontId="14" fillId="2" borderId="5" xfId="3" applyFont="1" applyFill="1" applyBorder="1" applyAlignment="1">
      <alignment vertical="top"/>
    </xf>
    <xf numFmtId="0" fontId="4" fillId="2" borderId="49" xfId="0" applyFont="1" applyFill="1" applyBorder="1"/>
    <xf numFmtId="4" fontId="4" fillId="2" borderId="44" xfId="3" applyNumberFormat="1" applyFont="1" applyFill="1" applyBorder="1"/>
    <xf numFmtId="0" fontId="4" fillId="2" borderId="1" xfId="0" applyFont="1" applyFill="1" applyBorder="1" applyAlignment="1">
      <alignment vertical="center" wrapText="1" shrinkToFit="1"/>
    </xf>
    <xf numFmtId="0" fontId="8" fillId="2" borderId="0" xfId="0" applyFont="1" applyFill="1" applyBorder="1"/>
    <xf numFmtId="0" fontId="8" fillId="2" borderId="25" xfId="0" applyFont="1" applyFill="1" applyBorder="1" applyAlignment="1">
      <alignment horizontal="center" vertical="center" wrapText="1"/>
    </xf>
    <xf numFmtId="0" fontId="4" fillId="2" borderId="0" xfId="0" applyFont="1" applyFill="1"/>
    <xf numFmtId="49" fontId="17" fillId="2" borderId="0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left" vertical="center"/>
    </xf>
    <xf numFmtId="3" fontId="14" fillId="2" borderId="0" xfId="3" applyNumberFormat="1" applyFont="1" applyFill="1" applyBorder="1"/>
    <xf numFmtId="0" fontId="5" fillId="2" borderId="0" xfId="3" applyFont="1" applyFill="1"/>
    <xf numFmtId="0" fontId="5" fillId="2" borderId="0" xfId="0" applyFont="1" applyFill="1" applyBorder="1"/>
    <xf numFmtId="0" fontId="2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4" fontId="10" fillId="2" borderId="0" xfId="0" applyNumberFormat="1" applyFont="1" applyFill="1" applyBorder="1" applyAlignment="1">
      <alignment wrapText="1"/>
    </xf>
    <xf numFmtId="165" fontId="12" fillId="0" borderId="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2" borderId="44" xfId="3" applyFont="1" applyFill="1" applyBorder="1" applyAlignment="1">
      <alignment vertical="center" wrapText="1"/>
    </xf>
    <xf numFmtId="0" fontId="22" fillId="2" borderId="12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9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0" fillId="2" borderId="0" xfId="0" applyFont="1" applyFill="1" applyBorder="1" applyAlignment="1">
      <alignment shrinkToFit="1"/>
    </xf>
    <xf numFmtId="4" fontId="10" fillId="0" borderId="0" xfId="1" applyNumberFormat="1" applyFont="1" applyBorder="1"/>
    <xf numFmtId="4" fontId="14" fillId="0" borderId="0" xfId="3" applyNumberFormat="1" applyFont="1"/>
    <xf numFmtId="4" fontId="4" fillId="2" borderId="35" xfId="2" applyNumberFormat="1" applyFont="1" applyFill="1" applyBorder="1"/>
    <xf numFmtId="4" fontId="15" fillId="2" borderId="0" xfId="3" applyNumberFormat="1" applyFont="1" applyFill="1"/>
    <xf numFmtId="4" fontId="4" fillId="2" borderId="0" xfId="3" applyNumberFormat="1" applyFont="1" applyFill="1"/>
    <xf numFmtId="4" fontId="19" fillId="2" borderId="33" xfId="3" applyNumberFormat="1" applyFont="1" applyFill="1" applyBorder="1" applyAlignment="1">
      <alignment vertical="center"/>
    </xf>
    <xf numFmtId="4" fontId="19" fillId="2" borderId="35" xfId="3" applyNumberFormat="1" applyFont="1" applyFill="1" applyBorder="1"/>
    <xf numFmtId="0" fontId="8" fillId="3" borderId="24" xfId="0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4" fontId="26" fillId="2" borderId="0" xfId="0" applyNumberFormat="1" applyFont="1" applyFill="1"/>
    <xf numFmtId="4" fontId="4" fillId="3" borderId="18" xfId="0" applyNumberFormat="1" applyFont="1" applyFill="1" applyBorder="1" applyAlignment="1">
      <alignment horizontal="center" vertical="center" wrapText="1"/>
    </xf>
    <xf numFmtId="4" fontId="4" fillId="3" borderId="80" xfId="0" applyNumberFormat="1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4" fontId="4" fillId="3" borderId="78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14" fillId="0" borderId="2" xfId="0" applyFont="1" applyBorder="1"/>
    <xf numFmtId="4" fontId="14" fillId="2" borderId="34" xfId="0" applyNumberFormat="1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right" vertical="center" wrapText="1"/>
    </xf>
    <xf numFmtId="0" fontId="14" fillId="2" borderId="0" xfId="0" applyFont="1" applyFill="1"/>
    <xf numFmtId="0" fontId="14" fillId="0" borderId="1" xfId="0" applyFont="1" applyBorder="1"/>
    <xf numFmtId="4" fontId="14" fillId="2" borderId="22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0" fontId="14" fillId="0" borderId="5" xfId="0" applyFont="1" applyBorder="1"/>
    <xf numFmtId="4" fontId="14" fillId="2" borderId="33" xfId="0" applyNumberFormat="1" applyFont="1" applyFill="1" applyBorder="1" applyAlignment="1">
      <alignment horizontal="right" vertical="center" wrapText="1"/>
    </xf>
    <xf numFmtId="0" fontId="14" fillId="2" borderId="12" xfId="0" applyFont="1" applyFill="1" applyBorder="1"/>
    <xf numFmtId="4" fontId="14" fillId="2" borderId="17" xfId="0" applyNumberFormat="1" applyFont="1" applyFill="1" applyBorder="1" applyAlignment="1">
      <alignment horizontal="right"/>
    </xf>
    <xf numFmtId="4" fontId="14" fillId="2" borderId="22" xfId="1" applyNumberFormat="1" applyFont="1" applyFill="1" applyBorder="1"/>
    <xf numFmtId="4" fontId="14" fillId="2" borderId="29" xfId="0" applyNumberFormat="1" applyFont="1" applyFill="1" applyBorder="1"/>
    <xf numFmtId="0" fontId="14" fillId="2" borderId="0" xfId="0" applyFont="1" applyFill="1" applyBorder="1"/>
    <xf numFmtId="0" fontId="12" fillId="3" borderId="24" xfId="0" applyFont="1" applyFill="1" applyBorder="1" applyAlignment="1">
      <alignment vertical="center" wrapText="1"/>
    </xf>
    <xf numFmtId="4" fontId="12" fillId="3" borderId="19" xfId="0" applyNumberFormat="1" applyFont="1" applyFill="1" applyBorder="1" applyAlignment="1">
      <alignment horizontal="right" vertical="center"/>
    </xf>
    <xf numFmtId="4" fontId="12" fillId="3" borderId="20" xfId="0" applyNumberFormat="1" applyFont="1" applyFill="1" applyBorder="1" applyAlignment="1">
      <alignment horizontal="right" vertical="center"/>
    </xf>
    <xf numFmtId="49" fontId="14" fillId="2" borderId="5" xfId="0" applyNumberFormat="1" applyFont="1" applyFill="1" applyBorder="1" applyAlignment="1">
      <alignment horizontal="left" vertical="top" wrapText="1" shrinkToFit="1"/>
    </xf>
    <xf numFmtId="4" fontId="14" fillId="5" borderId="66" xfId="0" applyNumberFormat="1" applyFont="1" applyFill="1" applyBorder="1" applyAlignment="1">
      <alignment vertical="top" wrapText="1"/>
    </xf>
    <xf numFmtId="4" fontId="14" fillId="2" borderId="15" xfId="0" applyNumberFormat="1" applyFont="1" applyFill="1" applyBorder="1"/>
    <xf numFmtId="4" fontId="14" fillId="5" borderId="22" xfId="0" applyNumberFormat="1" applyFont="1" applyFill="1" applyBorder="1" applyAlignment="1">
      <alignment vertical="top" wrapText="1"/>
    </xf>
    <xf numFmtId="4" fontId="14" fillId="5" borderId="41" xfId="0" applyNumberFormat="1" applyFont="1" applyFill="1" applyBorder="1" applyAlignment="1">
      <alignment vertical="top" wrapText="1"/>
    </xf>
    <xf numFmtId="4" fontId="14" fillId="2" borderId="17" xfId="0" applyNumberFormat="1" applyFont="1" applyFill="1" applyBorder="1"/>
    <xf numFmtId="0" fontId="15" fillId="2" borderId="12" xfId="0" applyFont="1" applyFill="1" applyBorder="1"/>
    <xf numFmtId="0" fontId="15" fillId="2" borderId="0" xfId="0" applyFont="1" applyFill="1"/>
    <xf numFmtId="0" fontId="28" fillId="2" borderId="0" xfId="0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right"/>
    </xf>
    <xf numFmtId="49" fontId="14" fillId="2" borderId="13" xfId="0" applyNumberFormat="1" applyFont="1" applyFill="1" applyBorder="1" applyAlignment="1">
      <alignment horizontal="left" vertical="top" wrapText="1" shrinkToFit="1"/>
    </xf>
    <xf numFmtId="4" fontId="14" fillId="5" borderId="21" xfId="0" applyNumberFormat="1" applyFont="1" applyFill="1" applyBorder="1" applyAlignment="1">
      <alignment vertical="top" wrapText="1"/>
    </xf>
    <xf numFmtId="4" fontId="14" fillId="0" borderId="14" xfId="0" applyNumberFormat="1" applyFont="1" applyFill="1" applyBorder="1"/>
    <xf numFmtId="49" fontId="14" fillId="2" borderId="1" xfId="0" applyNumberFormat="1" applyFont="1" applyFill="1" applyBorder="1" applyAlignment="1">
      <alignment horizontal="left" vertical="top" wrapText="1" shrinkToFit="1"/>
    </xf>
    <xf numFmtId="4" fontId="14" fillId="0" borderId="11" xfId="0" applyNumberFormat="1" applyFont="1" applyFill="1" applyBorder="1"/>
    <xf numFmtId="4" fontId="14" fillId="0" borderId="16" xfId="0" applyNumberFormat="1" applyFont="1" applyFill="1" applyBorder="1"/>
    <xf numFmtId="49" fontId="14" fillId="2" borderId="4" xfId="0" applyNumberFormat="1" applyFont="1" applyFill="1" applyBorder="1" applyAlignment="1">
      <alignment horizontal="left" vertical="top" wrapText="1" shrinkToFit="1"/>
    </xf>
    <xf numFmtId="4" fontId="14" fillId="5" borderId="23" xfId="0" applyNumberFormat="1" applyFont="1" applyFill="1" applyBorder="1" applyAlignment="1">
      <alignment vertical="top" wrapText="1"/>
    </xf>
    <xf numFmtId="4" fontId="14" fillId="2" borderId="16" xfId="0" applyNumberFormat="1" applyFont="1" applyFill="1" applyBorder="1" applyAlignment="1">
      <alignment wrapText="1"/>
    </xf>
    <xf numFmtId="4" fontId="14" fillId="2" borderId="12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9" fillId="0" borderId="0" xfId="0" applyFont="1" applyFill="1" applyBorder="1"/>
    <xf numFmtId="4" fontId="30" fillId="0" borderId="0" xfId="0" applyNumberFormat="1" applyFont="1" applyFill="1" applyBorder="1"/>
    <xf numFmtId="4" fontId="14" fillId="0" borderId="0" xfId="0" applyNumberFormat="1" applyFont="1" applyFill="1" applyBorder="1"/>
    <xf numFmtId="0" fontId="14" fillId="0" borderId="0" xfId="0" applyFont="1" applyFill="1"/>
    <xf numFmtId="0" fontId="14" fillId="5" borderId="6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5" borderId="16" xfId="0" applyNumberFormat="1" applyFont="1" applyFill="1" applyBorder="1"/>
    <xf numFmtId="49" fontId="14" fillId="2" borderId="45" xfId="0" applyNumberFormat="1" applyFont="1" applyFill="1" applyBorder="1" applyAlignment="1">
      <alignment horizontal="left" vertical="top" wrapText="1" shrinkToFit="1"/>
    </xf>
    <xf numFmtId="4" fontId="14" fillId="5" borderId="11" xfId="0" applyNumberFormat="1" applyFont="1" applyFill="1" applyBorder="1"/>
    <xf numFmtId="0" fontId="31" fillId="0" borderId="0" xfId="0" applyFont="1" applyFill="1" applyBorder="1" applyAlignment="1">
      <alignment wrapText="1"/>
    </xf>
    <xf numFmtId="0" fontId="15" fillId="3" borderId="24" xfId="0" applyFont="1" applyFill="1" applyBorder="1" applyAlignment="1">
      <alignment shrinkToFit="1"/>
    </xf>
    <xf numFmtId="4" fontId="15" fillId="3" borderId="76" xfId="1" applyNumberFormat="1" applyFont="1" applyFill="1" applyBorder="1"/>
    <xf numFmtId="4" fontId="15" fillId="3" borderId="20" xfId="0" applyNumberFormat="1" applyFont="1" applyFill="1" applyBorder="1"/>
    <xf numFmtId="0" fontId="15" fillId="3" borderId="24" xfId="1" applyFont="1" applyFill="1" applyBorder="1" applyAlignment="1">
      <alignment vertical="center" wrapText="1"/>
    </xf>
    <xf numFmtId="4" fontId="15" fillId="3" borderId="19" xfId="1" applyNumberFormat="1" applyFont="1" applyFill="1" applyBorder="1"/>
    <xf numFmtId="4" fontId="15" fillId="3" borderId="72" xfId="0" applyNumberFormat="1" applyFont="1" applyFill="1" applyBorder="1"/>
    <xf numFmtId="0" fontId="15" fillId="3" borderId="24" xfId="0" applyFont="1" applyFill="1" applyBorder="1" applyAlignment="1">
      <alignment wrapText="1"/>
    </xf>
    <xf numFmtId="4" fontId="15" fillId="3" borderId="19" xfId="0" applyNumberFormat="1" applyFont="1" applyFill="1" applyBorder="1" applyAlignment="1">
      <alignment horizontal="right"/>
    </xf>
    <xf numFmtId="4" fontId="15" fillId="3" borderId="20" xfId="0" applyNumberFormat="1" applyFont="1" applyFill="1" applyBorder="1" applyAlignment="1">
      <alignment horizontal="right"/>
    </xf>
    <xf numFmtId="4" fontId="14" fillId="5" borderId="34" xfId="0" applyNumberFormat="1" applyFont="1" applyFill="1" applyBorder="1" applyAlignment="1">
      <alignment vertical="top" wrapText="1"/>
    </xf>
    <xf numFmtId="4" fontId="14" fillId="2" borderId="12" xfId="0" applyNumberFormat="1" applyFont="1" applyFill="1" applyBorder="1"/>
    <xf numFmtId="49" fontId="14" fillId="2" borderId="0" xfId="0" applyNumberFormat="1" applyFont="1" applyFill="1" applyBorder="1" applyAlignment="1">
      <alignment horizontal="left" vertical="top" wrapText="1" shrinkToFit="1"/>
    </xf>
    <xf numFmtId="4" fontId="14" fillId="5" borderId="0" xfId="0" applyNumberFormat="1" applyFont="1" applyFill="1" applyBorder="1" applyAlignment="1">
      <alignment vertical="top" wrapText="1"/>
    </xf>
    <xf numFmtId="4" fontId="14" fillId="2" borderId="10" xfId="0" applyNumberFormat="1" applyFont="1" applyFill="1" applyBorder="1"/>
    <xf numFmtId="4" fontId="14" fillId="2" borderId="11" xfId="0" applyNumberFormat="1" applyFont="1" applyFill="1" applyBorder="1"/>
    <xf numFmtId="4" fontId="14" fillId="2" borderId="22" xfId="0" applyNumberFormat="1" applyFont="1" applyFill="1" applyBorder="1" applyAlignment="1">
      <alignment horizontal="right" vertical="center"/>
    </xf>
    <xf numFmtId="49" fontId="14" fillId="2" borderId="5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 vertical="center"/>
    </xf>
    <xf numFmtId="4" fontId="14" fillId="2" borderId="33" xfId="0" applyNumberFormat="1" applyFont="1" applyFill="1" applyBorder="1" applyAlignment="1">
      <alignment horizontal="right" vertical="center"/>
    </xf>
    <xf numFmtId="4" fontId="14" fillId="2" borderId="29" xfId="0" applyNumberFormat="1" applyFont="1" applyFill="1" applyBorder="1" applyAlignment="1">
      <alignment vertical="center"/>
    </xf>
    <xf numFmtId="4" fontId="14" fillId="2" borderId="16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 shrinkToFit="1"/>
    </xf>
    <xf numFmtId="4" fontId="14" fillId="2" borderId="22" xfId="0" applyNumberFormat="1" applyFont="1" applyFill="1" applyBorder="1" applyAlignment="1">
      <alignment vertical="center" wrapText="1"/>
    </xf>
    <xf numFmtId="4" fontId="15" fillId="3" borderId="36" xfId="1" applyNumberFormat="1" applyFont="1" applyFill="1" applyBorder="1"/>
    <xf numFmtId="0" fontId="22" fillId="2" borderId="0" xfId="0" applyFont="1" applyFill="1" applyBorder="1"/>
    <xf numFmtId="49" fontId="15" fillId="3" borderId="24" xfId="0" applyNumberFormat="1" applyFont="1" applyFill="1" applyBorder="1" applyAlignment="1">
      <alignment horizontal="left" vertical="center"/>
    </xf>
    <xf numFmtId="4" fontId="15" fillId="3" borderId="19" xfId="0" applyNumberFormat="1" applyFont="1" applyFill="1" applyBorder="1" applyAlignment="1">
      <alignment horizontal="right" vertical="center"/>
    </xf>
    <xf numFmtId="4" fontId="14" fillId="0" borderId="21" xfId="0" applyNumberFormat="1" applyFont="1" applyBorder="1" applyAlignment="1">
      <alignment vertical="center"/>
    </xf>
    <xf numFmtId="4" fontId="14" fillId="0" borderId="22" xfId="0" applyNumberFormat="1" applyFont="1" applyBorder="1" applyAlignment="1">
      <alignment vertical="center"/>
    </xf>
    <xf numFmtId="0" fontId="14" fillId="0" borderId="4" xfId="0" applyFont="1" applyBorder="1"/>
    <xf numFmtId="4" fontId="14" fillId="0" borderId="23" xfId="0" applyNumberFormat="1" applyFont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5" fillId="3" borderId="70" xfId="0" applyFont="1" applyFill="1" applyBorder="1" applyAlignment="1">
      <alignment shrinkToFit="1"/>
    </xf>
    <xf numFmtId="4" fontId="15" fillId="3" borderId="43" xfId="1" applyNumberFormat="1" applyFont="1" applyFill="1" applyBorder="1"/>
    <xf numFmtId="4" fontId="14" fillId="2" borderId="17" xfId="0" applyNumberFormat="1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vertical="center"/>
    </xf>
    <xf numFmtId="0" fontId="19" fillId="2" borderId="44" xfId="3" applyFont="1" applyFill="1" applyBorder="1" applyAlignment="1">
      <alignment horizontal="left"/>
    </xf>
    <xf numFmtId="4" fontId="14" fillId="0" borderId="34" xfId="0" applyNumberFormat="1" applyFont="1" applyBorder="1" applyAlignment="1">
      <alignment vertical="center"/>
    </xf>
    <xf numFmtId="4" fontId="14" fillId="2" borderId="14" xfId="0" applyNumberFormat="1" applyFont="1" applyFill="1" applyBorder="1" applyAlignment="1">
      <alignment horizontal="right" vertical="center" wrapText="1"/>
    </xf>
    <xf numFmtId="0" fontId="14" fillId="0" borderId="74" xfId="0" applyFont="1" applyFill="1" applyBorder="1" applyAlignment="1">
      <alignment vertical="center" wrapText="1"/>
    </xf>
    <xf numFmtId="4" fontId="14" fillId="0" borderId="21" xfId="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vertical="center" wrapText="1"/>
    </xf>
    <xf numFmtId="4" fontId="14" fillId="0" borderId="22" xfId="0" applyNumberFormat="1" applyFont="1" applyFill="1" applyBorder="1" applyAlignment="1">
      <alignment vertical="center"/>
    </xf>
    <xf numFmtId="4" fontId="14" fillId="0" borderId="22" xfId="0" applyNumberFormat="1" applyFont="1" applyFill="1" applyBorder="1" applyAlignment="1">
      <alignment vertical="center" wrapText="1"/>
    </xf>
    <xf numFmtId="4" fontId="14" fillId="0" borderId="23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shrinkToFit="1"/>
    </xf>
    <xf numFmtId="4" fontId="15" fillId="0" borderId="0" xfId="1" applyNumberFormat="1" applyFont="1" applyBorder="1"/>
    <xf numFmtId="4" fontId="15" fillId="2" borderId="0" xfId="0" applyNumberFormat="1" applyFont="1" applyFill="1" applyBorder="1"/>
    <xf numFmtId="0" fontId="32" fillId="2" borderId="1" xfId="2" applyFont="1" applyFill="1" applyBorder="1" applyAlignment="1">
      <alignment vertical="center" wrapText="1"/>
    </xf>
    <xf numFmtId="4" fontId="14" fillId="0" borderId="3" xfId="0" applyNumberFormat="1" applyFont="1" applyBorder="1" applyAlignment="1">
      <alignment vertical="center"/>
    </xf>
    <xf numFmtId="4" fontId="14" fillId="2" borderId="9" xfId="0" applyNumberFormat="1" applyFont="1" applyFill="1" applyBorder="1" applyAlignment="1">
      <alignment horizontal="right" vertical="center" wrapText="1"/>
    </xf>
    <xf numFmtId="0" fontId="32" fillId="2" borderId="4" xfId="2" applyFont="1" applyFill="1" applyBorder="1" applyAlignment="1">
      <alignment vertical="center" wrapText="1"/>
    </xf>
    <xf numFmtId="4" fontId="14" fillId="0" borderId="73" xfId="0" applyNumberFormat="1" applyFont="1" applyBorder="1" applyAlignment="1">
      <alignment vertical="center"/>
    </xf>
    <xf numFmtId="0" fontId="33" fillId="0" borderId="0" xfId="0" applyFont="1" applyFill="1" applyBorder="1" applyAlignment="1">
      <alignment wrapText="1"/>
    </xf>
    <xf numFmtId="4" fontId="14" fillId="2" borderId="15" xfId="0" applyNumberFormat="1" applyFont="1" applyFill="1" applyBorder="1" applyAlignment="1">
      <alignment horizontal="right"/>
    </xf>
    <xf numFmtId="4" fontId="14" fillId="2" borderId="71" xfId="2" applyNumberFormat="1" applyFont="1" applyFill="1" applyBorder="1" applyAlignment="1">
      <alignment vertical="center" wrapText="1"/>
    </xf>
    <xf numFmtId="4" fontId="14" fillId="2" borderId="11" xfId="2" applyNumberFormat="1" applyFont="1" applyFill="1" applyBorder="1" applyAlignment="1">
      <alignment vertical="center" wrapText="1"/>
    </xf>
    <xf numFmtId="4" fontId="14" fillId="2" borderId="17" xfId="2" applyNumberFormat="1" applyFont="1" applyFill="1" applyBorder="1" applyAlignment="1">
      <alignment vertical="center" wrapText="1"/>
    </xf>
    <xf numFmtId="4" fontId="14" fillId="2" borderId="16" xfId="2" applyNumberFormat="1" applyFont="1" applyFill="1" applyBorder="1" applyAlignment="1">
      <alignment vertical="center" wrapText="1"/>
    </xf>
    <xf numFmtId="4" fontId="14" fillId="2" borderId="14" xfId="2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66" fontId="14" fillId="0" borderId="0" xfId="0" applyNumberFormat="1" applyFont="1" applyBorder="1" applyAlignment="1">
      <alignment vertical="justify"/>
    </xf>
    <xf numFmtId="0" fontId="14" fillId="2" borderId="0" xfId="0" applyFont="1" applyFill="1" applyBorder="1" applyAlignment="1">
      <alignment horizontal="center" vertical="center" wrapText="1"/>
    </xf>
    <xf numFmtId="4" fontId="14" fillId="2" borderId="0" xfId="2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/>
    </xf>
    <xf numFmtId="0" fontId="15" fillId="2" borderId="0" xfId="0" applyFont="1" applyFill="1" applyBorder="1"/>
    <xf numFmtId="0" fontId="14" fillId="2" borderId="0" xfId="0" applyFont="1" applyFill="1" applyBorder="1" applyAlignment="1">
      <alignment horizontal="right"/>
    </xf>
    <xf numFmtId="40" fontId="14" fillId="0" borderId="3" xfId="0" applyNumberFormat="1" applyFont="1" applyBorder="1" applyAlignment="1">
      <alignment vertical="justify"/>
    </xf>
    <xf numFmtId="0" fontId="14" fillId="2" borderId="9" xfId="0" applyFont="1" applyFill="1" applyBorder="1"/>
    <xf numFmtId="4" fontId="14" fillId="2" borderId="14" xfId="0" applyNumberFormat="1" applyFont="1" applyFill="1" applyBorder="1"/>
    <xf numFmtId="40" fontId="14" fillId="0" borderId="7" xfId="0" applyNumberFormat="1" applyFont="1" applyBorder="1" applyAlignment="1">
      <alignment vertical="justify"/>
    </xf>
    <xf numFmtId="0" fontId="14" fillId="0" borderId="0" xfId="0" applyFont="1" applyBorder="1"/>
    <xf numFmtId="40" fontId="14" fillId="0" borderId="0" xfId="0" applyNumberFormat="1" applyFont="1" applyBorder="1" applyAlignment="1">
      <alignment vertical="justify"/>
    </xf>
    <xf numFmtId="40" fontId="14" fillId="0" borderId="23" xfId="0" applyNumberFormat="1" applyFont="1" applyBorder="1" applyAlignment="1">
      <alignment vertical="justify"/>
    </xf>
    <xf numFmtId="4" fontId="15" fillId="3" borderId="18" xfId="0" applyNumberFormat="1" applyFont="1" applyFill="1" applyBorder="1" applyAlignment="1">
      <alignment horizontal="right"/>
    </xf>
    <xf numFmtId="4" fontId="14" fillId="2" borderId="21" xfId="1" applyNumberFormat="1" applyFont="1" applyFill="1" applyBorder="1"/>
    <xf numFmtId="4" fontId="14" fillId="2" borderId="34" xfId="1" applyNumberFormat="1" applyFont="1" applyFill="1" applyBorder="1"/>
    <xf numFmtId="4" fontId="14" fillId="2" borderId="0" xfId="1" applyNumberFormat="1" applyFont="1" applyFill="1" applyBorder="1"/>
    <xf numFmtId="4" fontId="14" fillId="2" borderId="23" xfId="1" applyNumberFormat="1" applyFont="1" applyFill="1" applyBorder="1"/>
    <xf numFmtId="0" fontId="14" fillId="0" borderId="13" xfId="0" applyFont="1" applyBorder="1"/>
    <xf numFmtId="4" fontId="14" fillId="2" borderId="15" xfId="1" applyNumberFormat="1" applyFont="1" applyFill="1" applyBorder="1"/>
    <xf numFmtId="8" fontId="14" fillId="0" borderId="3" xfId="0" applyNumberFormat="1" applyFont="1" applyBorder="1"/>
    <xf numFmtId="4" fontId="12" fillId="3" borderId="18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49" fontId="14" fillId="2" borderId="2" xfId="0" applyNumberFormat="1" applyFont="1" applyFill="1" applyBorder="1" applyAlignment="1">
      <alignment horizontal="left" vertical="top" wrapText="1" shrinkToFit="1"/>
    </xf>
    <xf numFmtId="0" fontId="14" fillId="2" borderId="0" xfId="0" applyFont="1" applyFill="1" applyBorder="1" applyAlignment="1">
      <alignment wrapText="1"/>
    </xf>
    <xf numFmtId="4" fontId="14" fillId="2" borderId="0" xfId="0" applyNumberFormat="1" applyFont="1" applyFill="1" applyBorder="1"/>
    <xf numFmtId="4" fontId="14" fillId="2" borderId="0" xfId="0" applyNumberFormat="1" applyFont="1" applyFill="1" applyBorder="1" applyAlignment="1">
      <alignment horizontal="right" vertical="center" wrapText="1"/>
    </xf>
    <xf numFmtId="40" fontId="14" fillId="0" borderId="22" xfId="0" applyNumberFormat="1" applyFont="1" applyBorder="1" applyAlignment="1">
      <alignment vertical="justify"/>
    </xf>
    <xf numFmtId="4" fontId="14" fillId="2" borderId="0" xfId="0" applyNumberFormat="1" applyFont="1" applyFill="1" applyBorder="1"/>
    <xf numFmtId="0" fontId="14" fillId="2" borderId="24" xfId="0" applyFont="1" applyFill="1" applyBorder="1" applyAlignment="1">
      <alignment shrinkToFit="1"/>
    </xf>
    <xf numFmtId="4" fontId="14" fillId="2" borderId="19" xfId="1" applyNumberFormat="1" applyFont="1" applyFill="1" applyBorder="1"/>
    <xf numFmtId="0" fontId="33" fillId="2" borderId="0" xfId="0" applyFont="1" applyFill="1" applyBorder="1" applyAlignment="1">
      <alignment wrapText="1"/>
    </xf>
    <xf numFmtId="0" fontId="14" fillId="2" borderId="74" xfId="0" applyFont="1" applyFill="1" applyBorder="1" applyAlignment="1">
      <alignment shrinkToFit="1"/>
    </xf>
    <xf numFmtId="4" fontId="14" fillId="2" borderId="16" xfId="0" applyNumberFormat="1" applyFont="1" applyFill="1" applyBorder="1"/>
    <xf numFmtId="0" fontId="15" fillId="2" borderId="27" xfId="0" applyFont="1" applyFill="1" applyBorder="1" applyAlignment="1">
      <alignment shrinkToFit="1"/>
    </xf>
    <xf numFmtId="4" fontId="15" fillId="2" borderId="23" xfId="1" applyNumberFormat="1" applyFont="1" applyFill="1" applyBorder="1"/>
    <xf numFmtId="4" fontId="15" fillId="2" borderId="20" xfId="0" applyNumberFormat="1" applyFont="1" applyFill="1" applyBorder="1"/>
    <xf numFmtId="0" fontId="14" fillId="2" borderId="8" xfId="0" applyFont="1" applyFill="1" applyBorder="1" applyAlignment="1">
      <alignment shrinkToFit="1"/>
    </xf>
    <xf numFmtId="0" fontId="14" fillId="2" borderId="75" xfId="0" applyFont="1" applyFill="1" applyBorder="1" applyAlignment="1">
      <alignment shrinkToFit="1"/>
    </xf>
    <xf numFmtId="4" fontId="15" fillId="2" borderId="9" xfId="0" applyNumberFormat="1" applyFont="1" applyFill="1" applyBorder="1" applyAlignment="1">
      <alignment wrapText="1"/>
    </xf>
    <xf numFmtId="4" fontId="15" fillId="3" borderId="43" xfId="0" applyNumberFormat="1" applyFont="1" applyFill="1" applyBorder="1" applyAlignment="1">
      <alignment wrapText="1"/>
    </xf>
    <xf numFmtId="4" fontId="15" fillId="3" borderId="36" xfId="0" applyNumberFormat="1" applyFont="1" applyFill="1" applyBorder="1" applyAlignment="1">
      <alignment wrapText="1"/>
    </xf>
    <xf numFmtId="0" fontId="15" fillId="4" borderId="0" xfId="0" applyFont="1" applyFill="1"/>
    <xf numFmtId="4" fontId="15" fillId="3" borderId="19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shrinkToFit="1"/>
    </xf>
    <xf numFmtId="4" fontId="14" fillId="2" borderId="9" xfId="0" applyNumberFormat="1" applyFont="1" applyFill="1" applyBorder="1"/>
    <xf numFmtId="4" fontId="14" fillId="2" borderId="20" xfId="0" applyNumberFormat="1" applyFont="1" applyFill="1" applyBorder="1"/>
    <xf numFmtId="0" fontId="14" fillId="2" borderId="5" xfId="0" applyFont="1" applyFill="1" applyBorder="1" applyAlignment="1">
      <alignment shrinkToFit="1"/>
    </xf>
    <xf numFmtId="4" fontId="14" fillId="2" borderId="29" xfId="1" applyNumberFormat="1" applyFont="1" applyFill="1" applyBorder="1"/>
    <xf numFmtId="4" fontId="14" fillId="2" borderId="14" xfId="0" applyNumberFormat="1" applyFont="1" applyFill="1" applyBorder="1" applyAlignment="1">
      <alignment vertical="center"/>
    </xf>
    <xf numFmtId="49" fontId="14" fillId="0" borderId="13" xfId="0" applyNumberFormat="1" applyFont="1" applyBorder="1" applyAlignment="1">
      <alignment vertical="center" wrapText="1" shrinkToFit="1"/>
    </xf>
    <xf numFmtId="0" fontId="14" fillId="2" borderId="9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 wrapText="1" shrinkToFit="1"/>
    </xf>
    <xf numFmtId="0" fontId="14" fillId="0" borderId="13" xfId="0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wrapText="1"/>
    </xf>
    <xf numFmtId="4" fontId="14" fillId="2" borderId="22" xfId="1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49" fontId="14" fillId="0" borderId="1" xfId="0" applyNumberFormat="1" applyFont="1" applyBorder="1" applyAlignment="1">
      <alignment horizontal="left" vertical="center" wrapText="1" shrinkToFit="1"/>
    </xf>
    <xf numFmtId="4" fontId="14" fillId="2" borderId="0" xfId="1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4" fontId="14" fillId="2" borderId="17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wrapText="1"/>
    </xf>
    <xf numFmtId="4" fontId="14" fillId="2" borderId="0" xfId="0" applyNumberFormat="1" applyFont="1" applyFill="1" applyBorder="1"/>
    <xf numFmtId="4" fontId="14" fillId="2" borderId="9" xfId="0" applyNumberFormat="1" applyFont="1" applyFill="1" applyBorder="1" applyAlignment="1">
      <alignment vertical="center"/>
    </xf>
    <xf numFmtId="0" fontId="14" fillId="2" borderId="4" xfId="0" applyFont="1" applyFill="1" applyBorder="1" applyAlignment="1">
      <alignment wrapText="1"/>
    </xf>
    <xf numFmtId="4" fontId="14" fillId="2" borderId="69" xfId="1" applyNumberFormat="1" applyFont="1" applyFill="1" applyBorder="1" applyAlignment="1">
      <alignment vertical="center"/>
    </xf>
    <xf numFmtId="4" fontId="15" fillId="3" borderId="32" xfId="0" applyNumberFormat="1" applyFont="1" applyFill="1" applyBorder="1" applyAlignment="1">
      <alignment horizontal="right"/>
    </xf>
    <xf numFmtId="0" fontId="14" fillId="2" borderId="13" xfId="0" applyFont="1" applyFill="1" applyBorder="1"/>
    <xf numFmtId="4" fontId="14" fillId="2" borderId="68" xfId="1" applyNumberFormat="1" applyFont="1" applyFill="1" applyBorder="1"/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/>
    <xf numFmtId="4" fontId="14" fillId="0" borderId="38" xfId="2" applyNumberFormat="1" applyFont="1" applyFill="1" applyBorder="1" applyAlignment="1">
      <alignment vertical="center"/>
    </xf>
    <xf numFmtId="4" fontId="14" fillId="0" borderId="7" xfId="2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center"/>
    </xf>
    <xf numFmtId="4" fontId="14" fillId="0" borderId="19" xfId="1" applyNumberFormat="1" applyFont="1" applyBorder="1"/>
    <xf numFmtId="0" fontId="14" fillId="2" borderId="2" xfId="0" applyFont="1" applyFill="1" applyBorder="1" applyAlignment="1">
      <alignment vertical="center" wrapText="1" shrinkToFit="1"/>
    </xf>
    <xf numFmtId="4" fontId="14" fillId="2" borderId="34" xfId="0" applyNumberFormat="1" applyFont="1" applyFill="1" applyBorder="1" applyAlignment="1">
      <alignment vertical="center" wrapText="1"/>
    </xf>
    <xf numFmtId="4" fontId="14" fillId="2" borderId="79" xfId="0" applyNumberFormat="1" applyFont="1" applyFill="1" applyBorder="1"/>
    <xf numFmtId="0" fontId="14" fillId="2" borderId="0" xfId="0" applyFont="1" applyFill="1" applyBorder="1" applyAlignment="1">
      <alignment vertical="center" wrapText="1" shrinkToFit="1"/>
    </xf>
    <xf numFmtId="4" fontId="14" fillId="2" borderId="0" xfId="0" applyNumberFormat="1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 shrinkToFit="1"/>
    </xf>
    <xf numFmtId="4" fontId="14" fillId="2" borderId="23" xfId="0" applyNumberFormat="1" applyFont="1" applyFill="1" applyBorder="1" applyAlignment="1">
      <alignment vertical="center" wrapText="1"/>
    </xf>
    <xf numFmtId="4" fontId="13" fillId="2" borderId="0" xfId="0" applyNumberFormat="1" applyFont="1" applyFill="1" applyBorder="1"/>
    <xf numFmtId="4" fontId="14" fillId="0" borderId="34" xfId="0" applyNumberFormat="1" applyFont="1" applyFill="1" applyBorder="1" applyAlignment="1">
      <alignment vertical="center"/>
    </xf>
    <xf numFmtId="0" fontId="12" fillId="3" borderId="24" xfId="0" applyFont="1" applyFill="1" applyBorder="1" applyAlignment="1">
      <alignment vertical="center" shrinkToFit="1"/>
    </xf>
    <xf numFmtId="4" fontId="12" fillId="3" borderId="76" xfId="1" applyNumberFormat="1" applyFont="1" applyFill="1" applyBorder="1" applyAlignment="1">
      <alignment vertical="center"/>
    </xf>
    <xf numFmtId="4" fontId="12" fillId="3" borderId="20" xfId="0" applyNumberFormat="1" applyFont="1" applyFill="1" applyBorder="1" applyAlignment="1">
      <alignment vertical="center"/>
    </xf>
    <xf numFmtId="4" fontId="19" fillId="2" borderId="44" xfId="3" applyNumberFormat="1" applyFont="1" applyFill="1" applyBorder="1" applyAlignment="1">
      <alignment horizontal="right" wrapText="1"/>
    </xf>
    <xf numFmtId="0" fontId="11" fillId="3" borderId="80" xfId="2" applyFont="1" applyFill="1" applyBorder="1" applyAlignment="1">
      <alignment horizontal="center"/>
    </xf>
    <xf numFmtId="3" fontId="11" fillId="3" borderId="83" xfId="3" applyNumberFormat="1" applyFont="1" applyFill="1" applyBorder="1" applyAlignment="1">
      <alignment horizontal="center" wrapText="1"/>
    </xf>
    <xf numFmtId="3" fontId="11" fillId="3" borderId="78" xfId="3" applyNumberFormat="1" applyFont="1" applyFill="1" applyBorder="1" applyAlignment="1">
      <alignment horizontal="center" wrapText="1"/>
    </xf>
    <xf numFmtId="0" fontId="11" fillId="3" borderId="46" xfId="2" applyFont="1" applyFill="1" applyBorder="1" applyAlignment="1">
      <alignment horizontal="center"/>
    </xf>
    <xf numFmtId="0" fontId="11" fillId="3" borderId="47" xfId="2" applyFont="1" applyFill="1" applyBorder="1" applyAlignment="1">
      <alignment horizontal="center"/>
    </xf>
    <xf numFmtId="4" fontId="15" fillId="3" borderId="54" xfId="3" applyNumberFormat="1" applyFont="1" applyFill="1" applyBorder="1" applyAlignment="1">
      <alignment horizontal="right" wrapText="1"/>
    </xf>
    <xf numFmtId="4" fontId="15" fillId="3" borderId="61" xfId="3" applyNumberFormat="1" applyFont="1" applyFill="1" applyBorder="1" applyAlignment="1">
      <alignment horizontal="right" wrapText="1"/>
    </xf>
    <xf numFmtId="0" fontId="4" fillId="3" borderId="48" xfId="2" applyFont="1" applyFill="1" applyBorder="1" applyAlignment="1"/>
    <xf numFmtId="0" fontId="5" fillId="3" borderId="84" xfId="0" applyFont="1" applyFill="1" applyBorder="1"/>
    <xf numFmtId="0" fontId="14" fillId="3" borderId="84" xfId="3" applyFont="1" applyFill="1" applyBorder="1"/>
    <xf numFmtId="0" fontId="14" fillId="3" borderId="84" xfId="3" applyFont="1" applyFill="1" applyBorder="1" applyAlignment="1">
      <alignment horizontal="center"/>
    </xf>
    <xf numFmtId="3" fontId="14" fillId="3" borderId="84" xfId="3" applyNumberFormat="1" applyFont="1" applyFill="1" applyBorder="1"/>
    <xf numFmtId="4" fontId="12" fillId="3" borderId="84" xfId="3" applyNumberFormat="1" applyFont="1" applyFill="1" applyBorder="1"/>
    <xf numFmtId="4" fontId="19" fillId="2" borderId="85" xfId="3" applyNumberFormat="1" applyFont="1" applyFill="1" applyBorder="1" applyAlignment="1">
      <alignment horizontal="right" wrapText="1"/>
    </xf>
    <xf numFmtId="4" fontId="19" fillId="2" borderId="85" xfId="3" applyNumberFormat="1" applyFont="1" applyFill="1" applyBorder="1"/>
    <xf numFmtId="4" fontId="14" fillId="2" borderId="34" xfId="3" applyNumberFormat="1" applyFont="1" applyFill="1" applyBorder="1"/>
    <xf numFmtId="4" fontId="15" fillId="3" borderId="61" xfId="3" applyNumberFormat="1" applyFont="1" applyFill="1" applyBorder="1"/>
    <xf numFmtId="4" fontId="4" fillId="2" borderId="85" xfId="3" applyNumberFormat="1" applyFont="1" applyFill="1" applyBorder="1" applyAlignment="1">
      <alignment vertical="center"/>
    </xf>
    <xf numFmtId="3" fontId="14" fillId="2" borderId="30" xfId="3" applyNumberFormat="1" applyFont="1" applyFill="1" applyBorder="1"/>
    <xf numFmtId="4" fontId="15" fillId="3" borderId="87" xfId="3" applyNumberFormat="1" applyFont="1" applyFill="1" applyBorder="1"/>
    <xf numFmtId="0" fontId="14" fillId="2" borderId="30" xfId="3" applyFont="1" applyFill="1" applyBorder="1" applyAlignment="1">
      <alignment horizontal="center"/>
    </xf>
    <xf numFmtId="0" fontId="19" fillId="2" borderId="44" xfId="3" applyFont="1" applyFill="1" applyBorder="1" applyAlignment="1">
      <alignment wrapText="1"/>
    </xf>
    <xf numFmtId="0" fontId="15" fillId="3" borderId="60" xfId="2" applyFont="1" applyFill="1" applyBorder="1" applyAlignment="1">
      <alignment horizontal="left"/>
    </xf>
    <xf numFmtId="3" fontId="15" fillId="2" borderId="0" xfId="2" applyNumberFormat="1" applyFont="1" applyFill="1" applyBorder="1"/>
    <xf numFmtId="4" fontId="19" fillId="2" borderId="0" xfId="3" applyNumberFormat="1" applyFont="1" applyFill="1" applyBorder="1"/>
    <xf numFmtId="0" fontId="15" fillId="2" borderId="0" xfId="3" applyFont="1" applyFill="1" applyBorder="1"/>
    <xf numFmtId="4" fontId="15" fillId="3" borderId="61" xfId="2" applyNumberFormat="1" applyFont="1" applyFill="1" applyBorder="1"/>
    <xf numFmtId="0" fontId="15" fillId="3" borderId="88" xfId="2" applyFont="1" applyFill="1" applyBorder="1" applyAlignment="1"/>
    <xf numFmtId="0" fontId="4" fillId="2" borderId="45" xfId="3" applyFont="1" applyFill="1" applyBorder="1" applyAlignment="1">
      <alignment horizontal="left" vertical="top"/>
    </xf>
    <xf numFmtId="4" fontId="4" fillId="2" borderId="35" xfId="3" applyNumberFormat="1" applyFont="1" applyFill="1" applyBorder="1" applyAlignment="1">
      <alignment vertical="center"/>
    </xf>
    <xf numFmtId="4" fontId="15" fillId="3" borderId="90" xfId="3" applyNumberFormat="1" applyFont="1" applyFill="1" applyBorder="1"/>
    <xf numFmtId="0" fontId="14" fillId="0" borderId="1" xfId="0" applyFont="1" applyFill="1" applyBorder="1"/>
    <xf numFmtId="4" fontId="29" fillId="0" borderId="0" xfId="0" applyNumberFormat="1" applyFont="1" applyFill="1" applyBorder="1"/>
    <xf numFmtId="4" fontId="14" fillId="2" borderId="72" xfId="0" applyNumberFormat="1" applyFont="1" applyFill="1" applyBorder="1" applyAlignment="1">
      <alignment horizontal="right" vertical="center" wrapText="1"/>
    </xf>
    <xf numFmtId="0" fontId="32" fillId="2" borderId="5" xfId="2" applyFont="1" applyFill="1" applyBorder="1" applyAlignment="1">
      <alignment vertical="center" wrapText="1"/>
    </xf>
    <xf numFmtId="4" fontId="14" fillId="0" borderId="33" xfId="0" applyNumberFormat="1" applyFont="1" applyBorder="1" applyAlignment="1">
      <alignment vertical="center"/>
    </xf>
    <xf numFmtId="4" fontId="14" fillId="2" borderId="16" xfId="0" applyNumberFormat="1" applyFont="1" applyFill="1" applyBorder="1" applyAlignment="1">
      <alignment horizontal="right" vertical="center" wrapText="1"/>
    </xf>
    <xf numFmtId="4" fontId="14" fillId="0" borderId="15" xfId="0" applyNumberFormat="1" applyFont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32" fillId="2" borderId="45" xfId="2" applyFont="1" applyFill="1" applyBorder="1" applyAlignment="1">
      <alignment vertical="center" wrapText="1"/>
    </xf>
    <xf numFmtId="4" fontId="14" fillId="0" borderId="12" xfId="0" applyNumberFormat="1" applyFont="1" applyBorder="1" applyAlignment="1">
      <alignment vertical="center"/>
    </xf>
    <xf numFmtId="4" fontId="14" fillId="0" borderId="69" xfId="0" applyNumberFormat="1" applyFont="1" applyBorder="1" applyAlignment="1">
      <alignment vertical="center"/>
    </xf>
    <xf numFmtId="4" fontId="14" fillId="0" borderId="33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4" fontId="16" fillId="2" borderId="53" xfId="3" applyNumberFormat="1" applyFont="1" applyFill="1" applyBorder="1"/>
    <xf numFmtId="4" fontId="35" fillId="2" borderId="58" xfId="3" applyNumberFormat="1" applyFont="1" applyFill="1" applyBorder="1"/>
    <xf numFmtId="0" fontId="14" fillId="2" borderId="2" xfId="0" applyFont="1" applyFill="1" applyBorder="1"/>
    <xf numFmtId="0" fontId="14" fillId="2" borderId="5" xfId="0" applyFont="1" applyFill="1" applyBorder="1"/>
    <xf numFmtId="4" fontId="4" fillId="2" borderId="53" xfId="3" applyNumberFormat="1" applyFont="1" applyFill="1" applyBorder="1" applyAlignment="1">
      <alignment vertical="center"/>
    </xf>
    <xf numFmtId="4" fontId="14" fillId="5" borderId="33" xfId="0" applyNumberFormat="1" applyFont="1" applyFill="1" applyBorder="1" applyAlignment="1">
      <alignment vertical="top" wrapText="1"/>
    </xf>
    <xf numFmtId="4" fontId="15" fillId="3" borderId="54" xfId="3" applyNumberFormat="1" applyFont="1" applyFill="1" applyBorder="1"/>
    <xf numFmtId="4" fontId="19" fillId="2" borderId="6" xfId="3" applyNumberFormat="1" applyFont="1" applyFill="1" applyBorder="1"/>
    <xf numFmtId="4" fontId="14" fillId="2" borderId="30" xfId="0" applyNumberFormat="1" applyFont="1" applyFill="1" applyBorder="1"/>
    <xf numFmtId="4" fontId="14" fillId="2" borderId="0" xfId="0" applyNumberFormat="1" applyFont="1" applyFill="1" applyBorder="1"/>
    <xf numFmtId="0" fontId="14" fillId="2" borderId="43" xfId="0" applyFont="1" applyFill="1" applyBorder="1"/>
    <xf numFmtId="4" fontId="14" fillId="2" borderId="69" xfId="0" applyNumberFormat="1" applyFont="1" applyFill="1" applyBorder="1"/>
    <xf numFmtId="4" fontId="36" fillId="0" borderId="91" xfId="0" applyNumberFormat="1" applyFont="1" applyFill="1" applyBorder="1" applyAlignment="1">
      <alignment horizontal="right"/>
    </xf>
    <xf numFmtId="4" fontId="36" fillId="0" borderId="3" xfId="0" applyNumberFormat="1" applyFont="1" applyFill="1" applyBorder="1" applyAlignment="1">
      <alignment horizontal="right"/>
    </xf>
    <xf numFmtId="4" fontId="36" fillId="0" borderId="73" xfId="0" applyNumberFormat="1" applyFont="1" applyFill="1" applyBorder="1" applyAlignment="1">
      <alignment horizontal="right"/>
    </xf>
    <xf numFmtId="4" fontId="36" fillId="0" borderId="93" xfId="0" applyNumberFormat="1" applyFont="1" applyFill="1" applyBorder="1" applyAlignment="1">
      <alignment horizontal="right"/>
    </xf>
    <xf numFmtId="4" fontId="36" fillId="0" borderId="52" xfId="0" applyNumberFormat="1" applyFont="1" applyFill="1" applyBorder="1" applyAlignment="1">
      <alignment horizontal="right"/>
    </xf>
    <xf numFmtId="4" fontId="36" fillId="0" borderId="94" xfId="0" applyNumberFormat="1" applyFont="1" applyFill="1" applyBorder="1" applyAlignment="1">
      <alignment horizontal="right"/>
    </xf>
    <xf numFmtId="4" fontId="36" fillId="0" borderId="44" xfId="0" applyNumberFormat="1" applyFont="1" applyFill="1" applyBorder="1" applyAlignment="1">
      <alignment horizontal="right"/>
    </xf>
    <xf numFmtId="4" fontId="19" fillId="2" borderId="53" xfId="3" applyNumberFormat="1" applyFont="1" applyFill="1" applyBorder="1"/>
    <xf numFmtId="4" fontId="4" fillId="2" borderId="56" xfId="3" applyNumberFormat="1" applyFont="1" applyFill="1" applyBorder="1"/>
    <xf numFmtId="4" fontId="14" fillId="2" borderId="94" xfId="0" applyNumberFormat="1" applyFont="1" applyFill="1" applyBorder="1" applyAlignment="1">
      <alignment horizontal="right"/>
    </xf>
    <xf numFmtId="0" fontId="14" fillId="2" borderId="92" xfId="0" applyFont="1" applyFill="1" applyBorder="1" applyAlignment="1">
      <alignment vertical="top" wrapText="1"/>
    </xf>
    <xf numFmtId="4" fontId="14" fillId="2" borderId="91" xfId="0" applyNumberFormat="1" applyFont="1" applyFill="1" applyBorder="1" applyAlignment="1">
      <alignment horizontal="right"/>
    </xf>
    <xf numFmtId="0" fontId="14" fillId="2" borderId="58" xfId="0" applyFont="1" applyFill="1" applyBorder="1" applyAlignment="1">
      <alignment vertical="top" wrapText="1"/>
    </xf>
    <xf numFmtId="4" fontId="14" fillId="2" borderId="3" xfId="0" applyNumberFormat="1" applyFont="1" applyFill="1" applyBorder="1" applyAlignment="1">
      <alignment horizontal="right"/>
    </xf>
    <xf numFmtId="4" fontId="14" fillId="2" borderId="73" xfId="0" applyNumberFormat="1" applyFont="1" applyFill="1" applyBorder="1" applyAlignment="1">
      <alignment horizontal="right"/>
    </xf>
    <xf numFmtId="4" fontId="19" fillId="2" borderId="59" xfId="3" applyNumberFormat="1" applyFont="1" applyFill="1" applyBorder="1"/>
    <xf numFmtId="4" fontId="19" fillId="2" borderId="55" xfId="3" applyNumberFormat="1" applyFont="1" applyFill="1" applyBorder="1"/>
    <xf numFmtId="4" fontId="19" fillId="0" borderId="3" xfId="3" applyNumberFormat="1" applyFont="1" applyBorder="1"/>
    <xf numFmtId="4" fontId="19" fillId="0" borderId="55" xfId="3" applyNumberFormat="1" applyFont="1" applyBorder="1"/>
    <xf numFmtId="0" fontId="15" fillId="3" borderId="70" xfId="1" applyFont="1" applyFill="1" applyBorder="1" applyAlignment="1">
      <alignment vertical="center" wrapText="1"/>
    </xf>
    <xf numFmtId="0" fontId="36" fillId="0" borderId="28" xfId="0" applyFont="1" applyFill="1" applyBorder="1" applyAlignment="1">
      <alignment vertical="top" wrapText="1"/>
    </xf>
    <xf numFmtId="4" fontId="36" fillId="0" borderId="67" xfId="0" applyNumberFormat="1" applyFont="1" applyFill="1" applyBorder="1" applyAlignment="1">
      <alignment horizontal="right"/>
    </xf>
    <xf numFmtId="4" fontId="14" fillId="2" borderId="67" xfId="0" applyNumberFormat="1" applyFont="1" applyFill="1" applyBorder="1" applyAlignment="1">
      <alignment horizontal="right" vertical="center" wrapText="1"/>
    </xf>
    <xf numFmtId="0" fontId="14" fillId="0" borderId="58" xfId="0" applyFont="1" applyFill="1" applyBorder="1" applyAlignment="1">
      <alignment vertical="top" wrapText="1"/>
    </xf>
    <xf numFmtId="4" fontId="14" fillId="0" borderId="3" xfId="0" applyNumberFormat="1" applyFont="1" applyFill="1" applyBorder="1" applyAlignment="1">
      <alignment horizontal="right"/>
    </xf>
    <xf numFmtId="4" fontId="14" fillId="0" borderId="6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vertical="top" wrapText="1"/>
    </xf>
    <xf numFmtId="4" fontId="36" fillId="0" borderId="0" xfId="0" applyNumberFormat="1" applyFont="1" applyFill="1" applyBorder="1" applyAlignment="1">
      <alignment horizontal="right"/>
    </xf>
    <xf numFmtId="4" fontId="4" fillId="2" borderId="67" xfId="0" applyNumberFormat="1" applyFont="1" applyFill="1" applyBorder="1" applyAlignment="1">
      <alignment horizontal="right" vertical="center" wrapText="1"/>
    </xf>
    <xf numFmtId="0" fontId="14" fillId="2" borderId="30" xfId="0" applyFont="1" applyFill="1" applyBorder="1" applyAlignment="1">
      <alignment vertical="top" wrapText="1"/>
    </xf>
    <xf numFmtId="4" fontId="14" fillId="2" borderId="30" xfId="0" applyNumberFormat="1" applyFont="1" applyFill="1" applyBorder="1" applyAlignment="1">
      <alignment horizontal="right"/>
    </xf>
    <xf numFmtId="4" fontId="14" fillId="2" borderId="21" xfId="0" applyNumberFormat="1" applyFont="1" applyFill="1" applyBorder="1" applyAlignment="1">
      <alignment horizontal="right"/>
    </xf>
    <xf numFmtId="4" fontId="14" fillId="2" borderId="22" xfId="0" applyNumberFormat="1" applyFont="1" applyFill="1" applyBorder="1" applyAlignment="1">
      <alignment horizontal="right"/>
    </xf>
    <xf numFmtId="0" fontId="14" fillId="0" borderId="92" xfId="0" applyFont="1" applyFill="1" applyBorder="1" applyAlignment="1">
      <alignment vertical="top" wrapText="1"/>
    </xf>
    <xf numFmtId="4" fontId="14" fillId="0" borderId="21" xfId="0" applyNumberFormat="1" applyFont="1" applyFill="1" applyBorder="1" applyAlignment="1">
      <alignment horizontal="right"/>
    </xf>
    <xf numFmtId="4" fontId="14" fillId="0" borderId="22" xfId="0" applyNumberFormat="1" applyFont="1" applyFill="1" applyBorder="1" applyAlignment="1">
      <alignment horizontal="right"/>
    </xf>
    <xf numFmtId="4" fontId="19" fillId="2" borderId="56" xfId="3" applyNumberFormat="1" applyFont="1" applyFill="1" applyBorder="1"/>
    <xf numFmtId="0" fontId="14" fillId="0" borderId="77" xfId="0" applyFont="1" applyBorder="1"/>
    <xf numFmtId="4" fontId="14" fillId="2" borderId="78" xfId="1" applyNumberFormat="1" applyFont="1" applyFill="1" applyBorder="1"/>
    <xf numFmtId="0" fontId="14" fillId="0" borderId="70" xfId="0" applyFont="1" applyBorder="1"/>
    <xf numFmtId="4" fontId="14" fillId="2" borderId="53" xfId="1" applyNumberFormat="1" applyFont="1" applyFill="1" applyBorder="1"/>
    <xf numFmtId="4" fontId="19" fillId="2" borderId="55" xfId="3" applyNumberFormat="1" applyFont="1" applyFill="1" applyBorder="1" applyAlignment="1">
      <alignment vertical="center"/>
    </xf>
    <xf numFmtId="4" fontId="15" fillId="3" borderId="64" xfId="2" applyNumberFormat="1" applyFont="1" applyFill="1" applyBorder="1"/>
    <xf numFmtId="0" fontId="14" fillId="0" borderId="2" xfId="0" applyFont="1" applyBorder="1" applyAlignment="1">
      <alignment vertical="top" wrapText="1"/>
    </xf>
    <xf numFmtId="0" fontId="16" fillId="2" borderId="0" xfId="0" applyFont="1" applyFill="1"/>
    <xf numFmtId="4" fontId="19" fillId="2" borderId="57" xfId="3" applyNumberFormat="1" applyFont="1" applyFill="1" applyBorder="1"/>
    <xf numFmtId="4" fontId="14" fillId="0" borderId="0" xfId="3" applyNumberFormat="1" applyFont="1" applyBorder="1"/>
    <xf numFmtId="4" fontId="15" fillId="2" borderId="0" xfId="1" applyNumberFormat="1" applyFont="1" applyFill="1" applyBorder="1"/>
    <xf numFmtId="4" fontId="14" fillId="2" borderId="35" xfId="1" applyNumberFormat="1" applyFont="1" applyFill="1" applyBorder="1"/>
    <xf numFmtId="4" fontId="20" fillId="2" borderId="91" xfId="0" applyNumberFormat="1" applyFont="1" applyFill="1" applyBorder="1" applyAlignment="1">
      <alignment horizontal="right"/>
    </xf>
    <xf numFmtId="4" fontId="20" fillId="2" borderId="3" xfId="0" applyNumberFormat="1" applyFont="1" applyFill="1" applyBorder="1" applyAlignment="1">
      <alignment horizontal="right"/>
    </xf>
    <xf numFmtId="4" fontId="20" fillId="2" borderId="73" xfId="0" applyNumberFormat="1" applyFont="1" applyFill="1" applyBorder="1" applyAlignment="1">
      <alignment horizontal="right"/>
    </xf>
    <xf numFmtId="4" fontId="4" fillId="2" borderId="7" xfId="3" applyNumberFormat="1" applyFont="1" applyFill="1" applyBorder="1"/>
    <xf numFmtId="0" fontId="14" fillId="2" borderId="24" xfId="0" applyFont="1" applyFill="1" applyBorder="1" applyAlignment="1">
      <alignment vertical="top" wrapText="1" shrinkToFit="1"/>
    </xf>
    <xf numFmtId="0" fontId="15" fillId="3" borderId="27" xfId="0" applyFont="1" applyFill="1" applyBorder="1" applyAlignment="1">
      <alignment shrinkToFit="1"/>
    </xf>
    <xf numFmtId="4" fontId="15" fillId="3" borderId="23" xfId="1" applyNumberFormat="1" applyFont="1" applyFill="1" applyBorder="1"/>
    <xf numFmtId="4" fontId="4" fillId="2" borderId="44" xfId="2" applyNumberFormat="1" applyFont="1" applyFill="1" applyBorder="1"/>
    <xf numFmtId="4" fontId="14" fillId="0" borderId="3" xfId="4" applyNumberFormat="1" applyFont="1" applyFill="1" applyBorder="1" applyAlignment="1">
      <alignment vertical="center" wrapText="1"/>
    </xf>
    <xf numFmtId="4" fontId="14" fillId="0" borderId="7" xfId="4" applyNumberFormat="1" applyFont="1" applyFill="1" applyBorder="1" applyAlignment="1">
      <alignment vertical="center" wrapText="1"/>
    </xf>
    <xf numFmtId="4" fontId="19" fillId="2" borderId="3" xfId="3" applyNumberFormat="1" applyFont="1" applyFill="1" applyBorder="1"/>
    <xf numFmtId="4" fontId="14" fillId="0" borderId="38" xfId="2" applyNumberFormat="1" applyFont="1" applyFill="1" applyBorder="1" applyAlignment="1">
      <alignment horizontal="right" vertical="center" wrapText="1"/>
    </xf>
    <xf numFmtId="4" fontId="14" fillId="0" borderId="3" xfId="2" applyNumberFormat="1" applyFont="1" applyFill="1" applyBorder="1" applyAlignment="1">
      <alignment vertical="center" wrapText="1"/>
    </xf>
    <xf numFmtId="4" fontId="14" fillId="0" borderId="3" xfId="2" applyNumberFormat="1" applyFont="1" applyFill="1" applyBorder="1" applyAlignment="1">
      <alignment horizontal="right" vertical="center"/>
    </xf>
    <xf numFmtId="4" fontId="14" fillId="0" borderId="3" xfId="2" applyNumberFormat="1" applyFont="1" applyFill="1" applyBorder="1" applyAlignment="1">
      <alignment horizontal="right" vertical="center" wrapText="1"/>
    </xf>
    <xf numFmtId="4" fontId="14" fillId="0" borderId="7" xfId="2" applyNumberFormat="1" applyFont="1" applyFill="1" applyBorder="1" applyAlignment="1">
      <alignment vertical="center"/>
    </xf>
    <xf numFmtId="4" fontId="14" fillId="0" borderId="3" xfId="2" applyNumberFormat="1" applyFont="1" applyFill="1" applyBorder="1" applyAlignment="1">
      <alignment vertical="center"/>
    </xf>
    <xf numFmtId="4" fontId="14" fillId="0" borderId="6" xfId="2" applyNumberFormat="1" applyFont="1" applyFill="1" applyBorder="1" applyAlignment="1">
      <alignment horizontal="right" vertical="center" wrapText="1"/>
    </xf>
    <xf numFmtId="4" fontId="14" fillId="0" borderId="7" xfId="2" applyNumberFormat="1" applyFont="1" applyFill="1" applyBorder="1" applyAlignment="1">
      <alignment horizontal="right" vertical="center"/>
    </xf>
    <xf numFmtId="4" fontId="14" fillId="0" borderId="7" xfId="2" applyNumberFormat="1" applyFont="1" applyFill="1" applyBorder="1" applyAlignment="1">
      <alignment horizontal="right" vertical="center" wrapText="1"/>
    </xf>
    <xf numFmtId="4" fontId="14" fillId="0" borderId="23" xfId="2" applyNumberFormat="1" applyFont="1" applyFill="1" applyBorder="1" applyAlignment="1">
      <alignment horizontal="right" vertical="center" wrapText="1"/>
    </xf>
    <xf numFmtId="4" fontId="14" fillId="0" borderId="23" xfId="2" applyNumberFormat="1" applyFont="1" applyFill="1" applyBorder="1" applyAlignment="1">
      <alignment horizontal="right" vertical="center"/>
    </xf>
    <xf numFmtId="4" fontId="14" fillId="0" borderId="38" xfId="0" applyNumberFormat="1" applyFont="1" applyFill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4" fontId="14" fillId="0" borderId="7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vertical="center"/>
    </xf>
    <xf numFmtId="4" fontId="14" fillId="0" borderId="7" xfId="0" applyNumberFormat="1" applyFont="1" applyFill="1" applyBorder="1" applyAlignment="1">
      <alignment horizontal="right" vertical="center"/>
    </xf>
    <xf numFmtId="4" fontId="14" fillId="0" borderId="7" xfId="0" applyNumberFormat="1" applyFont="1" applyFill="1" applyBorder="1" applyAlignment="1">
      <alignment horizontal="right" vertical="center" wrapText="1"/>
    </xf>
    <xf numFmtId="4" fontId="14" fillId="0" borderId="6" xfId="2" applyNumberFormat="1" applyFont="1" applyFill="1" applyBorder="1" applyAlignment="1">
      <alignment vertical="center"/>
    </xf>
    <xf numFmtId="4" fontId="14" fillId="0" borderId="44" xfId="2" applyNumberFormat="1" applyFont="1" applyFill="1" applyBorder="1" applyAlignment="1">
      <alignment vertical="center"/>
    </xf>
    <xf numFmtId="4" fontId="14" fillId="0" borderId="95" xfId="0" applyNumberFormat="1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vertical="center"/>
    </xf>
    <xf numFmtId="4" fontId="14" fillId="0" borderId="44" xfId="0" applyNumberFormat="1" applyFont="1" applyFill="1" applyBorder="1" applyAlignment="1">
      <alignment vertical="center"/>
    </xf>
    <xf numFmtId="4" fontId="14" fillId="0" borderId="40" xfId="0" applyNumberFormat="1" applyFont="1" applyFill="1" applyBorder="1" applyAlignment="1">
      <alignment vertical="center"/>
    </xf>
    <xf numFmtId="4" fontId="19" fillId="2" borderId="58" xfId="3" applyNumberFormat="1" applyFont="1" applyFill="1" applyBorder="1"/>
    <xf numFmtId="4" fontId="14" fillId="0" borderId="56" xfId="2" applyNumberFormat="1" applyFont="1" applyFill="1" applyBorder="1" applyAlignment="1">
      <alignment vertical="center"/>
    </xf>
    <xf numFmtId="4" fontId="14" fillId="0" borderId="58" xfId="2" applyNumberFormat="1" applyFont="1" applyFill="1" applyBorder="1" applyAlignment="1">
      <alignment vertical="center"/>
    </xf>
    <xf numFmtId="4" fontId="14" fillId="0" borderId="55" xfId="2" applyNumberFormat="1" applyFont="1" applyFill="1" applyBorder="1" applyAlignment="1">
      <alignment vertical="center"/>
    </xf>
    <xf numFmtId="4" fontId="14" fillId="0" borderId="53" xfId="2" applyNumberFormat="1" applyFont="1" applyFill="1" applyBorder="1" applyAlignment="1">
      <alignment horizontal="right" vertical="center" wrapText="1"/>
    </xf>
    <xf numFmtId="4" fontId="14" fillId="0" borderId="58" xfId="2" applyNumberFormat="1" applyFont="1" applyFill="1" applyBorder="1" applyAlignment="1">
      <alignment horizontal="right" vertical="center" wrapText="1"/>
    </xf>
    <xf numFmtId="4" fontId="14" fillId="0" borderId="53" xfId="2" applyNumberFormat="1" applyFont="1" applyFill="1" applyBorder="1" applyAlignment="1">
      <alignment vertical="center"/>
    </xf>
    <xf numFmtId="4" fontId="14" fillId="0" borderId="55" xfId="2" applyNumberFormat="1" applyFont="1" applyFill="1" applyBorder="1" applyAlignment="1">
      <alignment vertical="center" wrapText="1"/>
    </xf>
    <xf numFmtId="0" fontId="4" fillId="2" borderId="3" xfId="3" applyFont="1" applyFill="1" applyBorder="1" applyAlignment="1">
      <alignment wrapText="1"/>
    </xf>
    <xf numFmtId="4" fontId="4" fillId="2" borderId="22" xfId="3" applyNumberFormat="1" applyFont="1" applyFill="1" applyBorder="1"/>
    <xf numFmtId="0" fontId="14" fillId="2" borderId="1" xfId="3" applyFont="1" applyFill="1" applyBorder="1" applyAlignment="1">
      <alignment horizontal="left"/>
    </xf>
    <xf numFmtId="0" fontId="15" fillId="2" borderId="52" xfId="0" applyFont="1" applyFill="1" applyBorder="1" applyAlignment="1">
      <alignment wrapText="1"/>
    </xf>
    <xf numFmtId="4" fontId="15" fillId="2" borderId="56" xfId="3" applyNumberFormat="1" applyFont="1" applyFill="1" applyBorder="1"/>
    <xf numFmtId="0" fontId="14" fillId="3" borderId="24" xfId="0" applyFont="1" applyFill="1" applyBorder="1" applyAlignment="1">
      <alignment horizontal="center" vertical="center" wrapText="1"/>
    </xf>
    <xf numFmtId="4" fontId="14" fillId="3" borderId="18" xfId="0" applyNumberFormat="1" applyFont="1" applyFill="1" applyBorder="1" applyAlignment="1">
      <alignment horizontal="center" vertical="center" wrapText="1"/>
    </xf>
    <xf numFmtId="4" fontId="14" fillId="0" borderId="96" xfId="2" applyNumberFormat="1" applyFont="1" applyFill="1" applyBorder="1" applyAlignment="1">
      <alignment vertical="center"/>
    </xf>
    <xf numFmtId="4" fontId="14" fillId="0" borderId="56" xfId="2" applyNumberFormat="1" applyFont="1" applyFill="1" applyBorder="1" applyAlignment="1">
      <alignment horizontal="right" vertical="center" wrapText="1"/>
    </xf>
    <xf numFmtId="4" fontId="15" fillId="2" borderId="3" xfId="3" applyNumberFormat="1" applyFont="1" applyFill="1" applyBorder="1"/>
    <xf numFmtId="4" fontId="14" fillId="0" borderId="58" xfId="2" applyNumberFormat="1" applyFont="1" applyFill="1" applyBorder="1" applyAlignment="1">
      <alignment vertical="center" wrapText="1"/>
    </xf>
    <xf numFmtId="4" fontId="14" fillId="0" borderId="58" xfId="2" applyNumberFormat="1" applyFont="1" applyFill="1" applyBorder="1" applyAlignment="1">
      <alignment horizontal="right" vertical="center"/>
    </xf>
    <xf numFmtId="4" fontId="14" fillId="0" borderId="56" xfId="2" applyNumberFormat="1" applyFont="1" applyFill="1" applyBorder="1" applyAlignment="1">
      <alignment horizontal="right" vertical="center"/>
    </xf>
    <xf numFmtId="4" fontId="14" fillId="0" borderId="55" xfId="0" applyNumberFormat="1" applyFont="1" applyFill="1" applyBorder="1" applyAlignment="1">
      <alignment horizontal="right" vertical="center"/>
    </xf>
    <xf numFmtId="4" fontId="14" fillId="0" borderId="58" xfId="0" applyNumberFormat="1" applyFont="1" applyFill="1" applyBorder="1" applyAlignment="1">
      <alignment horizontal="right" vertical="center"/>
    </xf>
    <xf numFmtId="4" fontId="14" fillId="0" borderId="53" xfId="0" applyNumberFormat="1" applyFont="1" applyFill="1" applyBorder="1" applyAlignment="1">
      <alignment horizontal="right" vertical="center"/>
    </xf>
    <xf numFmtId="4" fontId="14" fillId="0" borderId="23" xfId="2" applyNumberFormat="1" applyFont="1" applyFill="1" applyBorder="1" applyAlignment="1">
      <alignment vertical="center"/>
    </xf>
    <xf numFmtId="4" fontId="20" fillId="0" borderId="3" xfId="2" applyNumberFormat="1" applyFont="1" applyFill="1" applyBorder="1" applyAlignment="1">
      <alignment vertical="center"/>
    </xf>
    <xf numFmtId="4" fontId="14" fillId="2" borderId="11" xfId="0" applyNumberFormat="1" applyFont="1" applyFill="1" applyBorder="1" applyAlignment="1">
      <alignment vertical="center"/>
    </xf>
    <xf numFmtId="4" fontId="20" fillId="0" borderId="7" xfId="2" applyNumberFormat="1" applyFont="1" applyFill="1" applyBorder="1" applyAlignment="1">
      <alignment vertical="center"/>
    </xf>
    <xf numFmtId="0" fontId="4" fillId="2" borderId="44" xfId="2" applyFont="1" applyFill="1" applyBorder="1" applyAlignment="1">
      <alignment horizontal="center"/>
    </xf>
    <xf numFmtId="4" fontId="4" fillId="2" borderId="35" xfId="3" applyNumberFormat="1" applyFont="1" applyFill="1" applyBorder="1" applyAlignment="1">
      <alignment horizontal="right" wrapText="1"/>
    </xf>
    <xf numFmtId="4" fontId="14" fillId="2" borderId="79" xfId="1" applyNumberFormat="1" applyFont="1" applyFill="1" applyBorder="1"/>
    <xf numFmtId="0" fontId="14" fillId="2" borderId="2" xfId="0" applyFont="1" applyFill="1" applyBorder="1" applyAlignment="1">
      <alignment vertical="top" wrapText="1"/>
    </xf>
    <xf numFmtId="4" fontId="4" fillId="2" borderId="44" xfId="3" applyNumberFormat="1" applyFont="1" applyFill="1" applyBorder="1" applyAlignment="1">
      <alignment horizontal="right" wrapText="1"/>
    </xf>
    <xf numFmtId="0" fontId="4" fillId="2" borderId="70" xfId="3" applyFont="1" applyFill="1" applyBorder="1"/>
    <xf numFmtId="0" fontId="4" fillId="2" borderId="97" xfId="3" applyFont="1" applyFill="1" applyBorder="1" applyAlignment="1">
      <alignment wrapText="1"/>
    </xf>
    <xf numFmtId="0" fontId="4" fillId="2" borderId="97" xfId="3" applyFont="1" applyFill="1" applyBorder="1" applyAlignment="1">
      <alignment horizontal="center"/>
    </xf>
    <xf numFmtId="4" fontId="4" fillId="2" borderId="98" xfId="3" applyNumberFormat="1" applyFont="1" applyFill="1" applyBorder="1"/>
    <xf numFmtId="4" fontId="4" fillId="2" borderId="36" xfId="3" applyNumberFormat="1" applyFont="1" applyFill="1" applyBorder="1"/>
    <xf numFmtId="4" fontId="14" fillId="0" borderId="91" xfId="0" applyNumberFormat="1" applyFont="1" applyFill="1" applyBorder="1" applyAlignment="1">
      <alignment horizontal="right"/>
    </xf>
    <xf numFmtId="4" fontId="14" fillId="0" borderId="73" xfId="0" applyNumberFormat="1" applyFont="1" applyFill="1" applyBorder="1" applyAlignment="1">
      <alignment horizontal="right"/>
    </xf>
    <xf numFmtId="0" fontId="38" fillId="0" borderId="0" xfId="0" applyFont="1" applyFill="1" applyBorder="1"/>
    <xf numFmtId="0" fontId="8" fillId="2" borderId="0" xfId="3" applyFont="1" applyFill="1" applyBorder="1"/>
    <xf numFmtId="0" fontId="8" fillId="2" borderId="0" xfId="3" applyFont="1" applyFill="1"/>
    <xf numFmtId="0" fontId="14" fillId="2" borderId="0" xfId="3" applyFont="1" applyFill="1" applyBorder="1" applyAlignment="1">
      <alignment horizontal="center"/>
    </xf>
    <xf numFmtId="0" fontId="14" fillId="2" borderId="45" xfId="3" applyFont="1" applyFill="1" applyBorder="1" applyAlignment="1">
      <alignment vertical="top"/>
    </xf>
    <xf numFmtId="0" fontId="19" fillId="2" borderId="44" xfId="0" applyFont="1" applyFill="1" applyBorder="1" applyAlignment="1">
      <alignment wrapText="1"/>
    </xf>
    <xf numFmtId="4" fontId="19" fillId="2" borderId="44" xfId="2" applyNumberFormat="1" applyFont="1" applyFill="1" applyBorder="1"/>
    <xf numFmtId="4" fontId="19" fillId="2" borderId="35" xfId="2" applyNumberFormat="1" applyFont="1" applyFill="1" applyBorder="1"/>
    <xf numFmtId="0" fontId="14" fillId="2" borderId="4" xfId="3" applyFont="1" applyFill="1" applyBorder="1" applyAlignment="1">
      <alignment vertical="top"/>
    </xf>
    <xf numFmtId="0" fontId="19" fillId="2" borderId="73" xfId="0" applyFont="1" applyFill="1" applyBorder="1" applyAlignment="1">
      <alignment wrapText="1"/>
    </xf>
    <xf numFmtId="0" fontId="4" fillId="2" borderId="73" xfId="3" applyFont="1" applyFill="1" applyBorder="1" applyAlignment="1">
      <alignment horizontal="right"/>
    </xf>
    <xf numFmtId="3" fontId="15" fillId="2" borderId="73" xfId="2" applyNumberFormat="1" applyFont="1" applyFill="1" applyBorder="1" applyAlignment="1">
      <alignment horizontal="center"/>
    </xf>
    <xf numFmtId="4" fontId="19" fillId="2" borderId="73" xfId="2" applyNumberFormat="1" applyFont="1" applyFill="1" applyBorder="1"/>
    <xf numFmtId="4" fontId="19" fillId="2" borderId="23" xfId="2" applyNumberFormat="1" applyFont="1" applyFill="1" applyBorder="1"/>
    <xf numFmtId="0" fontId="14" fillId="0" borderId="5" xfId="3" applyFont="1" applyBorder="1"/>
    <xf numFmtId="0" fontId="19" fillId="0" borderId="6" xfId="3" applyFont="1" applyBorder="1" applyAlignment="1">
      <alignment wrapText="1"/>
    </xf>
    <xf numFmtId="0" fontId="4" fillId="0" borderId="6" xfId="3" applyFont="1" applyBorder="1"/>
    <xf numFmtId="0" fontId="19" fillId="0" borderId="6" xfId="3" applyFont="1" applyBorder="1" applyAlignment="1">
      <alignment horizontal="center"/>
    </xf>
    <xf numFmtId="4" fontId="15" fillId="3" borderId="47" xfId="3" applyNumberFormat="1" applyFont="1" applyFill="1" applyBorder="1"/>
    <xf numFmtId="0" fontId="15" fillId="3" borderId="48" xfId="2" applyFont="1" applyFill="1" applyBorder="1" applyAlignment="1">
      <alignment horizontal="center" vertical="center"/>
    </xf>
    <xf numFmtId="4" fontId="15" fillId="3" borderId="57" xfId="3" applyNumberFormat="1" applyFont="1" applyFill="1" applyBorder="1" applyAlignment="1">
      <alignment vertical="center"/>
    </xf>
    <xf numFmtId="4" fontId="15" fillId="3" borderId="64" xfId="3" applyNumberFormat="1" applyFont="1" applyFill="1" applyBorder="1" applyAlignment="1">
      <alignment vertical="center"/>
    </xf>
    <xf numFmtId="0" fontId="4" fillId="2" borderId="48" xfId="3" applyFont="1" applyFill="1" applyBorder="1" applyAlignment="1">
      <alignment wrapText="1"/>
    </xf>
    <xf numFmtId="0" fontId="14" fillId="2" borderId="48" xfId="3" applyFont="1" applyFill="1" applyBorder="1" applyAlignment="1">
      <alignment horizontal="center"/>
    </xf>
    <xf numFmtId="4" fontId="4" fillId="2" borderId="57" xfId="3" applyNumberFormat="1" applyFont="1" applyFill="1" applyBorder="1"/>
    <xf numFmtId="4" fontId="4" fillId="2" borderId="64" xfId="3" applyNumberFormat="1" applyFont="1" applyFill="1" applyBorder="1"/>
    <xf numFmtId="4" fontId="14" fillId="2" borderId="0" xfId="0" applyNumberFormat="1" applyFont="1" applyFill="1" applyBorder="1"/>
    <xf numFmtId="0" fontId="11" fillId="2" borderId="0" xfId="0" applyFont="1" applyFill="1" applyBorder="1"/>
    <xf numFmtId="0" fontId="14" fillId="0" borderId="75" xfId="0" applyFont="1" applyFill="1" applyBorder="1" applyAlignment="1">
      <alignment vertical="center" wrapText="1"/>
    </xf>
    <xf numFmtId="4" fontId="15" fillId="3" borderId="19" xfId="0" applyNumberFormat="1" applyFont="1" applyFill="1" applyBorder="1" applyAlignment="1"/>
    <xf numFmtId="4" fontId="15" fillId="3" borderId="20" xfId="0" applyNumberFormat="1" applyFont="1" applyFill="1" applyBorder="1" applyAlignment="1"/>
    <xf numFmtId="4" fontId="15" fillId="3" borderId="36" xfId="0" applyNumberFormat="1" applyFont="1" applyFill="1" applyBorder="1" applyAlignment="1"/>
    <xf numFmtId="4" fontId="36" fillId="0" borderId="6" xfId="0" applyNumberFormat="1" applyFont="1" applyFill="1" applyBorder="1" applyAlignment="1">
      <alignment horizontal="right"/>
    </xf>
    <xf numFmtId="4" fontId="15" fillId="2" borderId="9" xfId="0" applyNumberFormat="1" applyFont="1" applyFill="1" applyBorder="1" applyAlignment="1"/>
    <xf numFmtId="0" fontId="14" fillId="0" borderId="30" xfId="0" applyFont="1" applyFill="1" applyBorder="1" applyAlignment="1">
      <alignment vertical="center" wrapText="1"/>
    </xf>
    <xf numFmtId="4" fontId="14" fillId="2" borderId="30" xfId="0" applyNumberFormat="1" applyFont="1" applyFill="1" applyBorder="1" applyAlignment="1">
      <alignment horizontal="right" vertical="center" wrapText="1"/>
    </xf>
    <xf numFmtId="4" fontId="14" fillId="0" borderId="30" xfId="0" applyNumberFormat="1" applyFont="1" applyFill="1" applyBorder="1" applyAlignment="1">
      <alignment vertical="center"/>
    </xf>
    <xf numFmtId="0" fontId="14" fillId="0" borderId="30" xfId="2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5" xfId="2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0" fontId="14" fillId="0" borderId="2" xfId="2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center"/>
    </xf>
    <xf numFmtId="0" fontId="14" fillId="0" borderId="4" xfId="2" applyFont="1" applyFill="1" applyBorder="1" applyAlignment="1">
      <alignment vertical="center" wrapText="1"/>
    </xf>
    <xf numFmtId="0" fontId="14" fillId="0" borderId="2" xfId="2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14" fillId="0" borderId="45" xfId="2" applyFont="1" applyFill="1" applyBorder="1" applyAlignment="1">
      <alignment vertical="center" wrapText="1"/>
    </xf>
    <xf numFmtId="0" fontId="14" fillId="0" borderId="45" xfId="2" applyFont="1" applyFill="1" applyBorder="1" applyAlignment="1">
      <alignment vertical="center"/>
    </xf>
    <xf numFmtId="0" fontId="14" fillId="2" borderId="1" xfId="2" applyFont="1" applyFill="1" applyBorder="1" applyAlignment="1">
      <alignment vertical="center" wrapText="1"/>
    </xf>
    <xf numFmtId="0" fontId="14" fillId="0" borderId="5" xfId="2" applyFont="1" applyFill="1" applyBorder="1" applyAlignment="1">
      <alignment vertical="center"/>
    </xf>
    <xf numFmtId="0" fontId="14" fillId="0" borderId="25" xfId="2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8" xfId="2" applyFont="1" applyFill="1" applyBorder="1" applyAlignment="1">
      <alignment vertical="center"/>
    </xf>
    <xf numFmtId="0" fontId="14" fillId="0" borderId="75" xfId="2" applyFont="1" applyFill="1" applyBorder="1" applyAlignment="1">
      <alignment vertical="center"/>
    </xf>
    <xf numFmtId="0" fontId="14" fillId="0" borderId="8" xfId="2" applyFont="1" applyFill="1" applyBorder="1" applyAlignment="1">
      <alignment vertical="center" wrapText="1"/>
    </xf>
    <xf numFmtId="0" fontId="14" fillId="0" borderId="74" xfId="2" applyFont="1" applyFill="1" applyBorder="1" applyAlignment="1">
      <alignment vertical="center" wrapText="1"/>
    </xf>
    <xf numFmtId="0" fontId="14" fillId="0" borderId="8" xfId="2" applyFont="1" applyFill="1" applyBorder="1"/>
    <xf numFmtId="0" fontId="14" fillId="0" borderId="25" xfId="2" applyFont="1" applyBorder="1" applyAlignment="1">
      <alignment vertical="center" wrapText="1"/>
    </xf>
    <xf numFmtId="0" fontId="14" fillId="0" borderId="8" xfId="2" applyFont="1" applyBorder="1"/>
    <xf numFmtId="0" fontId="14" fillId="0" borderId="75" xfId="2" applyFont="1" applyFill="1" applyBorder="1" applyAlignment="1">
      <alignment vertical="center" wrapText="1"/>
    </xf>
    <xf numFmtId="0" fontId="14" fillId="0" borderId="1" xfId="2" applyFont="1" applyBorder="1" applyAlignment="1">
      <alignment vertical="center"/>
    </xf>
    <xf numFmtId="0" fontId="14" fillId="0" borderId="1" xfId="2" applyFont="1" applyBorder="1" applyAlignment="1">
      <alignment vertical="center" wrapText="1"/>
    </xf>
    <xf numFmtId="0" fontId="14" fillId="0" borderId="5" xfId="2" applyFont="1" applyBorder="1" applyAlignment="1">
      <alignment vertical="center"/>
    </xf>
    <xf numFmtId="0" fontId="14" fillId="0" borderId="1" xfId="2" applyFont="1" applyFill="1" applyBorder="1" applyAlignment="1">
      <alignment wrapText="1"/>
    </xf>
    <xf numFmtId="0" fontId="38" fillId="0" borderId="67" xfId="0" applyFont="1" applyFill="1" applyBorder="1"/>
    <xf numFmtId="0" fontId="11" fillId="0" borderId="0" xfId="0" applyFont="1" applyFill="1" applyBorder="1" applyAlignment="1">
      <alignment vertical="top"/>
    </xf>
    <xf numFmtId="0" fontId="14" fillId="2" borderId="4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0" fontId="36" fillId="0" borderId="4" xfId="0" applyFont="1" applyFill="1" applyBorder="1" applyAlignment="1">
      <alignment vertical="top" wrapText="1"/>
    </xf>
    <xf numFmtId="0" fontId="36" fillId="0" borderId="13" xfId="0" applyFont="1" applyFill="1" applyBorder="1" applyAlignment="1">
      <alignment vertical="top" wrapText="1"/>
    </xf>
    <xf numFmtId="0" fontId="36" fillId="0" borderId="45" xfId="0" applyFont="1" applyFill="1" applyBorder="1" applyAlignment="1">
      <alignment vertical="top" wrapText="1"/>
    </xf>
    <xf numFmtId="0" fontId="20" fillId="2" borderId="13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0" fontId="20" fillId="2" borderId="45" xfId="0" applyFont="1" applyFill="1" applyBorder="1" applyAlignment="1">
      <alignment vertical="top"/>
    </xf>
    <xf numFmtId="0" fontId="14" fillId="2" borderId="13" xfId="0" applyFont="1" applyFill="1" applyBorder="1" applyAlignment="1">
      <alignment vertical="top" wrapText="1"/>
    </xf>
    <xf numFmtId="0" fontId="20" fillId="2" borderId="4" xfId="0" applyFont="1" applyFill="1" applyBorder="1" applyAlignment="1">
      <alignment vertical="top" wrapText="1"/>
    </xf>
    <xf numFmtId="0" fontId="15" fillId="3" borderId="24" xfId="0" applyFont="1" applyFill="1" applyBorder="1" applyAlignment="1"/>
    <xf numFmtId="0" fontId="14" fillId="0" borderId="56" xfId="0" applyFont="1" applyFill="1" applyBorder="1" applyAlignment="1">
      <alignment vertical="top" wrapText="1"/>
    </xf>
    <xf numFmtId="4" fontId="14" fillId="0" borderId="34" xfId="0" applyNumberFormat="1" applyFont="1" applyFill="1" applyBorder="1" applyAlignment="1">
      <alignment horizontal="right"/>
    </xf>
    <xf numFmtId="0" fontId="14" fillId="0" borderId="2" xfId="4" applyFont="1" applyFill="1" applyBorder="1" applyAlignment="1">
      <alignment vertical="center" wrapText="1"/>
    </xf>
    <xf numFmtId="0" fontId="14" fillId="0" borderId="1" xfId="4" applyFont="1" applyFill="1" applyBorder="1" applyAlignment="1">
      <alignment vertical="center" wrapText="1"/>
    </xf>
    <xf numFmtId="4" fontId="14" fillId="2" borderId="30" xfId="0" applyNumberFormat="1" applyFont="1" applyFill="1" applyBorder="1" applyAlignment="1">
      <alignment vertical="center"/>
    </xf>
    <xf numFmtId="4" fontId="14" fillId="0" borderId="30" xfId="2" applyNumberFormat="1" applyFont="1" applyFill="1" applyBorder="1" applyAlignment="1">
      <alignment vertical="center"/>
    </xf>
    <xf numFmtId="49" fontId="14" fillId="0" borderId="1" xfId="2" applyNumberFormat="1" applyFont="1" applyFill="1" applyBorder="1" applyAlignment="1">
      <alignment horizontal="left" vertical="center" wrapText="1"/>
    </xf>
    <xf numFmtId="3" fontId="14" fillId="0" borderId="1" xfId="2" applyNumberFormat="1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vertical="center" wrapText="1"/>
    </xf>
    <xf numFmtId="49" fontId="14" fillId="0" borderId="5" xfId="2" applyNumberFormat="1" applyFont="1" applyFill="1" applyBorder="1" applyAlignment="1">
      <alignment horizontal="left" vertical="center" wrapText="1"/>
    </xf>
    <xf numFmtId="0" fontId="14" fillId="0" borderId="5" xfId="2" applyFont="1" applyFill="1" applyBorder="1" applyAlignment="1">
      <alignment horizontal="left" vertical="top" wrapText="1"/>
    </xf>
    <xf numFmtId="0" fontId="14" fillId="0" borderId="2" xfId="2" applyFont="1" applyFill="1" applyBorder="1" applyAlignment="1">
      <alignment vertical="center" wrapText="1" shrinkToFit="1"/>
    </xf>
    <xf numFmtId="0" fontId="14" fillId="0" borderId="2" xfId="2" applyFont="1" applyFill="1" applyBorder="1" applyAlignment="1">
      <alignment horizontal="justify" vertical="center" wrapText="1" shrinkToFit="1"/>
    </xf>
    <xf numFmtId="0" fontId="14" fillId="0" borderId="1" xfId="2" applyFont="1" applyFill="1" applyBorder="1" applyAlignment="1">
      <alignment vertical="center" wrapText="1" shrinkToFit="1"/>
    </xf>
    <xf numFmtId="0" fontId="14" fillId="0" borderId="1" xfId="2" applyFont="1" applyFill="1" applyBorder="1" applyAlignment="1">
      <alignment horizontal="justify" vertical="center"/>
    </xf>
    <xf numFmtId="0" fontId="14" fillId="0" borderId="1" xfId="2" applyFont="1" applyFill="1" applyBorder="1" applyAlignment="1">
      <alignment horizontal="justify" vertical="center" wrapText="1"/>
    </xf>
    <xf numFmtId="0" fontId="14" fillId="2" borderId="1" xfId="2" applyFont="1" applyFill="1" applyBorder="1" applyAlignment="1">
      <alignment horizontal="justify" vertical="center" wrapText="1"/>
    </xf>
    <xf numFmtId="0" fontId="14" fillId="0" borderId="4" xfId="2" applyFont="1" applyFill="1" applyBorder="1" applyAlignment="1">
      <alignment horizontal="justify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14" fillId="0" borderId="1" xfId="2" applyFont="1" applyFill="1" applyBorder="1" applyAlignment="1">
      <alignment horizontal="justify" vertical="center" wrapText="1" shrinkToFit="1"/>
    </xf>
    <xf numFmtId="0" fontId="14" fillId="0" borderId="4" xfId="2" applyFont="1" applyFill="1" applyBorder="1" applyAlignment="1">
      <alignment vertical="center" wrapText="1" shrinkToFit="1"/>
    </xf>
    <xf numFmtId="0" fontId="14" fillId="0" borderId="1" xfId="2" applyFont="1" applyFill="1" applyBorder="1" applyAlignment="1">
      <alignment horizontal="justify" vertical="center" shrinkToFit="1"/>
    </xf>
    <xf numFmtId="0" fontId="14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 applyProtection="1">
      <alignment horizontal="left" vertical="center" wrapText="1"/>
      <protection locked="0"/>
    </xf>
    <xf numFmtId="0" fontId="14" fillId="0" borderId="1" xfId="2" applyFont="1" applyFill="1" applyBorder="1" applyAlignment="1">
      <alignment horizontal="left" vertical="center" wrapText="1" shrinkToFit="1"/>
    </xf>
    <xf numFmtId="0" fontId="14" fillId="0" borderId="2" xfId="2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vertical="center" wrapText="1" shrinkToFi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justify" vertical="center" wrapText="1" shrinkToFit="1"/>
    </xf>
    <xf numFmtId="0" fontId="14" fillId="0" borderId="5" xfId="0" applyFont="1" applyFill="1" applyBorder="1" applyAlignment="1">
      <alignment vertical="center" wrapText="1" shrinkToFit="1"/>
    </xf>
    <xf numFmtId="0" fontId="14" fillId="0" borderId="2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shrinkToFit="1"/>
    </xf>
    <xf numFmtId="0" fontId="14" fillId="0" borderId="5" xfId="0" applyFont="1" applyFill="1" applyBorder="1" applyAlignment="1">
      <alignment horizontal="justify" vertical="center" wrapText="1" shrinkToFit="1"/>
    </xf>
    <xf numFmtId="0" fontId="14" fillId="0" borderId="99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justify" vertical="center" wrapText="1"/>
    </xf>
    <xf numFmtId="0" fontId="14" fillId="0" borderId="45" xfId="0" applyFont="1" applyFill="1" applyBorder="1" applyAlignment="1">
      <alignment vertical="center" wrapText="1"/>
    </xf>
    <xf numFmtId="0" fontId="14" fillId="0" borderId="2" xfId="2" applyFont="1" applyFill="1" applyBorder="1" applyAlignment="1">
      <alignment vertical="top" wrapText="1"/>
    </xf>
    <xf numFmtId="0" fontId="14" fillId="0" borderId="39" xfId="2" applyFont="1" applyFill="1" applyBorder="1" applyAlignment="1">
      <alignment vertical="center" wrapText="1"/>
    </xf>
    <xf numFmtId="0" fontId="14" fillId="0" borderId="5" xfId="2" applyFont="1" applyFill="1" applyBorder="1" applyAlignment="1">
      <alignment horizontal="justify" vertical="center" wrapText="1" shrinkToFit="1"/>
    </xf>
    <xf numFmtId="0" fontId="14" fillId="0" borderId="4" xfId="2" applyFont="1" applyFill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justify" vertical="center" wrapText="1"/>
    </xf>
    <xf numFmtId="4" fontId="14" fillId="0" borderId="0" xfId="2" applyNumberFormat="1" applyFont="1" applyFill="1" applyBorder="1" applyAlignment="1">
      <alignment horizontal="right" vertical="center"/>
    </xf>
    <xf numFmtId="0" fontId="14" fillId="0" borderId="5" xfId="2" applyFont="1" applyFill="1" applyBorder="1" applyAlignment="1">
      <alignment horizontal="justify" vertical="center" wrapText="1"/>
    </xf>
    <xf numFmtId="4" fontId="14" fillId="0" borderId="33" xfId="2" applyNumberFormat="1" applyFont="1" applyFill="1" applyBorder="1" applyAlignment="1">
      <alignment horizontal="right" vertical="center"/>
    </xf>
    <xf numFmtId="4" fontId="14" fillId="0" borderId="22" xfId="2" applyNumberFormat="1" applyFont="1" applyFill="1" applyBorder="1" applyAlignment="1">
      <alignment horizontal="right" vertical="center"/>
    </xf>
    <xf numFmtId="4" fontId="14" fillId="2" borderId="16" xfId="0" applyNumberFormat="1" applyFont="1" applyFill="1" applyBorder="1" applyAlignment="1">
      <alignment vertical="center"/>
    </xf>
    <xf numFmtId="4" fontId="14" fillId="0" borderId="22" xfId="2" applyNumberFormat="1" applyFont="1" applyFill="1" applyBorder="1" applyAlignment="1">
      <alignment vertical="center"/>
    </xf>
    <xf numFmtId="4" fontId="14" fillId="2" borderId="72" xfId="0" applyNumberFormat="1" applyFont="1" applyFill="1" applyBorder="1" applyAlignment="1">
      <alignment vertical="center"/>
    </xf>
    <xf numFmtId="4" fontId="14" fillId="0" borderId="0" xfId="2" applyNumberFormat="1" applyFont="1" applyFill="1" applyBorder="1" applyAlignment="1">
      <alignment horizontal="right" vertical="center" wrapText="1"/>
    </xf>
    <xf numFmtId="4" fontId="14" fillId="0" borderId="22" xfId="2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/>
    </xf>
    <xf numFmtId="0" fontId="14" fillId="0" borderId="5" xfId="2" applyFont="1" applyFill="1" applyBorder="1" applyAlignment="1">
      <alignment vertical="center" wrapText="1" shrinkToFit="1"/>
    </xf>
    <xf numFmtId="4" fontId="14" fillId="0" borderId="33" xfId="2" applyNumberFormat="1" applyFont="1" applyFill="1" applyBorder="1" applyAlignment="1">
      <alignment horizontal="right" vertical="center" wrapText="1"/>
    </xf>
    <xf numFmtId="4" fontId="14" fillId="0" borderId="6" xfId="2" applyNumberFormat="1" applyFont="1" applyFill="1" applyBorder="1" applyAlignment="1">
      <alignment horizontal="right" vertical="center"/>
    </xf>
    <xf numFmtId="4" fontId="14" fillId="0" borderId="30" xfId="2" applyNumberFormat="1" applyFont="1" applyFill="1" applyBorder="1" applyAlignment="1">
      <alignment horizontal="right" vertical="center"/>
    </xf>
    <xf numFmtId="0" fontId="14" fillId="0" borderId="5" xfId="2" applyFont="1" applyFill="1" applyBorder="1" applyAlignment="1">
      <alignment horizontal="justify" vertical="center"/>
    </xf>
    <xf numFmtId="4" fontId="14" fillId="0" borderId="33" xfId="0" applyNumberFormat="1" applyFont="1" applyFill="1" applyBorder="1" applyAlignment="1">
      <alignment horizontal="right" vertical="center"/>
    </xf>
    <xf numFmtId="4" fontId="14" fillId="0" borderId="22" xfId="0" applyNumberFormat="1" applyFont="1" applyFill="1" applyBorder="1" applyAlignment="1">
      <alignment horizontal="right" vertical="center"/>
    </xf>
    <xf numFmtId="4" fontId="14" fillId="0" borderId="6" xfId="0" applyNumberFormat="1" applyFont="1" applyFill="1" applyBorder="1" applyAlignment="1">
      <alignment horizontal="right" vertical="center"/>
    </xf>
    <xf numFmtId="4" fontId="14" fillId="0" borderId="30" xfId="0" applyNumberFormat="1" applyFont="1" applyFill="1" applyBorder="1" applyAlignment="1">
      <alignment horizontal="right" vertical="center"/>
    </xf>
    <xf numFmtId="4" fontId="14" fillId="0" borderId="33" xfId="0" applyNumberFormat="1" applyFont="1" applyFill="1" applyBorder="1" applyAlignment="1">
      <alignment horizontal="right" vertical="center" wrapText="1"/>
    </xf>
    <xf numFmtId="4" fontId="14" fillId="0" borderId="22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wrapText="1"/>
    </xf>
    <xf numFmtId="4" fontId="14" fillId="0" borderId="35" xfId="0" applyNumberFormat="1" applyFont="1" applyFill="1" applyBorder="1" applyAlignment="1">
      <alignment vertical="center"/>
    </xf>
    <xf numFmtId="49" fontId="14" fillId="2" borderId="30" xfId="0" applyNumberFormat="1" applyFont="1" applyFill="1" applyBorder="1" applyAlignment="1">
      <alignment horizontal="left" vertical="top" wrapText="1" shrinkToFit="1"/>
    </xf>
    <xf numFmtId="4" fontId="14" fillId="5" borderId="30" xfId="0" applyNumberFormat="1" applyFont="1" applyFill="1" applyBorder="1" applyAlignment="1">
      <alignment vertical="top" wrapText="1"/>
    </xf>
    <xf numFmtId="4" fontId="14" fillId="5" borderId="30" xfId="0" applyNumberFormat="1" applyFont="1" applyFill="1" applyBorder="1"/>
    <xf numFmtId="0" fontId="14" fillId="2" borderId="5" xfId="0" applyFont="1" applyFill="1" applyBorder="1" applyAlignment="1">
      <alignment vertical="center" wrapText="1" shrinkToFit="1"/>
    </xf>
    <xf numFmtId="4" fontId="14" fillId="2" borderId="33" xfId="0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top"/>
    </xf>
    <xf numFmtId="0" fontId="36" fillId="0" borderId="5" xfId="0" applyFont="1" applyFill="1" applyBorder="1" applyAlignment="1">
      <alignment vertical="top" wrapText="1"/>
    </xf>
    <xf numFmtId="0" fontId="33" fillId="2" borderId="26" xfId="0" applyFont="1" applyFill="1" applyBorder="1" applyAlignment="1">
      <alignment wrapText="1"/>
    </xf>
    <xf numFmtId="0" fontId="33" fillId="2" borderId="67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36" fillId="0" borderId="2" xfId="0" applyFont="1" applyFill="1" applyBorder="1" applyAlignment="1">
      <alignment vertical="top" wrapText="1"/>
    </xf>
    <xf numFmtId="4" fontId="14" fillId="2" borderId="0" xfId="0" applyNumberFormat="1" applyFont="1" applyFill="1" applyBorder="1"/>
    <xf numFmtId="4" fontId="14" fillId="0" borderId="33" xfId="2" applyNumberFormat="1" applyFont="1" applyFill="1" applyBorder="1" applyAlignment="1">
      <alignment vertical="center"/>
    </xf>
    <xf numFmtId="3" fontId="14" fillId="0" borderId="5" xfId="2" applyNumberFormat="1" applyFont="1" applyFill="1" applyBorder="1" applyAlignment="1">
      <alignment horizontal="left" vertical="center"/>
    </xf>
    <xf numFmtId="3" fontId="14" fillId="0" borderId="30" xfId="2" applyNumberFormat="1" applyFont="1" applyFill="1" applyBorder="1" applyAlignment="1">
      <alignment horizontal="left" vertical="center"/>
    </xf>
    <xf numFmtId="4" fontId="14" fillId="0" borderId="6" xfId="2" applyNumberFormat="1" applyFont="1" applyFill="1" applyBorder="1" applyAlignment="1">
      <alignment vertical="center" wrapText="1"/>
    </xf>
    <xf numFmtId="0" fontId="14" fillId="0" borderId="0" xfId="2" applyFont="1" applyFill="1" applyBorder="1" applyAlignment="1">
      <alignment vertical="center" wrapText="1"/>
    </xf>
    <xf numFmtId="0" fontId="14" fillId="2" borderId="30" xfId="0" applyFont="1" applyFill="1" applyBorder="1"/>
    <xf numFmtId="4" fontId="14" fillId="0" borderId="0" xfId="2" applyNumberFormat="1" applyFont="1" applyFill="1" applyBorder="1" applyAlignment="1">
      <alignment vertical="center"/>
    </xf>
    <xf numFmtId="0" fontId="14" fillId="0" borderId="45" xfId="2" applyFont="1" applyFill="1" applyBorder="1" applyAlignment="1">
      <alignment horizontal="justify" vertical="center" wrapText="1" shrinkToFit="1"/>
    </xf>
    <xf numFmtId="4" fontId="14" fillId="0" borderId="44" xfId="2" applyNumberFormat="1" applyFont="1" applyFill="1" applyBorder="1" applyAlignment="1">
      <alignment vertical="center" wrapText="1"/>
    </xf>
    <xf numFmtId="0" fontId="14" fillId="0" borderId="0" xfId="2" applyFont="1" applyFill="1" applyBorder="1" applyAlignment="1">
      <alignment vertical="center" wrapText="1" shrinkToFit="1"/>
    </xf>
    <xf numFmtId="4" fontId="14" fillId="0" borderId="0" xfId="2" applyNumberFormat="1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top" wrapText="1"/>
    </xf>
    <xf numFmtId="0" fontId="14" fillId="0" borderId="0" xfId="2" applyFont="1" applyFill="1" applyBorder="1" applyAlignment="1">
      <alignment horizontal="justify" vertical="center" wrapText="1" shrinkToFit="1"/>
    </xf>
    <xf numFmtId="0" fontId="14" fillId="0" borderId="13" xfId="2" applyFont="1" applyFill="1" applyBorder="1" applyAlignment="1">
      <alignment vertical="center" wrapText="1" shrinkToFit="1"/>
    </xf>
    <xf numFmtId="4" fontId="14" fillId="0" borderId="21" xfId="2" applyNumberFormat="1" applyFont="1" applyFill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 wrapText="1"/>
    </xf>
    <xf numFmtId="0" fontId="14" fillId="0" borderId="5" xfId="2" applyFont="1" applyFill="1" applyBorder="1" applyAlignment="1">
      <alignment horizontal="left" vertical="center" wrapText="1"/>
    </xf>
    <xf numFmtId="0" fontId="14" fillId="0" borderId="5" xfId="2" applyFont="1" applyFill="1" applyBorder="1" applyAlignment="1" applyProtection="1">
      <alignment horizontal="left" vertical="center" wrapText="1"/>
      <protection locked="0"/>
    </xf>
    <xf numFmtId="0" fontId="14" fillId="0" borderId="30" xfId="2" applyFont="1" applyFill="1" applyBorder="1" applyAlignment="1" applyProtection="1">
      <alignment horizontal="left" vertical="center" wrapText="1"/>
      <protection locked="0"/>
    </xf>
    <xf numFmtId="4" fontId="14" fillId="0" borderId="30" xfId="2" applyNumberFormat="1" applyFont="1" applyFill="1" applyBorder="1" applyAlignment="1">
      <alignment horizontal="right" vertical="center" wrapText="1"/>
    </xf>
    <xf numFmtId="0" fontId="14" fillId="0" borderId="30" xfId="0" applyFont="1" applyFill="1" applyBorder="1" applyAlignment="1">
      <alignment horizontal="justify" vertical="center" wrapText="1"/>
    </xf>
    <xf numFmtId="0" fontId="14" fillId="0" borderId="30" xfId="0" applyFont="1" applyFill="1" applyBorder="1" applyAlignment="1">
      <alignment vertical="center" wrapText="1" shrinkToFit="1"/>
    </xf>
    <xf numFmtId="4" fontId="14" fillId="0" borderId="30" xfId="0" applyNumberFormat="1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4" fontId="14" fillId="0" borderId="55" xfId="2" applyNumberFormat="1" applyFont="1" applyFill="1" applyBorder="1" applyAlignment="1">
      <alignment horizontal="right" vertical="center" wrapText="1"/>
    </xf>
    <xf numFmtId="0" fontId="14" fillId="0" borderId="30" xfId="2" applyFont="1" applyFill="1" applyBorder="1" applyAlignment="1">
      <alignment horizontal="left" vertical="center" wrapText="1"/>
    </xf>
    <xf numFmtId="4" fontId="14" fillId="0" borderId="55" xfId="2" applyNumberFormat="1" applyFont="1" applyFill="1" applyBorder="1" applyAlignment="1">
      <alignment horizontal="right" vertical="center"/>
    </xf>
    <xf numFmtId="0" fontId="14" fillId="0" borderId="30" xfId="2" applyFont="1" applyFill="1" applyBorder="1" applyAlignment="1">
      <alignment horizontal="justify" vertical="center" wrapText="1"/>
    </xf>
    <xf numFmtId="49" fontId="14" fillId="2" borderId="5" xfId="0" applyNumberFormat="1" applyFont="1" applyFill="1" applyBorder="1" applyAlignment="1">
      <alignment horizontal="left" vertical="center" wrapText="1" shrinkToFit="1"/>
    </xf>
    <xf numFmtId="0" fontId="18" fillId="2" borderId="0" xfId="2" applyFont="1" applyFill="1" applyAlignment="1">
      <alignment wrapText="1"/>
    </xf>
    <xf numFmtId="4" fontId="30" fillId="0" borderId="0" xfId="3" applyNumberFormat="1" applyFont="1"/>
    <xf numFmtId="4" fontId="14" fillId="2" borderId="35" xfId="0" applyNumberFormat="1" applyFont="1" applyFill="1" applyBorder="1" applyAlignment="1">
      <alignment vertical="center" wrapText="1"/>
    </xf>
    <xf numFmtId="0" fontId="14" fillId="0" borderId="45" xfId="0" applyFont="1" applyFill="1" applyBorder="1" applyAlignment="1">
      <alignment wrapText="1"/>
    </xf>
    <xf numFmtId="0" fontId="18" fillId="2" borderId="0" xfId="2" applyFont="1" applyFill="1" applyAlignment="1">
      <alignment horizontal="justify" wrapText="1"/>
    </xf>
    <xf numFmtId="0" fontId="15" fillId="3" borderId="89" xfId="3" applyFont="1" applyFill="1" applyBorder="1" applyAlignment="1">
      <alignment horizontal="left"/>
    </xf>
    <xf numFmtId="0" fontId="15" fillId="3" borderId="86" xfId="3" applyFont="1" applyFill="1" applyBorder="1" applyAlignment="1">
      <alignment horizontal="left"/>
    </xf>
    <xf numFmtId="0" fontId="4" fillId="3" borderId="31" xfId="2" applyFont="1" applyFill="1" applyBorder="1" applyAlignment="1">
      <alignment horizontal="center" vertical="center"/>
    </xf>
    <xf numFmtId="0" fontId="4" fillId="3" borderId="32" xfId="2" applyFont="1" applyFill="1" applyBorder="1" applyAlignment="1">
      <alignment horizontal="center" vertical="center"/>
    </xf>
    <xf numFmtId="0" fontId="11" fillId="3" borderId="81" xfId="2" applyFont="1" applyFill="1" applyBorder="1" applyAlignment="1">
      <alignment horizontal="center"/>
    </xf>
    <xf numFmtId="0" fontId="11" fillId="3" borderId="82" xfId="2" applyFont="1" applyFill="1" applyBorder="1" applyAlignment="1">
      <alignment horizontal="center"/>
    </xf>
    <xf numFmtId="0" fontId="15" fillId="3" borderId="60" xfId="2" applyFont="1" applyFill="1" applyBorder="1" applyAlignment="1">
      <alignment horizontal="left"/>
    </xf>
    <xf numFmtId="0" fontId="15" fillId="3" borderId="46" xfId="2" applyFont="1" applyFill="1" applyBorder="1" applyAlignment="1">
      <alignment horizontal="left"/>
    </xf>
    <xf numFmtId="0" fontId="15" fillId="3" borderId="63" xfId="2" applyFont="1" applyFill="1" applyBorder="1" applyAlignment="1">
      <alignment horizontal="left"/>
    </xf>
    <xf numFmtId="0" fontId="15" fillId="3" borderId="51" xfId="2" applyFont="1" applyFill="1" applyBorder="1" applyAlignment="1">
      <alignment horizontal="left"/>
    </xf>
    <xf numFmtId="0" fontId="15" fillId="3" borderId="63" xfId="2" applyFont="1" applyFill="1" applyBorder="1" applyAlignment="1">
      <alignment wrapText="1"/>
    </xf>
    <xf numFmtId="0" fontId="0" fillId="0" borderId="51" xfId="0" applyBorder="1" applyAlignment="1">
      <alignment wrapText="1"/>
    </xf>
    <xf numFmtId="4" fontId="13" fillId="2" borderId="30" xfId="0" applyNumberFormat="1" applyFont="1" applyFill="1" applyBorder="1"/>
    <xf numFmtId="0" fontId="15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justify" wrapText="1"/>
    </xf>
    <xf numFmtId="0" fontId="10" fillId="2" borderId="67" xfId="0" applyFont="1" applyFill="1" applyBorder="1" applyAlignment="1">
      <alignment wrapText="1"/>
    </xf>
    <xf numFmtId="0" fontId="0" fillId="2" borderId="67" xfId="0" applyFill="1" applyBorder="1" applyAlignment="1">
      <alignment wrapText="1"/>
    </xf>
    <xf numFmtId="0" fontId="0" fillId="0" borderId="0" xfId="0" applyAlignment="1">
      <alignment horizontal="left" wrapText="1"/>
    </xf>
    <xf numFmtId="0" fontId="15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12" fillId="2" borderId="0" xfId="0" applyFont="1" applyFill="1" applyBorder="1" applyAlignment="1">
      <alignment horizontal="justify" wrapText="1"/>
    </xf>
    <xf numFmtId="0" fontId="14" fillId="0" borderId="0" xfId="0" applyFont="1" applyBorder="1" applyAlignment="1">
      <alignment wrapText="1"/>
    </xf>
    <xf numFmtId="4" fontId="14" fillId="2" borderId="30" xfId="0" applyNumberFormat="1" applyFont="1" applyFill="1" applyBorder="1"/>
    <xf numFmtId="0" fontId="12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4" fontId="14" fillId="2" borderId="0" xfId="0" applyNumberFormat="1" applyFont="1" applyFill="1" applyBorder="1"/>
    <xf numFmtId="0" fontId="15" fillId="2" borderId="67" xfId="0" applyFont="1" applyFill="1" applyBorder="1" applyAlignment="1">
      <alignment wrapText="1"/>
    </xf>
    <xf numFmtId="0" fontId="14" fillId="2" borderId="67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67" xfId="0" applyFont="1" applyBorder="1" applyAlignment="1">
      <alignment wrapText="1"/>
    </xf>
  </cellXfs>
  <cellStyles count="7">
    <cellStyle name="Normal" xfId="5"/>
    <cellStyle name="Normal 2" xfId="6"/>
    <cellStyle name="Normální" xfId="0" builtinId="0"/>
    <cellStyle name="Normální 2" xfId="1"/>
    <cellStyle name="Normální 2 2" xfId="2"/>
    <cellStyle name="Normální 3" xfId="3"/>
    <cellStyle name="Normální 4" xfId="4"/>
  </cellStyles>
  <dxfs count="0"/>
  <tableStyles count="0" defaultTableStyle="TableStyleMedium2" defaultPivotStyle="PivotStyleLight16"/>
  <colors>
    <mruColors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0</xdr:rowOff>
    </xdr:from>
    <xdr:to>
      <xdr:col>1</xdr:col>
      <xdr:colOff>152400</xdr:colOff>
      <xdr:row>7</xdr:row>
      <xdr:rowOff>197485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152400</xdr:colOff>
      <xdr:row>7</xdr:row>
      <xdr:rowOff>197485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152400</xdr:colOff>
      <xdr:row>7</xdr:row>
      <xdr:rowOff>197485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152400</xdr:colOff>
      <xdr:row>7</xdr:row>
      <xdr:rowOff>197485</xdr:rowOff>
    </xdr:to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152400</xdr:colOff>
      <xdr:row>7</xdr:row>
      <xdr:rowOff>197485</xdr:rowOff>
    </xdr:to>
    <xdr:sp macro="" textlink="">
      <xdr:nvSpPr>
        <xdr:cNvPr id="1862" name="Text Box 5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152400</xdr:colOff>
      <xdr:row>7</xdr:row>
      <xdr:rowOff>197485</xdr:rowOff>
    </xdr:to>
    <xdr:sp macro="" textlink="">
      <xdr:nvSpPr>
        <xdr:cNvPr id="1863" name="Text Box 6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152400</xdr:colOff>
      <xdr:row>7</xdr:row>
      <xdr:rowOff>197485</xdr:rowOff>
    </xdr:to>
    <xdr:sp macro="" textlink="">
      <xdr:nvSpPr>
        <xdr:cNvPr id="1864" name="Text Box 7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152400</xdr:colOff>
      <xdr:row>7</xdr:row>
      <xdr:rowOff>197485</xdr:rowOff>
    </xdr:to>
    <xdr:sp macro="" textlink="">
      <xdr:nvSpPr>
        <xdr:cNvPr id="1865" name="Text Box 8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152400</xdr:colOff>
      <xdr:row>7</xdr:row>
      <xdr:rowOff>197485</xdr:rowOff>
    </xdr:to>
    <xdr:sp macro="" textlink="">
      <xdr:nvSpPr>
        <xdr:cNvPr id="1866" name="Text Box 9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152400</xdr:colOff>
      <xdr:row>7</xdr:row>
      <xdr:rowOff>197485</xdr:rowOff>
    </xdr:to>
    <xdr:sp macro="" textlink="">
      <xdr:nvSpPr>
        <xdr:cNvPr id="1867" name="Text Box 10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152400</xdr:colOff>
      <xdr:row>7</xdr:row>
      <xdr:rowOff>197485</xdr:rowOff>
    </xdr:to>
    <xdr:sp macro="" textlink="">
      <xdr:nvSpPr>
        <xdr:cNvPr id="1868" name="Text Box 11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152400</xdr:colOff>
      <xdr:row>7</xdr:row>
      <xdr:rowOff>197485</xdr:rowOff>
    </xdr:to>
    <xdr:sp macro="" textlink="">
      <xdr:nvSpPr>
        <xdr:cNvPr id="1869" name="Text Box 12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76200</xdr:colOff>
      <xdr:row>19</xdr:row>
      <xdr:rowOff>0</xdr:rowOff>
    </xdr:from>
    <xdr:ext cx="76200" cy="19748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19</xdr:row>
      <xdr:rowOff>0</xdr:rowOff>
    </xdr:from>
    <xdr:ext cx="76200" cy="19748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19</xdr:row>
      <xdr:rowOff>0</xdr:rowOff>
    </xdr:from>
    <xdr:ext cx="76200" cy="19748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19</xdr:row>
      <xdr:rowOff>0</xdr:rowOff>
    </xdr:from>
    <xdr:ext cx="76200" cy="197485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19</xdr:row>
      <xdr:rowOff>0</xdr:rowOff>
    </xdr:from>
    <xdr:ext cx="76200" cy="197485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19</xdr:row>
      <xdr:rowOff>0</xdr:rowOff>
    </xdr:from>
    <xdr:ext cx="76200" cy="19748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19</xdr:row>
      <xdr:rowOff>0</xdr:rowOff>
    </xdr:from>
    <xdr:ext cx="76200" cy="19748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19</xdr:row>
      <xdr:rowOff>0</xdr:rowOff>
    </xdr:from>
    <xdr:ext cx="76200" cy="197485"/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19</xdr:row>
      <xdr:rowOff>0</xdr:rowOff>
    </xdr:from>
    <xdr:ext cx="76200" cy="197485"/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19</xdr:row>
      <xdr:rowOff>0</xdr:rowOff>
    </xdr:from>
    <xdr:ext cx="76200" cy="197485"/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19</xdr:row>
      <xdr:rowOff>0</xdr:rowOff>
    </xdr:from>
    <xdr:ext cx="76200" cy="197485"/>
    <xdr:sp macro="" textlink="">
      <xdr:nvSpPr>
        <xdr:cNvPr id="24" name="Text Box 11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19</xdr:row>
      <xdr:rowOff>0</xdr:rowOff>
    </xdr:from>
    <xdr:ext cx="76200" cy="197485"/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35</xdr:row>
      <xdr:rowOff>0</xdr:rowOff>
    </xdr:from>
    <xdr:ext cx="76200" cy="19748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76200" y="4772025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35</xdr:row>
      <xdr:rowOff>0</xdr:rowOff>
    </xdr:from>
    <xdr:ext cx="76200" cy="19748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76200" y="4772025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35</xdr:row>
      <xdr:rowOff>0</xdr:rowOff>
    </xdr:from>
    <xdr:ext cx="76200" cy="197485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76200" y="4772025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35</xdr:row>
      <xdr:rowOff>0</xdr:rowOff>
    </xdr:from>
    <xdr:ext cx="76200" cy="197485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76200" y="4772025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35</xdr:row>
      <xdr:rowOff>0</xdr:rowOff>
    </xdr:from>
    <xdr:ext cx="76200" cy="197485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76200" y="4772025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35</xdr:row>
      <xdr:rowOff>0</xdr:rowOff>
    </xdr:from>
    <xdr:ext cx="76200" cy="197485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76200" y="4772025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35</xdr:row>
      <xdr:rowOff>0</xdr:rowOff>
    </xdr:from>
    <xdr:ext cx="76200" cy="197485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76200" y="4772025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35</xdr:row>
      <xdr:rowOff>0</xdr:rowOff>
    </xdr:from>
    <xdr:ext cx="76200" cy="197485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76200" y="4772025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35</xdr:row>
      <xdr:rowOff>0</xdr:rowOff>
    </xdr:from>
    <xdr:ext cx="76200" cy="197485"/>
    <xdr:sp macro="" textlink="">
      <xdr:nvSpPr>
        <xdr:cNvPr id="34" name="Text Box 9"/>
        <xdr:cNvSpPr txBox="1">
          <a:spLocks noChangeArrowheads="1"/>
        </xdr:cNvSpPr>
      </xdr:nvSpPr>
      <xdr:spPr bwMode="auto">
        <a:xfrm>
          <a:off x="76200" y="4772025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35</xdr:row>
      <xdr:rowOff>0</xdr:rowOff>
    </xdr:from>
    <xdr:ext cx="76200" cy="197485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76200" y="4772025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35</xdr:row>
      <xdr:rowOff>0</xdr:rowOff>
    </xdr:from>
    <xdr:ext cx="76200" cy="197485"/>
    <xdr:sp macro="" textlink="">
      <xdr:nvSpPr>
        <xdr:cNvPr id="36" name="Text Box 11"/>
        <xdr:cNvSpPr txBox="1">
          <a:spLocks noChangeArrowheads="1"/>
        </xdr:cNvSpPr>
      </xdr:nvSpPr>
      <xdr:spPr bwMode="auto">
        <a:xfrm>
          <a:off x="76200" y="4772025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35</xdr:row>
      <xdr:rowOff>0</xdr:rowOff>
    </xdr:from>
    <xdr:ext cx="76200" cy="197485"/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76200" y="4772025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277</xdr:row>
      <xdr:rowOff>0</xdr:rowOff>
    </xdr:from>
    <xdr:ext cx="76200" cy="19748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277</xdr:row>
      <xdr:rowOff>0</xdr:rowOff>
    </xdr:from>
    <xdr:ext cx="76200" cy="19748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277</xdr:row>
      <xdr:rowOff>0</xdr:rowOff>
    </xdr:from>
    <xdr:ext cx="76200" cy="197485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277</xdr:row>
      <xdr:rowOff>0</xdr:rowOff>
    </xdr:from>
    <xdr:ext cx="76200" cy="197485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277</xdr:row>
      <xdr:rowOff>0</xdr:rowOff>
    </xdr:from>
    <xdr:ext cx="76200" cy="197485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277</xdr:row>
      <xdr:rowOff>0</xdr:rowOff>
    </xdr:from>
    <xdr:ext cx="76200" cy="197485"/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277</xdr:row>
      <xdr:rowOff>0</xdr:rowOff>
    </xdr:from>
    <xdr:ext cx="76200" cy="197485"/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277</xdr:row>
      <xdr:rowOff>0</xdr:rowOff>
    </xdr:from>
    <xdr:ext cx="76200" cy="197485"/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277</xdr:row>
      <xdr:rowOff>0</xdr:rowOff>
    </xdr:from>
    <xdr:ext cx="76200" cy="197485"/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277</xdr:row>
      <xdr:rowOff>0</xdr:rowOff>
    </xdr:from>
    <xdr:ext cx="76200" cy="197485"/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277</xdr:row>
      <xdr:rowOff>0</xdr:rowOff>
    </xdr:from>
    <xdr:ext cx="76200" cy="197485"/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277</xdr:row>
      <xdr:rowOff>0</xdr:rowOff>
    </xdr:from>
    <xdr:ext cx="76200" cy="197485"/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293</xdr:row>
      <xdr:rowOff>0</xdr:rowOff>
    </xdr:from>
    <xdr:ext cx="76200" cy="19748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293</xdr:row>
      <xdr:rowOff>0</xdr:rowOff>
    </xdr:from>
    <xdr:ext cx="76200" cy="19748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293</xdr:row>
      <xdr:rowOff>0</xdr:rowOff>
    </xdr:from>
    <xdr:ext cx="76200" cy="197485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293</xdr:row>
      <xdr:rowOff>0</xdr:rowOff>
    </xdr:from>
    <xdr:ext cx="76200" cy="197485"/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293</xdr:row>
      <xdr:rowOff>0</xdr:rowOff>
    </xdr:from>
    <xdr:ext cx="76200" cy="197485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293</xdr:row>
      <xdr:rowOff>0</xdr:rowOff>
    </xdr:from>
    <xdr:ext cx="76200" cy="197485"/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293</xdr:row>
      <xdr:rowOff>0</xdr:rowOff>
    </xdr:from>
    <xdr:ext cx="76200" cy="197485"/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293</xdr:row>
      <xdr:rowOff>0</xdr:rowOff>
    </xdr:from>
    <xdr:ext cx="76200" cy="197485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293</xdr:row>
      <xdr:rowOff>0</xdr:rowOff>
    </xdr:from>
    <xdr:ext cx="76200" cy="197485"/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293</xdr:row>
      <xdr:rowOff>0</xdr:rowOff>
    </xdr:from>
    <xdr:ext cx="76200" cy="197485"/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293</xdr:row>
      <xdr:rowOff>0</xdr:rowOff>
    </xdr:from>
    <xdr:ext cx="76200" cy="197485"/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293</xdr:row>
      <xdr:rowOff>0</xdr:rowOff>
    </xdr:from>
    <xdr:ext cx="76200" cy="197485"/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76200" y="61531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323</xdr:row>
      <xdr:rowOff>0</xdr:rowOff>
    </xdr:from>
    <xdr:ext cx="76200" cy="19748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76200" y="84963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323</xdr:row>
      <xdr:rowOff>0</xdr:rowOff>
    </xdr:from>
    <xdr:ext cx="76200" cy="197485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76200" y="84963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323</xdr:row>
      <xdr:rowOff>0</xdr:rowOff>
    </xdr:from>
    <xdr:ext cx="76200" cy="197485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76200" y="84963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323</xdr:row>
      <xdr:rowOff>0</xdr:rowOff>
    </xdr:from>
    <xdr:ext cx="76200" cy="197485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76200" y="84963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323</xdr:row>
      <xdr:rowOff>0</xdr:rowOff>
    </xdr:from>
    <xdr:ext cx="76200" cy="197485"/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76200" y="84963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323</xdr:row>
      <xdr:rowOff>0</xdr:rowOff>
    </xdr:from>
    <xdr:ext cx="76200" cy="197485"/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76200" y="84963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323</xdr:row>
      <xdr:rowOff>0</xdr:rowOff>
    </xdr:from>
    <xdr:ext cx="76200" cy="197485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76200" y="84963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323</xdr:row>
      <xdr:rowOff>0</xdr:rowOff>
    </xdr:from>
    <xdr:ext cx="76200" cy="197485"/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76200" y="84963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323</xdr:row>
      <xdr:rowOff>0</xdr:rowOff>
    </xdr:from>
    <xdr:ext cx="76200" cy="197485"/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76200" y="84963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323</xdr:row>
      <xdr:rowOff>0</xdr:rowOff>
    </xdr:from>
    <xdr:ext cx="76200" cy="197485"/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76200" y="84963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323</xdr:row>
      <xdr:rowOff>0</xdr:rowOff>
    </xdr:from>
    <xdr:ext cx="76200" cy="197485"/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76200" y="84963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2238375</xdr:colOff>
      <xdr:row>323</xdr:row>
      <xdr:rowOff>0</xdr:rowOff>
    </xdr:from>
    <xdr:ext cx="76200" cy="197485"/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238375" y="43119675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325</xdr:row>
      <xdr:rowOff>0</xdr:rowOff>
    </xdr:from>
    <xdr:ext cx="76200" cy="19748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76200" y="125158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325</xdr:row>
      <xdr:rowOff>0</xdr:rowOff>
    </xdr:from>
    <xdr:ext cx="76200" cy="197485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76200" y="125158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325</xdr:row>
      <xdr:rowOff>0</xdr:rowOff>
    </xdr:from>
    <xdr:ext cx="76200" cy="197485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76200" y="125158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325</xdr:row>
      <xdr:rowOff>0</xdr:rowOff>
    </xdr:from>
    <xdr:ext cx="76200" cy="197485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76200" y="125158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325</xdr:row>
      <xdr:rowOff>0</xdr:rowOff>
    </xdr:from>
    <xdr:ext cx="76200" cy="197485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76200" y="125158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325</xdr:row>
      <xdr:rowOff>0</xdr:rowOff>
    </xdr:from>
    <xdr:ext cx="76200" cy="197485"/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76200" y="125158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325</xdr:row>
      <xdr:rowOff>0</xdr:rowOff>
    </xdr:from>
    <xdr:ext cx="76200" cy="197485"/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76200" y="125158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325</xdr:row>
      <xdr:rowOff>0</xdr:rowOff>
    </xdr:from>
    <xdr:ext cx="76200" cy="197485"/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76200" y="125158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325</xdr:row>
      <xdr:rowOff>0</xdr:rowOff>
    </xdr:from>
    <xdr:ext cx="76200" cy="197485"/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76200" y="125158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325</xdr:row>
      <xdr:rowOff>0</xdr:rowOff>
    </xdr:from>
    <xdr:ext cx="76200" cy="197485"/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76200" y="125158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325</xdr:row>
      <xdr:rowOff>0</xdr:rowOff>
    </xdr:from>
    <xdr:ext cx="76200" cy="197485"/>
    <xdr:sp macro="" textlink="">
      <xdr:nvSpPr>
        <xdr:cNvPr id="84" name="Text Box 11"/>
        <xdr:cNvSpPr txBox="1">
          <a:spLocks noChangeArrowheads="1"/>
        </xdr:cNvSpPr>
      </xdr:nvSpPr>
      <xdr:spPr bwMode="auto">
        <a:xfrm>
          <a:off x="76200" y="125158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325</xdr:row>
      <xdr:rowOff>0</xdr:rowOff>
    </xdr:from>
    <xdr:ext cx="76200" cy="197485"/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76200" y="1251585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257</xdr:row>
      <xdr:rowOff>0</xdr:rowOff>
    </xdr:from>
    <xdr:ext cx="76200" cy="19748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257</xdr:row>
      <xdr:rowOff>0</xdr:rowOff>
    </xdr:from>
    <xdr:ext cx="76200" cy="197485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257</xdr:row>
      <xdr:rowOff>0</xdr:rowOff>
    </xdr:from>
    <xdr:ext cx="76200" cy="197485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257</xdr:row>
      <xdr:rowOff>0</xdr:rowOff>
    </xdr:from>
    <xdr:ext cx="76200" cy="197485"/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257</xdr:row>
      <xdr:rowOff>0</xdr:rowOff>
    </xdr:from>
    <xdr:ext cx="76200" cy="197485"/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257</xdr:row>
      <xdr:rowOff>0</xdr:rowOff>
    </xdr:from>
    <xdr:ext cx="76200" cy="197485"/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257</xdr:row>
      <xdr:rowOff>0</xdr:rowOff>
    </xdr:from>
    <xdr:ext cx="76200" cy="197485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257</xdr:row>
      <xdr:rowOff>0</xdr:rowOff>
    </xdr:from>
    <xdr:ext cx="76200" cy="197485"/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257</xdr:row>
      <xdr:rowOff>0</xdr:rowOff>
    </xdr:from>
    <xdr:ext cx="76200" cy="197485"/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257</xdr:row>
      <xdr:rowOff>0</xdr:rowOff>
    </xdr:from>
    <xdr:ext cx="76200" cy="197485"/>
    <xdr:sp macro="" textlink="">
      <xdr:nvSpPr>
        <xdr:cNvPr id="95" name="Text Box 10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257</xdr:row>
      <xdr:rowOff>0</xdr:rowOff>
    </xdr:from>
    <xdr:ext cx="76200" cy="197485"/>
    <xdr:sp macro="" textlink="">
      <xdr:nvSpPr>
        <xdr:cNvPr id="96" name="Text Box 11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257</xdr:row>
      <xdr:rowOff>0</xdr:rowOff>
    </xdr:from>
    <xdr:ext cx="76200" cy="197485"/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268</xdr:row>
      <xdr:rowOff>0</xdr:rowOff>
    </xdr:from>
    <xdr:ext cx="76200" cy="19748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268</xdr:row>
      <xdr:rowOff>0</xdr:rowOff>
    </xdr:from>
    <xdr:ext cx="76200" cy="19748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268</xdr:row>
      <xdr:rowOff>0</xdr:rowOff>
    </xdr:from>
    <xdr:ext cx="76200" cy="197485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268</xdr:row>
      <xdr:rowOff>0</xdr:rowOff>
    </xdr:from>
    <xdr:ext cx="76200" cy="197485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268</xdr:row>
      <xdr:rowOff>0</xdr:rowOff>
    </xdr:from>
    <xdr:ext cx="76200" cy="197485"/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268</xdr:row>
      <xdr:rowOff>0</xdr:rowOff>
    </xdr:from>
    <xdr:ext cx="76200" cy="197485"/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268</xdr:row>
      <xdr:rowOff>0</xdr:rowOff>
    </xdr:from>
    <xdr:ext cx="76200" cy="197485"/>
    <xdr:sp macro="" textlink="">
      <xdr:nvSpPr>
        <xdr:cNvPr id="104" name="Text Box 7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268</xdr:row>
      <xdr:rowOff>0</xdr:rowOff>
    </xdr:from>
    <xdr:ext cx="76200" cy="197485"/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268</xdr:row>
      <xdr:rowOff>0</xdr:rowOff>
    </xdr:from>
    <xdr:ext cx="76200" cy="197485"/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268</xdr:row>
      <xdr:rowOff>0</xdr:rowOff>
    </xdr:from>
    <xdr:ext cx="76200" cy="197485"/>
    <xdr:sp macro="" textlink="">
      <xdr:nvSpPr>
        <xdr:cNvPr id="107" name="Text Box 10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268</xdr:row>
      <xdr:rowOff>0</xdr:rowOff>
    </xdr:from>
    <xdr:ext cx="76200" cy="197485"/>
    <xdr:sp macro="" textlink="">
      <xdr:nvSpPr>
        <xdr:cNvPr id="108" name="Text Box 11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268</xdr:row>
      <xdr:rowOff>0</xdr:rowOff>
    </xdr:from>
    <xdr:ext cx="76200" cy="197485"/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76200" y="3238500"/>
          <a:ext cx="762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135"/>
  <sheetViews>
    <sheetView view="pageBreakPreview" topLeftCell="B1" zoomScaleNormal="100" zoomScaleSheetLayoutView="100" workbookViewId="0">
      <selection activeCell="C2" sqref="C2"/>
    </sheetView>
  </sheetViews>
  <sheetFormatPr defaultRowHeight="14.25" x14ac:dyDescent="0.2"/>
  <cols>
    <col min="1" max="1" width="0" style="35" hidden="1" customWidth="1"/>
    <col min="2" max="2" width="18.140625" style="37" customWidth="1"/>
    <col min="3" max="3" width="56.28515625" style="37" customWidth="1"/>
    <col min="4" max="4" width="6.140625" style="37" customWidth="1"/>
    <col min="5" max="5" width="5.28515625" style="101" customWidth="1"/>
    <col min="6" max="7" width="15.7109375" style="84" customWidth="1"/>
    <col min="8" max="8" width="5" style="35" customWidth="1"/>
    <col min="9" max="9" width="14.28515625" style="37" bestFit="1" customWidth="1"/>
    <col min="10" max="10" width="9.140625" style="37"/>
    <col min="11" max="11" width="15.42578125" style="37" bestFit="1" customWidth="1"/>
    <col min="12" max="12" width="14.28515625" style="37" bestFit="1" customWidth="1"/>
    <col min="13" max="16384" width="9.140625" style="37"/>
  </cols>
  <sheetData>
    <row r="1" spans="1:10" ht="39" customHeight="1" x14ac:dyDescent="0.3">
      <c r="B1" s="788" t="s">
        <v>1845</v>
      </c>
      <c r="C1" s="788"/>
      <c r="D1" s="788"/>
      <c r="E1" s="788"/>
      <c r="F1" s="788"/>
      <c r="G1" s="788"/>
      <c r="H1" s="784"/>
    </row>
    <row r="2" spans="1:10" ht="15.75" x14ac:dyDescent="0.25">
      <c r="B2" s="38"/>
      <c r="C2" s="35"/>
      <c r="D2" s="35"/>
      <c r="E2" s="86"/>
      <c r="F2" s="36"/>
      <c r="G2" s="36"/>
    </row>
    <row r="3" spans="1:10" ht="15.75" x14ac:dyDescent="0.25">
      <c r="B3" s="38" t="s">
        <v>7</v>
      </c>
      <c r="C3" s="35"/>
      <c r="D3" s="35"/>
      <c r="E3" s="86"/>
      <c r="F3" s="36"/>
      <c r="G3" s="36"/>
    </row>
    <row r="4" spans="1:10" ht="15.75" x14ac:dyDescent="0.25">
      <c r="B4" s="38"/>
      <c r="C4" s="35"/>
      <c r="D4" s="35"/>
      <c r="E4" s="86"/>
      <c r="F4" s="36"/>
      <c r="G4" s="36"/>
    </row>
    <row r="5" spans="1:10" ht="15.75" customHeight="1" thickBot="1" x14ac:dyDescent="0.3">
      <c r="B5" s="160" t="s">
        <v>0</v>
      </c>
      <c r="C5" s="35"/>
      <c r="D5" s="35"/>
      <c r="E5" s="86"/>
      <c r="F5" s="36"/>
      <c r="G5" s="128" t="s">
        <v>2</v>
      </c>
      <c r="J5" s="61"/>
    </row>
    <row r="6" spans="1:10" s="40" customFormat="1" ht="41.25" customHeight="1" thickTop="1" thickBot="1" x14ac:dyDescent="0.25">
      <c r="A6" s="102"/>
      <c r="B6" s="791" t="s">
        <v>14</v>
      </c>
      <c r="C6" s="792"/>
      <c r="D6" s="39" t="s">
        <v>15</v>
      </c>
      <c r="E6" s="39" t="s">
        <v>3</v>
      </c>
      <c r="F6" s="85" t="s">
        <v>228</v>
      </c>
      <c r="G6" s="127" t="s">
        <v>229</v>
      </c>
      <c r="H6" s="102"/>
      <c r="J6" s="136"/>
    </row>
    <row r="7" spans="1:10" s="41" customFormat="1" ht="16.5" customHeight="1" thickTop="1" thickBot="1" x14ac:dyDescent="0.25">
      <c r="A7" s="103"/>
      <c r="B7" s="793">
        <v>1</v>
      </c>
      <c r="C7" s="794"/>
      <c r="D7" s="401">
        <v>2</v>
      </c>
      <c r="E7" s="401">
        <v>3</v>
      </c>
      <c r="F7" s="402">
        <v>4</v>
      </c>
      <c r="G7" s="403">
        <v>5</v>
      </c>
      <c r="H7" s="103"/>
    </row>
    <row r="8" spans="1:10" s="41" customFormat="1" ht="16.5" customHeight="1" thickBot="1" x14ac:dyDescent="0.3">
      <c r="A8" s="103"/>
      <c r="B8" s="423" t="s">
        <v>223</v>
      </c>
      <c r="C8" s="404"/>
      <c r="D8" s="405"/>
      <c r="E8" s="405"/>
      <c r="F8" s="406">
        <f>SUM(F9)</f>
        <v>125215390.23999999</v>
      </c>
      <c r="G8" s="407">
        <f>SUM(G9)</f>
        <v>630108</v>
      </c>
      <c r="H8" s="103"/>
    </row>
    <row r="9" spans="1:10" s="41" customFormat="1" ht="16.5" customHeight="1" x14ac:dyDescent="0.2">
      <c r="A9" s="103"/>
      <c r="B9" s="118" t="s">
        <v>16</v>
      </c>
      <c r="C9" s="422" t="s">
        <v>23</v>
      </c>
      <c r="D9" s="52">
        <v>401</v>
      </c>
      <c r="E9" s="125"/>
      <c r="F9" s="400">
        <f>SUM(F10:F17)</f>
        <v>125215390.23999999</v>
      </c>
      <c r="G9" s="414">
        <f>SUM(G10:G17)</f>
        <v>630108</v>
      </c>
      <c r="H9" s="103"/>
    </row>
    <row r="10" spans="1:10" s="41" customFormat="1" ht="16.5" customHeight="1" x14ac:dyDescent="0.2">
      <c r="A10" s="103"/>
      <c r="B10" s="118"/>
      <c r="C10" s="51" t="s">
        <v>1827</v>
      </c>
      <c r="D10" s="52"/>
      <c r="E10" s="571">
        <v>3</v>
      </c>
      <c r="F10" s="575">
        <v>300000</v>
      </c>
      <c r="G10" s="572">
        <v>0</v>
      </c>
      <c r="H10" s="103"/>
    </row>
    <row r="11" spans="1:10" ht="14.25" customHeight="1" x14ac:dyDescent="0.2">
      <c r="B11" s="118"/>
      <c r="C11" s="51" t="s">
        <v>24</v>
      </c>
      <c r="D11" s="52"/>
      <c r="E11" s="90">
        <v>8</v>
      </c>
      <c r="F11" s="152">
        <f>1500000+350000+280000+30000+100000+180000+156000+705000+500000+322000</f>
        <v>4123000</v>
      </c>
      <c r="G11" s="112">
        <v>0</v>
      </c>
      <c r="H11" s="104"/>
      <c r="I11" s="47"/>
    </row>
    <row r="12" spans="1:10" s="41" customFormat="1" ht="14.25" customHeight="1" x14ac:dyDescent="0.2">
      <c r="A12" s="103"/>
      <c r="B12" s="118"/>
      <c r="C12" s="51" t="s">
        <v>41</v>
      </c>
      <c r="D12" s="52"/>
      <c r="E12" s="90">
        <v>9</v>
      </c>
      <c r="F12" s="152">
        <f>250000+100000+26000+713900+800415+30000+30000+30000+30000+30000+399300+2000000</f>
        <v>4439615</v>
      </c>
      <c r="G12" s="112">
        <f>SUM('Individální dotace'!E36)</f>
        <v>250000</v>
      </c>
      <c r="H12" s="103"/>
    </row>
    <row r="13" spans="1:10" ht="14.25" customHeight="1" x14ac:dyDescent="0.2">
      <c r="B13" s="118"/>
      <c r="C13" s="51" t="s">
        <v>1836</v>
      </c>
      <c r="D13" s="52"/>
      <c r="E13" s="90">
        <v>10</v>
      </c>
      <c r="F13" s="152">
        <v>102825047</v>
      </c>
      <c r="G13" s="112">
        <f>'Individální dotace'!E258</f>
        <v>31068</v>
      </c>
      <c r="H13" s="104"/>
      <c r="I13" s="47"/>
    </row>
    <row r="14" spans="1:10" ht="14.25" customHeight="1" x14ac:dyDescent="0.2">
      <c r="B14" s="118"/>
      <c r="C14" s="51" t="s">
        <v>64</v>
      </c>
      <c r="D14" s="52"/>
      <c r="E14" s="90">
        <v>11</v>
      </c>
      <c r="F14" s="152">
        <v>1598000</v>
      </c>
      <c r="G14" s="112">
        <v>0</v>
      </c>
      <c r="H14" s="104"/>
      <c r="I14" s="47"/>
    </row>
    <row r="15" spans="1:10" ht="14.25" customHeight="1" x14ac:dyDescent="0.2">
      <c r="B15" s="118"/>
      <c r="C15" s="51" t="s">
        <v>71</v>
      </c>
      <c r="D15" s="52"/>
      <c r="E15" s="90">
        <v>12</v>
      </c>
      <c r="F15" s="152">
        <v>3040403.28</v>
      </c>
      <c r="G15" s="112">
        <f>'Individální dotace'!E278</f>
        <v>0</v>
      </c>
      <c r="H15" s="104"/>
      <c r="I15" s="47"/>
    </row>
    <row r="16" spans="1:10" ht="14.25" customHeight="1" x14ac:dyDescent="0.2">
      <c r="B16" s="118"/>
      <c r="C16" s="51" t="s">
        <v>75</v>
      </c>
      <c r="D16" s="52"/>
      <c r="E16" s="90">
        <v>14</v>
      </c>
      <c r="F16" s="152">
        <v>3443524.96</v>
      </c>
      <c r="G16" s="112">
        <f>'Individální dotace'!E294</f>
        <v>349040</v>
      </c>
    </row>
    <row r="17" spans="1:12" ht="14.25" customHeight="1" thickBot="1" x14ac:dyDescent="0.25">
      <c r="B17" s="118"/>
      <c r="C17" s="51" t="s">
        <v>1837</v>
      </c>
      <c r="D17" s="52"/>
      <c r="E17" s="90">
        <v>18</v>
      </c>
      <c r="F17" s="152">
        <v>5445800</v>
      </c>
      <c r="G17" s="112">
        <f>'Individální dotace'!E324</f>
        <v>0</v>
      </c>
    </row>
    <row r="18" spans="1:12" s="44" customFormat="1" ht="18" customHeight="1" thickBot="1" x14ac:dyDescent="0.3">
      <c r="B18" s="795" t="s">
        <v>1827</v>
      </c>
      <c r="C18" s="796"/>
      <c r="D18" s="42"/>
      <c r="E18" s="87">
        <v>3</v>
      </c>
      <c r="F18" s="131">
        <f>F19+F20+F23</f>
        <v>12053967.85</v>
      </c>
      <c r="G18" s="427">
        <f>G19+G20+G23</f>
        <v>4800</v>
      </c>
      <c r="H18" s="424"/>
      <c r="I18" s="43"/>
      <c r="J18" s="43"/>
      <c r="K18" s="43"/>
      <c r="L18" s="43"/>
    </row>
    <row r="19" spans="1:12" ht="28.5" x14ac:dyDescent="0.2">
      <c r="B19" s="120" t="s">
        <v>16</v>
      </c>
      <c r="C19" s="45" t="s">
        <v>17</v>
      </c>
      <c r="D19" s="46">
        <v>420</v>
      </c>
      <c r="E19" s="134"/>
      <c r="F19" s="517">
        <f>'ORJ 03'!B24</f>
        <v>2014762.85</v>
      </c>
      <c r="G19" s="121">
        <f>'ORJ 03'!D24</f>
        <v>3800</v>
      </c>
      <c r="H19" s="104"/>
      <c r="I19" s="47"/>
      <c r="L19" s="504"/>
    </row>
    <row r="20" spans="1:12" ht="15" customHeight="1" x14ac:dyDescent="0.2">
      <c r="B20" s="110" t="s">
        <v>16</v>
      </c>
      <c r="C20" s="48" t="s">
        <v>18</v>
      </c>
      <c r="D20" s="49"/>
      <c r="E20" s="89"/>
      <c r="F20" s="474">
        <f>F21+F22</f>
        <v>6902094</v>
      </c>
      <c r="G20" s="109">
        <f>G21+G22</f>
        <v>0</v>
      </c>
    </row>
    <row r="21" spans="1:12" s="53" customFormat="1" ht="29.25" customHeight="1" x14ac:dyDescent="0.2">
      <c r="A21" s="105"/>
      <c r="B21" s="111" t="s">
        <v>19</v>
      </c>
      <c r="C21" s="50" t="s">
        <v>20</v>
      </c>
      <c r="D21" s="51">
        <v>415</v>
      </c>
      <c r="E21" s="90"/>
      <c r="F21" s="132">
        <v>5602094</v>
      </c>
      <c r="G21" s="112">
        <f>'ORJ 03'!D197</f>
        <v>0</v>
      </c>
      <c r="H21" s="105"/>
    </row>
    <row r="22" spans="1:12" s="53" customFormat="1" ht="30" customHeight="1" x14ac:dyDescent="0.2">
      <c r="A22" s="105"/>
      <c r="B22" s="113"/>
      <c r="C22" s="54" t="s">
        <v>21</v>
      </c>
      <c r="D22" s="55">
        <v>416</v>
      </c>
      <c r="E22" s="91"/>
      <c r="F22" s="466">
        <v>1300000</v>
      </c>
      <c r="G22" s="114">
        <f>'ORJ 03'!D216</f>
        <v>0</v>
      </c>
      <c r="H22" s="105"/>
    </row>
    <row r="23" spans="1:12" ht="29.25" thickBot="1" x14ac:dyDescent="0.25">
      <c r="B23" s="115" t="s">
        <v>16</v>
      </c>
      <c r="C23" s="56" t="s">
        <v>22</v>
      </c>
      <c r="D23" s="57">
        <v>425</v>
      </c>
      <c r="E23" s="92"/>
      <c r="F23" s="503">
        <v>3137111</v>
      </c>
      <c r="G23" s="133">
        <f>'ORJ 03'!D358</f>
        <v>1000</v>
      </c>
      <c r="H23" s="104"/>
      <c r="I23" s="47"/>
    </row>
    <row r="24" spans="1:12" s="61" customFormat="1" ht="15.75" thickBot="1" x14ac:dyDescent="0.3">
      <c r="A24" s="64"/>
      <c r="B24" s="795" t="s">
        <v>24</v>
      </c>
      <c r="C24" s="796"/>
      <c r="D24" s="59"/>
      <c r="E24" s="87">
        <v>8</v>
      </c>
      <c r="F24" s="131">
        <f>SUM(F26,F29,F32,F35,F39,F42,F44)</f>
        <v>41938637.049999997</v>
      </c>
      <c r="G24" s="427">
        <f>SUM(G26,G29,G32,G35,G39,G42,G44)</f>
        <v>97112.5</v>
      </c>
      <c r="H24" s="106"/>
      <c r="I24" s="60"/>
    </row>
    <row r="25" spans="1:12" s="61" customFormat="1" hidden="1" x14ac:dyDescent="0.2">
      <c r="A25" s="64"/>
      <c r="B25" s="139"/>
      <c r="C25" s="135" t="s">
        <v>96</v>
      </c>
      <c r="D25" s="126">
        <v>406</v>
      </c>
      <c r="E25" s="125"/>
      <c r="F25" s="129"/>
      <c r="G25" s="130"/>
      <c r="H25" s="106"/>
      <c r="I25" s="60"/>
    </row>
    <row r="26" spans="1:12" s="61" customFormat="1" x14ac:dyDescent="0.2">
      <c r="A26" s="64"/>
      <c r="B26" s="110" t="s">
        <v>16</v>
      </c>
      <c r="C26" s="66" t="s">
        <v>25</v>
      </c>
      <c r="D26" s="49"/>
      <c r="E26" s="89"/>
      <c r="F26" s="474">
        <f>F27+F28</f>
        <v>730000</v>
      </c>
      <c r="G26" s="109">
        <f>G27+G28</f>
        <v>0</v>
      </c>
      <c r="H26" s="106"/>
      <c r="I26" s="60"/>
    </row>
    <row r="27" spans="1:12" s="61" customFormat="1" x14ac:dyDescent="0.2">
      <c r="A27" s="64"/>
      <c r="B27" s="111" t="s">
        <v>19</v>
      </c>
      <c r="C27" s="145" t="s">
        <v>26</v>
      </c>
      <c r="D27" s="51">
        <v>435</v>
      </c>
      <c r="E27" s="90"/>
      <c r="F27" s="132">
        <v>165000</v>
      </c>
      <c r="G27" s="112">
        <v>0</v>
      </c>
      <c r="H27" s="106"/>
      <c r="I27" s="60"/>
    </row>
    <row r="28" spans="1:12" s="61" customFormat="1" x14ac:dyDescent="0.2">
      <c r="A28" s="64"/>
      <c r="B28" s="113"/>
      <c r="C28" s="146" t="s">
        <v>27</v>
      </c>
      <c r="D28" s="51">
        <v>436</v>
      </c>
      <c r="E28" s="90"/>
      <c r="F28" s="132">
        <v>565000</v>
      </c>
      <c r="G28" s="112">
        <v>0</v>
      </c>
      <c r="H28" s="106"/>
      <c r="I28" s="60"/>
    </row>
    <row r="29" spans="1:12" s="61" customFormat="1" x14ac:dyDescent="0.2">
      <c r="A29" s="64"/>
      <c r="B29" s="118" t="s">
        <v>16</v>
      </c>
      <c r="C29" s="62" t="s">
        <v>28</v>
      </c>
      <c r="D29" s="49"/>
      <c r="E29" s="89"/>
      <c r="F29" s="474">
        <f>F30+F31</f>
        <v>548801</v>
      </c>
      <c r="G29" s="109">
        <f>G30+G31</f>
        <v>0</v>
      </c>
      <c r="H29" s="106"/>
      <c r="I29" s="60"/>
    </row>
    <row r="30" spans="1:12" s="61" customFormat="1" x14ac:dyDescent="0.2">
      <c r="A30" s="64"/>
      <c r="B30" s="111" t="s">
        <v>19</v>
      </c>
      <c r="C30" s="74" t="s">
        <v>29</v>
      </c>
      <c r="D30" s="51">
        <v>430</v>
      </c>
      <c r="E30" s="90"/>
      <c r="F30" s="132">
        <v>413401</v>
      </c>
      <c r="G30" s="112">
        <v>0</v>
      </c>
      <c r="H30" s="106"/>
      <c r="I30" s="60"/>
    </row>
    <row r="31" spans="1:12" s="61" customFormat="1" x14ac:dyDescent="0.2">
      <c r="A31" s="64"/>
      <c r="B31" s="113"/>
      <c r="C31" s="147" t="s">
        <v>30</v>
      </c>
      <c r="D31" s="55">
        <v>431</v>
      </c>
      <c r="E31" s="91"/>
      <c r="F31" s="466">
        <v>135400</v>
      </c>
      <c r="G31" s="114">
        <f>SUM('ORJ 08'!D65)</f>
        <v>0</v>
      </c>
      <c r="H31" s="106"/>
      <c r="I31" s="60"/>
    </row>
    <row r="32" spans="1:12" s="61" customFormat="1" x14ac:dyDescent="0.2">
      <c r="A32" s="64"/>
      <c r="B32" s="118" t="s">
        <v>16</v>
      </c>
      <c r="C32" s="62" t="s">
        <v>31</v>
      </c>
      <c r="D32" s="49"/>
      <c r="E32" s="89"/>
      <c r="F32" s="474">
        <f>F33+F34</f>
        <v>11451092.5</v>
      </c>
      <c r="G32" s="109">
        <f>G33+G34</f>
        <v>0</v>
      </c>
      <c r="H32" s="106"/>
      <c r="I32" s="60"/>
    </row>
    <row r="33" spans="1:12" s="61" customFormat="1" x14ac:dyDescent="0.2">
      <c r="A33" s="64"/>
      <c r="B33" s="111" t="s">
        <v>19</v>
      </c>
      <c r="C33" s="74" t="s">
        <v>32</v>
      </c>
      <c r="D33" s="51">
        <v>550</v>
      </c>
      <c r="E33" s="90"/>
      <c r="F33" s="132">
        <v>10154785.5</v>
      </c>
      <c r="G33" s="112">
        <v>0</v>
      </c>
      <c r="H33" s="106"/>
      <c r="I33" s="60"/>
    </row>
    <row r="34" spans="1:12" s="61" customFormat="1" x14ac:dyDescent="0.2">
      <c r="A34" s="64"/>
      <c r="B34" s="113"/>
      <c r="C34" s="46" t="s">
        <v>33</v>
      </c>
      <c r="D34" s="55">
        <v>551</v>
      </c>
      <c r="E34" s="91"/>
      <c r="F34" s="466">
        <v>1296307</v>
      </c>
      <c r="G34" s="114">
        <v>0</v>
      </c>
      <c r="H34" s="106"/>
      <c r="I34" s="60"/>
    </row>
    <row r="35" spans="1:12" s="61" customFormat="1" x14ac:dyDescent="0.2">
      <c r="A35" s="64"/>
      <c r="B35" s="110" t="s">
        <v>16</v>
      </c>
      <c r="C35" s="66" t="s">
        <v>34</v>
      </c>
      <c r="D35" s="49"/>
      <c r="E35" s="89"/>
      <c r="F35" s="474">
        <f>F36+F37</f>
        <v>29088743.550000001</v>
      </c>
      <c r="G35" s="109">
        <f>G36+G37</f>
        <v>97112.5</v>
      </c>
      <c r="H35" s="106"/>
      <c r="I35" s="60"/>
    </row>
    <row r="36" spans="1:12" s="61" customFormat="1" x14ac:dyDescent="0.2">
      <c r="A36" s="64"/>
      <c r="B36" s="111" t="s">
        <v>19</v>
      </c>
      <c r="C36" s="52" t="s">
        <v>34</v>
      </c>
      <c r="D36" s="51">
        <v>440</v>
      </c>
      <c r="E36" s="90"/>
      <c r="F36" s="132">
        <v>28796943.050000001</v>
      </c>
      <c r="G36" s="112">
        <f>'ORJ 08'!D273</f>
        <v>29982</v>
      </c>
      <c r="H36" s="106"/>
      <c r="I36" s="60"/>
    </row>
    <row r="37" spans="1:12" s="61" customFormat="1" x14ac:dyDescent="0.2">
      <c r="A37" s="64"/>
      <c r="B37" s="119"/>
      <c r="C37" s="52" t="s">
        <v>35</v>
      </c>
      <c r="D37" s="51">
        <v>441</v>
      </c>
      <c r="E37" s="90"/>
      <c r="F37" s="132">
        <v>291800.5</v>
      </c>
      <c r="G37" s="112">
        <f>'ORJ 08'!D285</f>
        <v>67130.5</v>
      </c>
      <c r="H37" s="106"/>
      <c r="I37" s="60"/>
    </row>
    <row r="38" spans="1:12" s="61" customFormat="1" ht="25.5" hidden="1" x14ac:dyDescent="0.2">
      <c r="A38" s="64"/>
      <c r="B38" s="108"/>
      <c r="C38" s="55" t="s">
        <v>36</v>
      </c>
      <c r="D38" s="46">
        <v>442</v>
      </c>
      <c r="E38" s="94"/>
      <c r="F38" s="446"/>
      <c r="G38" s="112"/>
      <c r="H38" s="106"/>
      <c r="I38" s="60"/>
    </row>
    <row r="39" spans="1:12" s="61" customFormat="1" x14ac:dyDescent="0.2">
      <c r="A39" s="64"/>
      <c r="B39" s="110" t="s">
        <v>16</v>
      </c>
      <c r="C39" s="66" t="s">
        <v>37</v>
      </c>
      <c r="D39" s="49"/>
      <c r="E39" s="89"/>
      <c r="F39" s="474">
        <f>F40+F41</f>
        <v>120000</v>
      </c>
      <c r="G39" s="109">
        <f>G40+G41</f>
        <v>0</v>
      </c>
      <c r="H39" s="106"/>
      <c r="I39" s="60"/>
    </row>
    <row r="40" spans="1:12" s="61" customFormat="1" ht="15" thickBot="1" x14ac:dyDescent="0.25">
      <c r="A40" s="64"/>
      <c r="B40" s="111" t="s">
        <v>19</v>
      </c>
      <c r="C40" s="52" t="s">
        <v>38</v>
      </c>
      <c r="D40" s="51">
        <v>445</v>
      </c>
      <c r="E40" s="90"/>
      <c r="F40" s="132">
        <v>120000</v>
      </c>
      <c r="G40" s="112">
        <v>0</v>
      </c>
      <c r="H40" s="106"/>
      <c r="I40" s="60"/>
    </row>
    <row r="41" spans="1:12" s="61" customFormat="1" ht="15" hidden="1" thickBot="1" x14ac:dyDescent="0.25">
      <c r="A41" s="64"/>
      <c r="B41" s="108"/>
      <c r="C41" s="148" t="s">
        <v>39</v>
      </c>
      <c r="D41" s="46">
        <v>446</v>
      </c>
      <c r="E41" s="94"/>
      <c r="F41" s="466">
        <v>0</v>
      </c>
      <c r="G41" s="114">
        <v>0</v>
      </c>
      <c r="H41" s="106"/>
      <c r="I41" s="60"/>
    </row>
    <row r="42" spans="1:12" s="61" customFormat="1" hidden="1" x14ac:dyDescent="0.2">
      <c r="A42" s="64"/>
      <c r="B42" s="110" t="s">
        <v>16</v>
      </c>
      <c r="C42" s="140" t="s">
        <v>97</v>
      </c>
      <c r="D42" s="141"/>
      <c r="E42" s="89"/>
      <c r="F42" s="474">
        <f>F43</f>
        <v>0</v>
      </c>
      <c r="G42" s="109">
        <f>G43</f>
        <v>0</v>
      </c>
      <c r="H42" s="106"/>
      <c r="I42" s="60"/>
    </row>
    <row r="43" spans="1:12" s="61" customFormat="1" hidden="1" x14ac:dyDescent="0.2">
      <c r="A43" s="64"/>
      <c r="B43" s="113" t="s">
        <v>95</v>
      </c>
      <c r="C43" s="144" t="s">
        <v>98</v>
      </c>
      <c r="D43" s="142">
        <v>410</v>
      </c>
      <c r="E43" s="94"/>
      <c r="F43" s="510">
        <v>0</v>
      </c>
      <c r="G43" s="114">
        <v>0</v>
      </c>
      <c r="H43" s="106"/>
      <c r="I43" s="60"/>
    </row>
    <row r="44" spans="1:12" s="61" customFormat="1" ht="29.25" hidden="1" thickBot="1" x14ac:dyDescent="0.25">
      <c r="A44" s="64"/>
      <c r="B44" s="110" t="s">
        <v>16</v>
      </c>
      <c r="C44" s="140" t="s">
        <v>40</v>
      </c>
      <c r="D44" s="141">
        <v>411</v>
      </c>
      <c r="E44" s="89"/>
      <c r="F44" s="474">
        <v>0</v>
      </c>
      <c r="G44" s="109">
        <v>0</v>
      </c>
      <c r="H44" s="106"/>
      <c r="I44" s="60"/>
    </row>
    <row r="45" spans="1:12" s="44" customFormat="1" ht="18" customHeight="1" thickBot="1" x14ac:dyDescent="0.3">
      <c r="B45" s="795" t="s">
        <v>41</v>
      </c>
      <c r="C45" s="796"/>
      <c r="D45" s="59"/>
      <c r="E45" s="87">
        <v>9</v>
      </c>
      <c r="F45" s="131">
        <f>SUM(F46,F47,F48,F51)</f>
        <v>10123848.16</v>
      </c>
      <c r="G45" s="427">
        <f>SUM(G46,G47,G48,G51)</f>
        <v>2792.11</v>
      </c>
      <c r="H45" s="43"/>
      <c r="I45" s="43"/>
      <c r="J45" s="43"/>
      <c r="K45" s="43"/>
      <c r="L45" s="43"/>
    </row>
    <row r="46" spans="1:12" x14ac:dyDescent="0.2">
      <c r="B46" s="120" t="s">
        <v>16</v>
      </c>
      <c r="C46" s="45" t="s">
        <v>42</v>
      </c>
      <c r="D46" s="46">
        <v>450</v>
      </c>
      <c r="E46" s="134"/>
      <c r="F46" s="494">
        <v>4003690</v>
      </c>
      <c r="G46" s="121">
        <v>0</v>
      </c>
      <c r="H46" s="104"/>
      <c r="I46" s="47"/>
    </row>
    <row r="47" spans="1:12" ht="28.5" x14ac:dyDescent="0.2">
      <c r="B47" s="108" t="s">
        <v>16</v>
      </c>
      <c r="C47" s="45" t="s">
        <v>43</v>
      </c>
      <c r="D47" s="46">
        <v>455</v>
      </c>
      <c r="E47" s="88"/>
      <c r="F47" s="494">
        <v>558585.5</v>
      </c>
      <c r="G47" s="122">
        <v>0</v>
      </c>
      <c r="H47" s="104"/>
      <c r="I47" s="47"/>
    </row>
    <row r="48" spans="1:12" ht="45" customHeight="1" x14ac:dyDescent="0.2">
      <c r="B48" s="110" t="s">
        <v>16</v>
      </c>
      <c r="C48" s="70" t="s">
        <v>44</v>
      </c>
      <c r="D48" s="49"/>
      <c r="E48" s="89"/>
      <c r="F48" s="499">
        <f>F49+F50</f>
        <v>2622426</v>
      </c>
      <c r="G48" s="185">
        <f>G49+G50</f>
        <v>536</v>
      </c>
    </row>
    <row r="49" spans="1:12" s="53" customFormat="1" ht="15" customHeight="1" x14ac:dyDescent="0.2">
      <c r="A49" s="105"/>
      <c r="B49" s="111" t="s">
        <v>19</v>
      </c>
      <c r="C49" s="50" t="s">
        <v>45</v>
      </c>
      <c r="D49" s="51">
        <v>460</v>
      </c>
      <c r="E49" s="90"/>
      <c r="F49" s="132">
        <v>2083151</v>
      </c>
      <c r="G49" s="112">
        <f>'ORJ 09'!D158</f>
        <v>536</v>
      </c>
      <c r="H49" s="105"/>
    </row>
    <row r="50" spans="1:12" s="53" customFormat="1" ht="30" customHeight="1" x14ac:dyDescent="0.2">
      <c r="A50" s="105"/>
      <c r="B50" s="113"/>
      <c r="C50" s="54" t="s">
        <v>46</v>
      </c>
      <c r="D50" s="55">
        <v>461</v>
      </c>
      <c r="E50" s="91"/>
      <c r="F50" s="466">
        <v>539275</v>
      </c>
      <c r="G50" s="114">
        <v>0</v>
      </c>
      <c r="H50" s="105"/>
    </row>
    <row r="51" spans="1:12" ht="30.75" customHeight="1" x14ac:dyDescent="0.2">
      <c r="B51" s="150" t="s">
        <v>16</v>
      </c>
      <c r="C51" s="70" t="s">
        <v>47</v>
      </c>
      <c r="D51" s="49"/>
      <c r="E51" s="89"/>
      <c r="F51" s="474">
        <f>F52+F53+F54+F55+F56</f>
        <v>2939146.66</v>
      </c>
      <c r="G51" s="109">
        <f>G52+G53+G54+G55</f>
        <v>2256.11</v>
      </c>
    </row>
    <row r="52" spans="1:12" s="53" customFormat="1" ht="29.25" hidden="1" customHeight="1" x14ac:dyDescent="0.2">
      <c r="A52" s="105"/>
      <c r="B52" s="111" t="s">
        <v>19</v>
      </c>
      <c r="C52" s="50" t="s">
        <v>48</v>
      </c>
      <c r="D52" s="51">
        <v>465</v>
      </c>
      <c r="E52" s="90"/>
      <c r="F52" s="132">
        <v>0</v>
      </c>
      <c r="G52" s="112">
        <v>0</v>
      </c>
      <c r="H52" s="105"/>
    </row>
    <row r="53" spans="1:12" s="53" customFormat="1" ht="29.25" hidden="1" customHeight="1" x14ac:dyDescent="0.2">
      <c r="A53" s="105"/>
      <c r="B53" s="111"/>
      <c r="C53" s="50" t="s">
        <v>49</v>
      </c>
      <c r="D53" s="51">
        <v>466</v>
      </c>
      <c r="E53" s="90"/>
      <c r="F53" s="132">
        <v>0</v>
      </c>
      <c r="G53" s="112">
        <v>0</v>
      </c>
      <c r="H53" s="105"/>
    </row>
    <row r="54" spans="1:12" s="53" customFormat="1" ht="15" customHeight="1" x14ac:dyDescent="0.2">
      <c r="A54" s="105"/>
      <c r="B54" s="111"/>
      <c r="C54" s="50" t="s">
        <v>50</v>
      </c>
      <c r="D54" s="51">
        <v>467</v>
      </c>
      <c r="E54" s="90"/>
      <c r="F54" s="132">
        <v>190000</v>
      </c>
      <c r="G54" s="112">
        <f>SUM('ORJ 09'!D227)</f>
        <v>0</v>
      </c>
      <c r="H54" s="105"/>
    </row>
    <row r="55" spans="1:12" s="53" customFormat="1" ht="30.75" customHeight="1" x14ac:dyDescent="0.2">
      <c r="A55" s="105"/>
      <c r="B55" s="111"/>
      <c r="C55" s="51" t="s">
        <v>51</v>
      </c>
      <c r="D55" s="51">
        <v>468</v>
      </c>
      <c r="E55" s="90"/>
      <c r="F55" s="132">
        <v>757799</v>
      </c>
      <c r="G55" s="112">
        <v>2256.11</v>
      </c>
      <c r="H55" s="105"/>
    </row>
    <row r="56" spans="1:12" s="53" customFormat="1" ht="41.25" customHeight="1" thickBot="1" x14ac:dyDescent="0.25">
      <c r="A56" s="105"/>
      <c r="B56" s="576"/>
      <c r="C56" s="577" t="s">
        <v>52</v>
      </c>
      <c r="D56" s="577">
        <v>469</v>
      </c>
      <c r="E56" s="578"/>
      <c r="F56" s="579">
        <v>1991347.66</v>
      </c>
      <c r="G56" s="580">
        <v>0</v>
      </c>
      <c r="H56" s="105"/>
    </row>
    <row r="57" spans="1:12" s="44" customFormat="1" ht="18" customHeight="1" thickTop="1" thickBot="1" x14ac:dyDescent="0.3">
      <c r="B57" s="797" t="s">
        <v>1840</v>
      </c>
      <c r="C57" s="798"/>
      <c r="D57" s="69"/>
      <c r="E57" s="96">
        <v>10</v>
      </c>
      <c r="F57" s="138">
        <f xml:space="preserve"> SUM(F58+F60+F65+F66+F69+F73+F74+F75+F76+F77)</f>
        <v>101420025.73</v>
      </c>
      <c r="G57" s="500">
        <f>SUM(G58+G60+G65+G66+G69+G73+G74+G75+G76+G77)</f>
        <v>38077.4</v>
      </c>
      <c r="H57" s="424"/>
      <c r="I57" s="43"/>
      <c r="J57" s="43"/>
      <c r="K57" s="43"/>
      <c r="L57" s="43"/>
    </row>
    <row r="58" spans="1:12" s="44" customFormat="1" ht="14.25" customHeight="1" x14ac:dyDescent="0.25">
      <c r="B58" s="110" t="s">
        <v>16</v>
      </c>
      <c r="C58" s="140" t="s">
        <v>97</v>
      </c>
      <c r="D58" s="141"/>
      <c r="E58" s="89"/>
      <c r="F58" s="474">
        <f>F59</f>
        <v>6000000</v>
      </c>
      <c r="G58" s="109">
        <f>G59</f>
        <v>0</v>
      </c>
      <c r="H58" s="424"/>
      <c r="I58" s="43"/>
      <c r="J58" s="43"/>
      <c r="K58" s="43"/>
      <c r="L58" s="43"/>
    </row>
    <row r="59" spans="1:12" s="44" customFormat="1" ht="14.25" customHeight="1" x14ac:dyDescent="0.25">
      <c r="B59" s="113" t="s">
        <v>95</v>
      </c>
      <c r="C59" s="144" t="s">
        <v>98</v>
      </c>
      <c r="D59" s="142">
        <v>410</v>
      </c>
      <c r="E59" s="94"/>
      <c r="F59" s="510">
        <v>6000000</v>
      </c>
      <c r="G59" s="114">
        <v>0</v>
      </c>
      <c r="H59" s="424"/>
      <c r="I59" s="43"/>
      <c r="J59" s="43"/>
      <c r="K59" s="43"/>
      <c r="L59" s="43"/>
    </row>
    <row r="60" spans="1:12" s="44" customFormat="1" ht="31.5" customHeight="1" thickBot="1" x14ac:dyDescent="0.3">
      <c r="B60" s="591" t="s">
        <v>16</v>
      </c>
      <c r="C60" s="592" t="s">
        <v>63</v>
      </c>
      <c r="D60" s="593">
        <v>480</v>
      </c>
      <c r="E60" s="594"/>
      <c r="F60" s="595">
        <v>10500000</v>
      </c>
      <c r="G60" s="596">
        <v>0</v>
      </c>
      <c r="H60" s="43"/>
      <c r="I60" s="43"/>
      <c r="J60" s="43"/>
      <c r="K60" s="43"/>
      <c r="L60" s="43"/>
    </row>
    <row r="61" spans="1:12" s="44" customFormat="1" ht="27" hidden="1" customHeight="1" x14ac:dyDescent="0.25">
      <c r="B61" s="587" t="s">
        <v>16</v>
      </c>
      <c r="C61" s="588" t="s">
        <v>99</v>
      </c>
      <c r="D61" s="71"/>
      <c r="E61" s="143"/>
      <c r="F61" s="589">
        <f>F62+F63+F64</f>
        <v>0</v>
      </c>
      <c r="G61" s="590">
        <f>G62+G63+G64</f>
        <v>0</v>
      </c>
      <c r="H61" s="43"/>
      <c r="I61" s="43"/>
      <c r="J61" s="43"/>
      <c r="K61" s="43"/>
      <c r="L61" s="43"/>
    </row>
    <row r="62" spans="1:12" s="44" customFormat="1" ht="27" hidden="1" customHeight="1" x14ac:dyDescent="0.25">
      <c r="B62" s="111" t="s">
        <v>19</v>
      </c>
      <c r="C62" s="151" t="s">
        <v>100</v>
      </c>
      <c r="D62" s="51">
        <v>490</v>
      </c>
      <c r="E62" s="143"/>
      <c r="F62" s="514">
        <v>0</v>
      </c>
      <c r="G62" s="182">
        <v>0</v>
      </c>
      <c r="H62" s="43"/>
      <c r="I62" s="43"/>
      <c r="J62" s="43"/>
      <c r="K62" s="43"/>
      <c r="L62" s="43"/>
    </row>
    <row r="63" spans="1:12" s="44" customFormat="1" ht="27" hidden="1" customHeight="1" x14ac:dyDescent="0.25">
      <c r="B63" s="119"/>
      <c r="C63" s="149" t="s">
        <v>101</v>
      </c>
      <c r="D63" s="51">
        <v>491</v>
      </c>
      <c r="E63" s="143"/>
      <c r="F63" s="514">
        <v>0</v>
      </c>
      <c r="G63" s="182">
        <v>0</v>
      </c>
      <c r="H63" s="43"/>
      <c r="I63" s="43"/>
      <c r="J63" s="43"/>
      <c r="K63" s="43"/>
      <c r="L63" s="43"/>
    </row>
    <row r="64" spans="1:12" s="44" customFormat="1" ht="27" hidden="1" customHeight="1" x14ac:dyDescent="0.25">
      <c r="B64" s="119"/>
      <c r="C64" s="151" t="s">
        <v>102</v>
      </c>
      <c r="D64" s="51">
        <v>492</v>
      </c>
      <c r="E64" s="143"/>
      <c r="F64" s="514">
        <v>0</v>
      </c>
      <c r="G64" s="182">
        <v>0</v>
      </c>
      <c r="H64" s="43"/>
      <c r="I64" s="43"/>
      <c r="J64" s="43"/>
      <c r="K64" s="43"/>
      <c r="L64" s="43"/>
    </row>
    <row r="65" spans="1:12" ht="29.25" customHeight="1" thickTop="1" x14ac:dyDescent="0.2">
      <c r="B65" s="120" t="s">
        <v>16</v>
      </c>
      <c r="C65" s="67" t="s">
        <v>53</v>
      </c>
      <c r="D65" s="68">
        <v>495</v>
      </c>
      <c r="E65" s="95"/>
      <c r="F65" s="517">
        <v>310677.73</v>
      </c>
      <c r="G65" s="121">
        <f>'ORJ 10'!D67</f>
        <v>1750</v>
      </c>
      <c r="H65" s="425"/>
    </row>
    <row r="66" spans="1:12" s="61" customFormat="1" x14ac:dyDescent="0.2">
      <c r="A66" s="64"/>
      <c r="B66" s="118" t="s">
        <v>16</v>
      </c>
      <c r="C66" s="62" t="s">
        <v>54</v>
      </c>
      <c r="D66" s="71"/>
      <c r="E66" s="97"/>
      <c r="F66" s="465">
        <f>F67+F68</f>
        <v>27219407</v>
      </c>
      <c r="G66" s="186">
        <f t="shared" ref="G66" si="0">G67+G68</f>
        <v>18070.400000000001</v>
      </c>
      <c r="H66" s="425"/>
      <c r="I66" s="60"/>
    </row>
    <row r="67" spans="1:12" s="61" customFormat="1" x14ac:dyDescent="0.2">
      <c r="A67" s="64"/>
      <c r="B67" s="111" t="s">
        <v>19</v>
      </c>
      <c r="C67" s="64" t="s">
        <v>54</v>
      </c>
      <c r="D67" s="51">
        <v>555</v>
      </c>
      <c r="E67" s="90"/>
      <c r="F67" s="132">
        <v>19119407</v>
      </c>
      <c r="G67" s="112">
        <f>'ORJ 10'!D383</f>
        <v>18070.400000000001</v>
      </c>
      <c r="H67" s="106"/>
      <c r="I67" s="60"/>
    </row>
    <row r="68" spans="1:12" s="61" customFormat="1" x14ac:dyDescent="0.2">
      <c r="A68" s="64"/>
      <c r="B68" s="113"/>
      <c r="C68" s="63" t="s">
        <v>55</v>
      </c>
      <c r="D68" s="55">
        <v>556</v>
      </c>
      <c r="E68" s="91"/>
      <c r="F68" s="466">
        <v>8100000</v>
      </c>
      <c r="G68" s="114">
        <v>0</v>
      </c>
      <c r="H68" s="106"/>
      <c r="I68" s="60"/>
    </row>
    <row r="69" spans="1:12" s="61" customFormat="1" x14ac:dyDescent="0.2">
      <c r="A69" s="64"/>
      <c r="B69" s="110" t="s">
        <v>16</v>
      </c>
      <c r="C69" s="66" t="s">
        <v>56</v>
      </c>
      <c r="D69" s="49"/>
      <c r="E69" s="89"/>
      <c r="F69" s="474">
        <f>F70+F71+F72</f>
        <v>51570000</v>
      </c>
      <c r="G69" s="109">
        <f>G70+G71+G72</f>
        <v>18257</v>
      </c>
      <c r="H69" s="106"/>
      <c r="I69" s="60"/>
    </row>
    <row r="70" spans="1:12" s="61" customFormat="1" x14ac:dyDescent="0.2">
      <c r="A70" s="64"/>
      <c r="B70" s="111" t="s">
        <v>19</v>
      </c>
      <c r="C70" s="64" t="s">
        <v>57</v>
      </c>
      <c r="D70" s="51">
        <v>500</v>
      </c>
      <c r="E70" s="90"/>
      <c r="F70" s="132">
        <v>40670000</v>
      </c>
      <c r="G70" s="112">
        <f>'ORJ 10'!D744</f>
        <v>71</v>
      </c>
      <c r="H70" s="106"/>
      <c r="I70" s="60"/>
    </row>
    <row r="71" spans="1:12" s="61" customFormat="1" x14ac:dyDescent="0.2">
      <c r="A71" s="64"/>
      <c r="B71" s="119"/>
      <c r="C71" s="64" t="s">
        <v>58</v>
      </c>
      <c r="D71" s="51">
        <v>501</v>
      </c>
      <c r="E71" s="90"/>
      <c r="F71" s="132">
        <v>10800000</v>
      </c>
      <c r="G71" s="112">
        <f>'ORJ 10'!D880</f>
        <v>8686</v>
      </c>
      <c r="H71" s="106"/>
      <c r="I71" s="60"/>
    </row>
    <row r="72" spans="1:12" s="61" customFormat="1" x14ac:dyDescent="0.2">
      <c r="A72" s="64"/>
      <c r="B72" s="108"/>
      <c r="C72" s="65" t="s">
        <v>226</v>
      </c>
      <c r="D72" s="46">
        <v>502</v>
      </c>
      <c r="E72" s="91"/>
      <c r="F72" s="466">
        <v>100000</v>
      </c>
      <c r="G72" s="114">
        <f>SUM('ORJ 10'!D914)</f>
        <v>9500</v>
      </c>
      <c r="H72" s="106"/>
      <c r="I72" s="60"/>
    </row>
    <row r="73" spans="1:12" ht="29.25" customHeight="1" x14ac:dyDescent="0.2">
      <c r="B73" s="120" t="s">
        <v>16</v>
      </c>
      <c r="C73" s="72" t="s">
        <v>59</v>
      </c>
      <c r="D73" s="68">
        <v>505</v>
      </c>
      <c r="E73" s="95"/>
      <c r="F73" s="543">
        <v>1230000</v>
      </c>
      <c r="G73" s="121">
        <v>0</v>
      </c>
    </row>
    <row r="74" spans="1:12" ht="29.25" customHeight="1" x14ac:dyDescent="0.25">
      <c r="B74" s="553" t="s">
        <v>16</v>
      </c>
      <c r="C74" s="554" t="s">
        <v>1506</v>
      </c>
      <c r="D74" s="551">
        <v>510</v>
      </c>
      <c r="E74" s="95"/>
      <c r="F74" s="560">
        <f>'ORJ 10'!B1022</f>
        <v>409941</v>
      </c>
      <c r="G74" s="552">
        <f>'ORJ 10'!D1022</f>
        <v>0</v>
      </c>
    </row>
    <row r="75" spans="1:12" ht="29.25" hidden="1" customHeight="1" x14ac:dyDescent="0.25">
      <c r="B75" s="118" t="s">
        <v>16</v>
      </c>
      <c r="C75" s="151" t="s">
        <v>103</v>
      </c>
      <c r="D75" s="51">
        <v>511</v>
      </c>
      <c r="E75" s="94"/>
      <c r="F75" s="555">
        <v>0</v>
      </c>
      <c r="G75" s="114">
        <f>'ORJ 10'!D1033</f>
        <v>0</v>
      </c>
    </row>
    <row r="76" spans="1:12" s="61" customFormat="1" ht="28.5" x14ac:dyDescent="0.2">
      <c r="A76" s="64"/>
      <c r="B76" s="120" t="s">
        <v>16</v>
      </c>
      <c r="C76" s="73" t="s">
        <v>60</v>
      </c>
      <c r="D76" s="68">
        <v>515</v>
      </c>
      <c r="E76" s="95"/>
      <c r="F76" s="543">
        <v>4000000</v>
      </c>
      <c r="G76" s="121">
        <v>0</v>
      </c>
      <c r="H76" s="106"/>
      <c r="I76" s="60"/>
    </row>
    <row r="77" spans="1:12" s="61" customFormat="1" ht="29.25" thickBot="1" x14ac:dyDescent="0.25">
      <c r="A77" s="64"/>
      <c r="B77" s="120" t="s">
        <v>16</v>
      </c>
      <c r="C77" s="73" t="s">
        <v>61</v>
      </c>
      <c r="D77" s="68">
        <v>520</v>
      </c>
      <c r="E77" s="95"/>
      <c r="F77" s="543">
        <v>180000</v>
      </c>
      <c r="G77" s="121">
        <v>0</v>
      </c>
      <c r="H77" s="106"/>
      <c r="I77" s="60"/>
    </row>
    <row r="78" spans="1:12" ht="29.25" hidden="1" customHeight="1" x14ac:dyDescent="0.2">
      <c r="B78" s="120" t="s">
        <v>16</v>
      </c>
      <c r="C78" s="72" t="s">
        <v>62</v>
      </c>
      <c r="D78" s="68">
        <v>505</v>
      </c>
      <c r="E78" s="95"/>
      <c r="F78" s="447"/>
      <c r="G78" s="121"/>
    </row>
    <row r="79" spans="1:12" s="44" customFormat="1" ht="18" customHeight="1" thickBot="1" x14ac:dyDescent="0.3">
      <c r="B79" s="795" t="s">
        <v>64</v>
      </c>
      <c r="C79" s="796"/>
      <c r="D79" s="59"/>
      <c r="E79" s="87">
        <v>11</v>
      </c>
      <c r="F79" s="131">
        <f>SUM(F80,F85)</f>
        <v>25426848</v>
      </c>
      <c r="G79" s="427">
        <f>SUM(G80,G85)</f>
        <v>177438.75</v>
      </c>
      <c r="H79" s="424"/>
      <c r="I79" s="43"/>
      <c r="J79" s="43"/>
      <c r="K79" s="43"/>
      <c r="L79" s="43"/>
    </row>
    <row r="80" spans="1:12" ht="15" customHeight="1" x14ac:dyDescent="0.2">
      <c r="B80" s="110" t="s">
        <v>16</v>
      </c>
      <c r="C80" s="62" t="s">
        <v>65</v>
      </c>
      <c r="D80" s="49"/>
      <c r="E80" s="89"/>
      <c r="F80" s="474">
        <f>F81+F82+F83+F84</f>
        <v>5426848</v>
      </c>
      <c r="G80" s="109">
        <f>G81+G82+G83+G84</f>
        <v>147438.75</v>
      </c>
    </row>
    <row r="81" spans="1:12" s="53" customFormat="1" ht="15" customHeight="1" x14ac:dyDescent="0.2">
      <c r="A81" s="105"/>
      <c r="B81" s="111" t="s">
        <v>19</v>
      </c>
      <c r="C81" s="74" t="s">
        <v>66</v>
      </c>
      <c r="D81" s="51">
        <v>525</v>
      </c>
      <c r="E81" s="90"/>
      <c r="F81" s="132">
        <v>1486848</v>
      </c>
      <c r="G81" s="112">
        <f>'ORJ 11'!D25</f>
        <v>142471.75</v>
      </c>
      <c r="H81" s="105"/>
    </row>
    <row r="82" spans="1:12" s="53" customFormat="1" ht="15" customHeight="1" x14ac:dyDescent="0.2">
      <c r="A82" s="105"/>
      <c r="B82" s="119"/>
      <c r="C82" s="74" t="s">
        <v>67</v>
      </c>
      <c r="D82" s="51">
        <v>526</v>
      </c>
      <c r="E82" s="90"/>
      <c r="F82" s="132">
        <v>75000</v>
      </c>
      <c r="G82" s="112">
        <f>'ORJ 11'!D33</f>
        <v>459</v>
      </c>
      <c r="H82" s="105"/>
    </row>
    <row r="83" spans="1:12" s="53" customFormat="1" ht="15" customHeight="1" x14ac:dyDescent="0.2">
      <c r="A83" s="105"/>
      <c r="B83" s="119"/>
      <c r="C83" s="74" t="s">
        <v>68</v>
      </c>
      <c r="D83" s="51">
        <v>527</v>
      </c>
      <c r="E83" s="90"/>
      <c r="F83" s="132">
        <v>1575000</v>
      </c>
      <c r="G83" s="112">
        <f>'ORJ 11'!D74</f>
        <v>0</v>
      </c>
      <c r="H83" s="105"/>
    </row>
    <row r="84" spans="1:12" s="53" customFormat="1" ht="15" customHeight="1" x14ac:dyDescent="0.2">
      <c r="A84" s="105"/>
      <c r="B84" s="119"/>
      <c r="C84" s="74" t="s">
        <v>69</v>
      </c>
      <c r="D84" s="51">
        <v>528</v>
      </c>
      <c r="E84" s="90"/>
      <c r="F84" s="132">
        <v>2290000</v>
      </c>
      <c r="G84" s="112">
        <f>'ORJ 11'!D114</f>
        <v>4508</v>
      </c>
      <c r="H84" s="105"/>
    </row>
    <row r="85" spans="1:12" ht="29.25" thickBot="1" x14ac:dyDescent="0.25">
      <c r="B85" s="123" t="s">
        <v>16</v>
      </c>
      <c r="C85" s="75" t="s">
        <v>70</v>
      </c>
      <c r="D85" s="76">
        <v>530</v>
      </c>
      <c r="E85" s="98"/>
      <c r="F85" s="473">
        <v>20000000</v>
      </c>
      <c r="G85" s="116">
        <f>'ORJ 11'!D162</f>
        <v>30000</v>
      </c>
      <c r="H85" s="104"/>
      <c r="I85" s="47"/>
    </row>
    <row r="86" spans="1:12" s="44" customFormat="1" ht="15.75" customHeight="1" thickBot="1" x14ac:dyDescent="0.3">
      <c r="B86" s="795" t="s">
        <v>71</v>
      </c>
      <c r="C86" s="796"/>
      <c r="D86" s="59"/>
      <c r="E86" s="87">
        <v>12</v>
      </c>
      <c r="F86" s="131">
        <f>SUM(F87:F89)</f>
        <v>15342206.199999999</v>
      </c>
      <c r="G86" s="427">
        <f>SUM(G87:G89)</f>
        <v>1121793.57</v>
      </c>
      <c r="H86" s="424"/>
      <c r="I86" s="43"/>
      <c r="J86" s="43"/>
      <c r="K86" s="43"/>
      <c r="L86" s="43"/>
    </row>
    <row r="87" spans="1:12" x14ac:dyDescent="0.2">
      <c r="B87" s="124" t="s">
        <v>16</v>
      </c>
      <c r="C87" s="78" t="s">
        <v>74</v>
      </c>
      <c r="D87" s="58">
        <v>535</v>
      </c>
      <c r="E87" s="93"/>
      <c r="F87" s="475">
        <v>9394590.9399999995</v>
      </c>
      <c r="G87" s="137">
        <f>'ORJ 12'!D14</f>
        <v>16311.61</v>
      </c>
      <c r="H87" s="104"/>
      <c r="I87" s="47"/>
    </row>
    <row r="88" spans="1:12" ht="28.5" x14ac:dyDescent="0.2">
      <c r="B88" s="124" t="s">
        <v>16</v>
      </c>
      <c r="C88" s="78" t="s">
        <v>72</v>
      </c>
      <c r="D88" s="79">
        <v>540</v>
      </c>
      <c r="E88" s="99"/>
      <c r="F88" s="476">
        <v>4888064.5</v>
      </c>
      <c r="G88" s="117">
        <f>SUM('ORJ 12'!D29)</f>
        <v>927849.89</v>
      </c>
      <c r="H88" s="104"/>
      <c r="I88" s="47"/>
    </row>
    <row r="89" spans="1:12" ht="29.25" thickBot="1" x14ac:dyDescent="0.25">
      <c r="B89" s="597" t="s">
        <v>16</v>
      </c>
      <c r="C89" s="598" t="s">
        <v>73</v>
      </c>
      <c r="D89" s="599">
        <v>545</v>
      </c>
      <c r="E89" s="600"/>
      <c r="F89" s="476">
        <v>1059550.76</v>
      </c>
      <c r="G89" s="117">
        <f>SUM('ORJ 12'!D41)</f>
        <v>177632.07</v>
      </c>
      <c r="H89" s="104"/>
      <c r="I89" s="47"/>
    </row>
    <row r="90" spans="1:12" ht="15.75" customHeight="1" thickBot="1" x14ac:dyDescent="0.3">
      <c r="B90" s="428" t="s">
        <v>75</v>
      </c>
      <c r="C90" s="81"/>
      <c r="D90" s="82"/>
      <c r="E90" s="100">
        <v>14</v>
      </c>
      <c r="F90" s="601">
        <f>SUM(F91,F97,F102)</f>
        <v>5081581.24</v>
      </c>
      <c r="G90" s="417">
        <f>SUM(G91,G97,G102)</f>
        <v>170884.06</v>
      </c>
      <c r="H90" s="64"/>
    </row>
    <row r="91" spans="1:12" ht="15" customHeight="1" x14ac:dyDescent="0.2">
      <c r="B91" s="118" t="s">
        <v>16</v>
      </c>
      <c r="C91" s="286" t="s">
        <v>76</v>
      </c>
      <c r="D91" s="71"/>
      <c r="E91" s="97"/>
      <c r="F91" s="465">
        <f>F92+F93+F94+F95+F96</f>
        <v>3000000</v>
      </c>
      <c r="G91" s="415">
        <f>G92+G93+G94+G95+G96</f>
        <v>0</v>
      </c>
    </row>
    <row r="92" spans="1:12" s="53" customFormat="1" ht="15" customHeight="1" x14ac:dyDescent="0.2">
      <c r="A92" s="105"/>
      <c r="B92" s="111" t="s">
        <v>19</v>
      </c>
      <c r="C92" s="51" t="s">
        <v>77</v>
      </c>
      <c r="D92" s="51">
        <v>575</v>
      </c>
      <c r="E92" s="90"/>
      <c r="F92" s="132">
        <v>1720000</v>
      </c>
      <c r="G92" s="112">
        <f>SUM('ORJ 14'!D12)</f>
        <v>0</v>
      </c>
      <c r="H92" s="105"/>
    </row>
    <row r="93" spans="1:12" s="53" customFormat="1" ht="28.5" customHeight="1" x14ac:dyDescent="0.2">
      <c r="A93" s="105"/>
      <c r="B93" s="119"/>
      <c r="C93" s="51" t="s">
        <v>78</v>
      </c>
      <c r="D93" s="51">
        <v>576</v>
      </c>
      <c r="E93" s="90"/>
      <c r="F93" s="132">
        <v>573000</v>
      </c>
      <c r="G93" s="112">
        <f>'ORJ 14'!D22</f>
        <v>0</v>
      </c>
      <c r="H93" s="105"/>
    </row>
    <row r="94" spans="1:12" s="53" customFormat="1" ht="30" customHeight="1" x14ac:dyDescent="0.2">
      <c r="A94" s="105"/>
      <c r="B94" s="119"/>
      <c r="C94" s="51" t="s">
        <v>79</v>
      </c>
      <c r="D94" s="51">
        <v>577</v>
      </c>
      <c r="E94" s="90"/>
      <c r="F94" s="132">
        <v>307000</v>
      </c>
      <c r="G94" s="112">
        <f>SUM('ORJ 14'!D30)</f>
        <v>0</v>
      </c>
      <c r="H94" s="105"/>
    </row>
    <row r="95" spans="1:12" s="53" customFormat="1" ht="29.25" customHeight="1" x14ac:dyDescent="0.2">
      <c r="A95" s="105"/>
      <c r="B95" s="119"/>
      <c r="C95" s="51" t="s">
        <v>80</v>
      </c>
      <c r="D95" s="51">
        <v>578</v>
      </c>
      <c r="E95" s="90"/>
      <c r="F95" s="132">
        <v>400000</v>
      </c>
      <c r="G95" s="112">
        <f>'ORJ 14'!D37</f>
        <v>0</v>
      </c>
      <c r="H95" s="105"/>
    </row>
    <row r="96" spans="1:12" ht="29.25" hidden="1" customHeight="1" x14ac:dyDescent="0.2">
      <c r="B96" s="108"/>
      <c r="C96" s="55" t="s">
        <v>81</v>
      </c>
      <c r="D96" s="55">
        <v>579</v>
      </c>
      <c r="E96" s="94"/>
      <c r="F96" s="466">
        <v>0</v>
      </c>
      <c r="G96" s="416">
        <f>'ORJ 14'!D43</f>
        <v>0</v>
      </c>
    </row>
    <row r="97" spans="1:11" ht="15" customHeight="1" x14ac:dyDescent="0.2">
      <c r="B97" s="110" t="s">
        <v>16</v>
      </c>
      <c r="C97" s="66" t="s">
        <v>82</v>
      </c>
      <c r="D97" s="80"/>
      <c r="E97" s="89"/>
      <c r="F97" s="474">
        <f>F98+F99+F100+F101</f>
        <v>1750181.24</v>
      </c>
      <c r="G97" s="109">
        <f>G98+G99+G100+G101</f>
        <v>143967.06</v>
      </c>
    </row>
    <row r="98" spans="1:11" s="53" customFormat="1" ht="29.25" customHeight="1" x14ac:dyDescent="0.2">
      <c r="A98" s="105"/>
      <c r="B98" s="111" t="s">
        <v>19</v>
      </c>
      <c r="C98" s="51" t="s">
        <v>83</v>
      </c>
      <c r="D98" s="52">
        <v>565</v>
      </c>
      <c r="E98" s="90"/>
      <c r="F98" s="132">
        <v>345266</v>
      </c>
      <c r="G98" s="112">
        <f>SUM('ORJ 14'!D71)</f>
        <v>0</v>
      </c>
      <c r="H98" s="105"/>
    </row>
    <row r="99" spans="1:11" s="53" customFormat="1" ht="29.25" customHeight="1" x14ac:dyDescent="0.2">
      <c r="A99" s="105"/>
      <c r="B99" s="119"/>
      <c r="C99" s="51" t="s">
        <v>84</v>
      </c>
      <c r="D99" s="52">
        <v>566</v>
      </c>
      <c r="E99" s="90"/>
      <c r="F99" s="132">
        <v>551915.24</v>
      </c>
      <c r="G99" s="112">
        <f>SUM('ORJ 14'!D85)</f>
        <v>0</v>
      </c>
      <c r="H99" s="105"/>
    </row>
    <row r="100" spans="1:11" s="53" customFormat="1" ht="29.25" customHeight="1" x14ac:dyDescent="0.2">
      <c r="A100" s="105"/>
      <c r="B100" s="119"/>
      <c r="C100" s="51" t="s">
        <v>85</v>
      </c>
      <c r="D100" s="52">
        <v>567</v>
      </c>
      <c r="E100" s="90"/>
      <c r="F100" s="132">
        <v>135000</v>
      </c>
      <c r="G100" s="112">
        <f>SUM('ORJ 14'!D98)</f>
        <v>25000</v>
      </c>
      <c r="H100" s="105"/>
    </row>
    <row r="101" spans="1:11" s="53" customFormat="1" ht="30.75" customHeight="1" x14ac:dyDescent="0.2">
      <c r="A101" s="105"/>
      <c r="B101" s="113"/>
      <c r="C101" s="55" t="s">
        <v>86</v>
      </c>
      <c r="D101" s="46">
        <v>568</v>
      </c>
      <c r="E101" s="91"/>
      <c r="F101" s="466">
        <v>718000</v>
      </c>
      <c r="G101" s="114">
        <f>SUM('ORJ 14'!D107)</f>
        <v>118967.06</v>
      </c>
      <c r="H101" s="105"/>
    </row>
    <row r="102" spans="1:11" ht="15" customHeight="1" thickBot="1" x14ac:dyDescent="0.25">
      <c r="B102" s="123" t="s">
        <v>16</v>
      </c>
      <c r="C102" s="77" t="s">
        <v>87</v>
      </c>
      <c r="D102" s="76">
        <v>570</v>
      </c>
      <c r="E102" s="98"/>
      <c r="F102" s="473">
        <v>331400</v>
      </c>
      <c r="G102" s="116">
        <f>SUM('ORJ 14'!D115)</f>
        <v>26917</v>
      </c>
    </row>
    <row r="103" spans="1:11" ht="15.75" thickBot="1" x14ac:dyDescent="0.3">
      <c r="B103" s="428" t="s">
        <v>958</v>
      </c>
      <c r="C103" s="81"/>
      <c r="D103" s="82"/>
      <c r="E103" s="100">
        <v>18</v>
      </c>
      <c r="F103" s="452">
        <f>SUM(F104)</f>
        <v>10195406</v>
      </c>
      <c r="G103" s="417">
        <f>SUM(G104)</f>
        <v>35050</v>
      </c>
    </row>
    <row r="104" spans="1:11" ht="30" customHeight="1" x14ac:dyDescent="0.2">
      <c r="B104" s="150" t="s">
        <v>16</v>
      </c>
      <c r="C104" s="140" t="s">
        <v>88</v>
      </c>
      <c r="D104" s="49"/>
      <c r="E104" s="89"/>
      <c r="F104" s="453">
        <f>F105+F106+F107+F108+F109</f>
        <v>10195406</v>
      </c>
      <c r="G104" s="109">
        <f>G105+G106+G107+G108+G109</f>
        <v>35050</v>
      </c>
    </row>
    <row r="105" spans="1:11" s="53" customFormat="1" ht="15" customHeight="1" x14ac:dyDescent="0.2">
      <c r="A105" s="105"/>
      <c r="B105" s="111" t="s">
        <v>19</v>
      </c>
      <c r="C105" s="51" t="s">
        <v>89</v>
      </c>
      <c r="D105" s="51">
        <v>580</v>
      </c>
      <c r="E105" s="90"/>
      <c r="F105" s="132">
        <v>1490051</v>
      </c>
      <c r="G105" s="112">
        <f>'ORJ 18'!D26</f>
        <v>0</v>
      </c>
      <c r="H105" s="105"/>
    </row>
    <row r="106" spans="1:11" s="53" customFormat="1" ht="15" customHeight="1" x14ac:dyDescent="0.2">
      <c r="A106" s="105"/>
      <c r="B106" s="119"/>
      <c r="C106" s="51" t="s">
        <v>90</v>
      </c>
      <c r="D106" s="51">
        <v>581</v>
      </c>
      <c r="E106" s="90"/>
      <c r="F106" s="132">
        <v>367930</v>
      </c>
      <c r="G106" s="112">
        <f>'ORJ 18'!D47</f>
        <v>0</v>
      </c>
      <c r="H106" s="105"/>
    </row>
    <row r="107" spans="1:11" s="53" customFormat="1" ht="30" customHeight="1" x14ac:dyDescent="0.2">
      <c r="A107" s="105"/>
      <c r="B107" s="119"/>
      <c r="C107" s="51" t="s">
        <v>91</v>
      </c>
      <c r="D107" s="51">
        <v>582</v>
      </c>
      <c r="E107" s="90"/>
      <c r="F107" s="132">
        <v>822425</v>
      </c>
      <c r="G107" s="112">
        <f>'ORJ 18'!D83</f>
        <v>0</v>
      </c>
      <c r="H107" s="105"/>
    </row>
    <row r="108" spans="1:11" s="53" customFormat="1" ht="29.25" customHeight="1" x14ac:dyDescent="0.2">
      <c r="A108" s="105"/>
      <c r="B108" s="119"/>
      <c r="C108" s="51" t="s">
        <v>92</v>
      </c>
      <c r="D108" s="51">
        <v>583</v>
      </c>
      <c r="E108" s="90"/>
      <c r="F108" s="132">
        <v>6915000</v>
      </c>
      <c r="G108" s="112">
        <f>'ORJ 18'!D114</f>
        <v>35050</v>
      </c>
      <c r="H108" s="105"/>
    </row>
    <row r="109" spans="1:11" ht="26.25" thickBot="1" x14ac:dyDescent="0.25">
      <c r="B109" s="115"/>
      <c r="C109" s="605" t="s">
        <v>93</v>
      </c>
      <c r="D109" s="605">
        <v>584</v>
      </c>
      <c r="E109" s="606"/>
      <c r="F109" s="607">
        <v>600000</v>
      </c>
      <c r="G109" s="608">
        <v>0</v>
      </c>
    </row>
    <row r="110" spans="1:11" ht="31.5" customHeight="1" thickBot="1" x14ac:dyDescent="0.3">
      <c r="B110" s="799" t="s">
        <v>140</v>
      </c>
      <c r="C110" s="800"/>
      <c r="D110" s="408"/>
      <c r="E110" s="602">
        <v>99</v>
      </c>
      <c r="F110" s="603">
        <f>F111+F112</f>
        <v>30274000</v>
      </c>
      <c r="G110" s="604">
        <f>G111+G112</f>
        <v>0</v>
      </c>
      <c r="H110" s="64"/>
      <c r="K110" s="181"/>
    </row>
    <row r="111" spans="1:11" ht="25.5" x14ac:dyDescent="0.2">
      <c r="B111" s="429" t="s">
        <v>19</v>
      </c>
      <c r="C111" s="51" t="s">
        <v>141</v>
      </c>
      <c r="D111" s="168">
        <v>470</v>
      </c>
      <c r="E111" s="97"/>
      <c r="F111" s="450">
        <f>'ORJ 99'!B17</f>
        <v>26060000</v>
      </c>
      <c r="G111" s="418">
        <f>'ORJ 99'!D17</f>
        <v>0</v>
      </c>
    </row>
    <row r="112" spans="1:11" ht="15" thickBot="1" x14ac:dyDescent="0.25">
      <c r="B112" s="119"/>
      <c r="C112" s="51" t="s">
        <v>142</v>
      </c>
      <c r="D112" s="51">
        <v>471</v>
      </c>
      <c r="E112" s="97"/>
      <c r="F112" s="132">
        <f>'ORJ 99'!B25</f>
        <v>4214000</v>
      </c>
      <c r="G112" s="430">
        <f>'ORJ 99'!D25</f>
        <v>0</v>
      </c>
      <c r="H112" s="64"/>
    </row>
    <row r="113" spans="1:9" ht="15" hidden="1" thickBot="1" x14ac:dyDescent="0.25">
      <c r="B113" s="119"/>
      <c r="C113" s="51" t="s">
        <v>143</v>
      </c>
      <c r="D113" s="51">
        <v>472</v>
      </c>
      <c r="E113" s="97"/>
      <c r="F113" s="132"/>
      <c r="G113" s="112"/>
    </row>
    <row r="114" spans="1:9" s="83" customFormat="1" ht="24" customHeight="1" thickBot="1" x14ac:dyDescent="0.3">
      <c r="A114" s="107"/>
      <c r="B114" s="789" t="s">
        <v>94</v>
      </c>
      <c r="C114" s="790"/>
      <c r="D114" s="790"/>
      <c r="E114" s="790"/>
      <c r="F114" s="431">
        <f>SUM(F110,F103,F90,F86,F79,F57,F45,F24,F18,F8)</f>
        <v>377071910.46999997</v>
      </c>
      <c r="G114" s="420">
        <f>SUM(G110,G103,G90,G86,G79,G57,G45,G24,G18,G8)</f>
        <v>2278056.39</v>
      </c>
      <c r="H114" s="426"/>
    </row>
    <row r="115" spans="1:9" ht="15" thickTop="1" x14ac:dyDescent="0.2">
      <c r="B115" s="584" t="s">
        <v>1841</v>
      </c>
      <c r="C115" s="584"/>
      <c r="D115" s="35"/>
      <c r="E115" s="421"/>
      <c r="F115" s="419"/>
      <c r="G115" s="36"/>
    </row>
    <row r="116" spans="1:9" x14ac:dyDescent="0.2">
      <c r="B116" s="585" t="s">
        <v>1838</v>
      </c>
      <c r="C116" s="585"/>
      <c r="D116" s="35"/>
      <c r="E116" s="586"/>
      <c r="F116" s="159"/>
      <c r="G116" s="36"/>
    </row>
    <row r="117" spans="1:9" x14ac:dyDescent="0.2">
      <c r="B117" s="585"/>
      <c r="C117" s="585"/>
      <c r="D117" s="35"/>
      <c r="E117" s="586"/>
      <c r="F117" s="159"/>
      <c r="G117" s="36"/>
    </row>
    <row r="118" spans="1:9" ht="18" x14ac:dyDescent="0.25">
      <c r="B118" s="161" t="s">
        <v>1</v>
      </c>
      <c r="C118" s="16"/>
      <c r="D118" s="26"/>
      <c r="E118" s="14"/>
      <c r="F118" s="159"/>
      <c r="G118" s="36"/>
    </row>
    <row r="119" spans="1:9" ht="15.75" x14ac:dyDescent="0.25">
      <c r="B119" s="157" t="s">
        <v>104</v>
      </c>
      <c r="C119" s="16"/>
      <c r="D119" s="26"/>
      <c r="E119" s="14"/>
      <c r="F119" s="36"/>
      <c r="G119" s="183">
        <f>G120+G121+G122+G123+G124</f>
        <v>25858813.329999998</v>
      </c>
      <c r="I119" s="785"/>
    </row>
    <row r="120" spans="1:9" x14ac:dyDescent="0.2">
      <c r="B120" s="158" t="s">
        <v>8</v>
      </c>
      <c r="C120" s="16"/>
      <c r="D120" s="26"/>
      <c r="E120" s="24"/>
      <c r="F120" s="36"/>
      <c r="G120" s="184">
        <v>824666.44</v>
      </c>
    </row>
    <row r="121" spans="1:9" x14ac:dyDescent="0.2">
      <c r="B121" s="158" t="s">
        <v>9</v>
      </c>
      <c r="C121" s="16"/>
      <c r="D121" s="26"/>
      <c r="E121" s="24"/>
      <c r="F121" s="36"/>
      <c r="G121" s="184">
        <f>14680875.44+1160.08</f>
        <v>14682035.52</v>
      </c>
    </row>
    <row r="122" spans="1:9" x14ac:dyDescent="0.2">
      <c r="B122" s="158" t="s">
        <v>10</v>
      </c>
      <c r="C122" s="16"/>
      <c r="D122" s="26"/>
      <c r="E122" s="24"/>
      <c r="F122" s="36"/>
      <c r="G122" s="184">
        <f>6782973.13+3539375.29+5012</f>
        <v>10327360.42</v>
      </c>
    </row>
    <row r="123" spans="1:9" x14ac:dyDescent="0.2">
      <c r="B123" s="158" t="s">
        <v>11</v>
      </c>
      <c r="C123" s="16"/>
      <c r="D123" s="26"/>
      <c r="E123" s="24"/>
      <c r="F123" s="36"/>
      <c r="G123" s="184">
        <f>18604+582.24</f>
        <v>19186.240000000002</v>
      </c>
    </row>
    <row r="124" spans="1:9" x14ac:dyDescent="0.2">
      <c r="B124" s="158" t="s">
        <v>12</v>
      </c>
      <c r="C124" s="16"/>
      <c r="D124" s="26"/>
      <c r="E124" s="24"/>
      <c r="F124" s="36"/>
      <c r="G124" s="184">
        <f>4510.71+1054</f>
        <v>5564.71</v>
      </c>
    </row>
    <row r="125" spans="1:9" x14ac:dyDescent="0.2">
      <c r="B125" s="35"/>
      <c r="C125" s="35"/>
      <c r="D125" s="35"/>
      <c r="E125" s="86"/>
      <c r="F125" s="36"/>
      <c r="G125" s="184"/>
    </row>
    <row r="126" spans="1:9" ht="18.75" thickBot="1" x14ac:dyDescent="0.3">
      <c r="B126" s="409" t="s">
        <v>522</v>
      </c>
      <c r="C126" s="410"/>
      <c r="D126" s="410"/>
      <c r="E126" s="411"/>
      <c r="F126" s="412"/>
      <c r="G126" s="413">
        <f>SUM(G119,G114)</f>
        <v>28136869.719999999</v>
      </c>
    </row>
    <row r="127" spans="1:9" s="35" customFormat="1" ht="15" thickTop="1" x14ac:dyDescent="0.2">
      <c r="E127" s="86"/>
      <c r="F127" s="36"/>
      <c r="G127" s="36"/>
    </row>
    <row r="128" spans="1:9" x14ac:dyDescent="0.2">
      <c r="B128" s="35"/>
      <c r="C128" s="35"/>
      <c r="D128" s="35"/>
      <c r="E128" s="86"/>
      <c r="F128" s="36"/>
      <c r="G128" s="36"/>
    </row>
    <row r="129" spans="2:7" x14ac:dyDescent="0.2">
      <c r="B129" s="35"/>
      <c r="C129" s="64"/>
      <c r="D129" s="35"/>
      <c r="E129" s="86"/>
      <c r="F129" s="36"/>
      <c r="G129" s="36"/>
    </row>
    <row r="130" spans="2:7" x14ac:dyDescent="0.2">
      <c r="B130" s="35"/>
      <c r="C130" s="35"/>
      <c r="D130" s="35"/>
      <c r="E130" s="86"/>
      <c r="F130" s="36"/>
      <c r="G130" s="36"/>
    </row>
    <row r="131" spans="2:7" x14ac:dyDescent="0.2">
      <c r="B131" s="35"/>
      <c r="C131" s="35"/>
      <c r="D131" s="35"/>
      <c r="E131" s="86"/>
      <c r="F131" s="36"/>
      <c r="G131" s="36"/>
    </row>
    <row r="132" spans="2:7" x14ac:dyDescent="0.2">
      <c r="B132" s="35"/>
      <c r="C132" s="35"/>
      <c r="D132" s="35"/>
      <c r="E132" s="86"/>
      <c r="F132" s="36"/>
      <c r="G132" s="36"/>
    </row>
    <row r="133" spans="2:7" x14ac:dyDescent="0.2">
      <c r="B133" s="35"/>
      <c r="C133" s="64"/>
      <c r="D133" s="35"/>
      <c r="E133" s="86"/>
      <c r="F133" s="36"/>
      <c r="G133" s="36"/>
    </row>
    <row r="135" spans="2:7" x14ac:dyDescent="0.2">
      <c r="C135" s="61"/>
    </row>
  </sheetData>
  <mergeCells count="11">
    <mergeCell ref="B1:G1"/>
    <mergeCell ref="B114:E114"/>
    <mergeCell ref="B6:C6"/>
    <mergeCell ref="B7:C7"/>
    <mergeCell ref="B18:C18"/>
    <mergeCell ref="B24:C24"/>
    <mergeCell ref="B45:C45"/>
    <mergeCell ref="B57:C57"/>
    <mergeCell ref="B79:C79"/>
    <mergeCell ref="B86:C86"/>
    <mergeCell ref="B110:C110"/>
  </mergeCells>
  <pageMargins left="0.70866141732283472" right="0.70866141732283472" top="0.78740157480314965" bottom="0.78740157480314965" header="0.31496062992125984" footer="0.31496062992125984"/>
  <pageSetup paperSize="9" scale="70" firstPageNumber="193" orientation="portrait" useFirstPageNumber="1" r:id="rId1"/>
  <headerFooter>
    <oddFooter xml:space="preserve">&amp;L&amp;"-,Kurzíva"Zastupitelstvo Olomouckého kraje 25. 6. 2018
5. - Rozpočet Olomouckého kraje 2017 - závěrečný účet
Příloha č. 11: Dotace a návratné finanční výpomoci poskytnuté z rozpočtu Olomouckého kraje v roce 2017&amp;R&amp;"-,Kurzíva"Strana &amp;P (celkem 478)
</oddFooter>
  </headerFooter>
  <rowBreaks count="2" manualBreakCount="2">
    <brk id="60" max="6" man="1"/>
    <brk id="10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126"/>
  <sheetViews>
    <sheetView view="pageBreakPreview" zoomScaleNormal="100" zoomScaleSheetLayoutView="100" workbookViewId="0">
      <selection activeCell="A112" sqref="A112"/>
    </sheetView>
  </sheetViews>
  <sheetFormatPr defaultRowHeight="12.75" x14ac:dyDescent="0.2"/>
  <cols>
    <col min="1" max="1" width="50.7109375" style="28" customWidth="1"/>
    <col min="2" max="2" width="20.7109375" style="28" customWidth="1"/>
    <col min="3" max="3" width="1.7109375" style="28" customWidth="1"/>
    <col min="4" max="4" width="20.7109375" style="28" customWidth="1"/>
    <col min="5" max="16384" width="9.140625" style="28"/>
  </cols>
  <sheetData>
    <row r="1" spans="1:4" ht="15.75" x14ac:dyDescent="0.25">
      <c r="A1" s="25" t="s">
        <v>1834</v>
      </c>
      <c r="B1" s="16"/>
      <c r="C1" s="26"/>
      <c r="D1" s="16"/>
    </row>
    <row r="2" spans="1:4" x14ac:dyDescent="0.2">
      <c r="A2" s="154" t="s">
        <v>1835</v>
      </c>
      <c r="B2" s="16"/>
      <c r="C2" s="26"/>
      <c r="D2" s="16"/>
    </row>
    <row r="3" spans="1:4" x14ac:dyDescent="0.2">
      <c r="A3" s="154"/>
      <c r="B3" s="16"/>
      <c r="C3" s="26"/>
      <c r="D3" s="16"/>
    </row>
    <row r="4" spans="1:4" ht="15.75" x14ac:dyDescent="0.25">
      <c r="A4" s="25" t="s">
        <v>158</v>
      </c>
      <c r="B4" s="16"/>
      <c r="C4" s="26"/>
      <c r="D4" s="16"/>
    </row>
    <row r="5" spans="1:4" ht="15" x14ac:dyDescent="0.25">
      <c r="A5" s="808" t="s">
        <v>156</v>
      </c>
      <c r="B5" s="812"/>
      <c r="C5" s="26"/>
      <c r="D5" s="16"/>
    </row>
    <row r="6" spans="1:4" ht="12" customHeight="1" thickBot="1" x14ac:dyDescent="0.25">
      <c r="C6" s="30"/>
      <c r="D6" s="18" t="s">
        <v>2</v>
      </c>
    </row>
    <row r="7" spans="1:4" ht="14.25" thickTop="1" thickBot="1" x14ac:dyDescent="0.25">
      <c r="A7" s="187" t="s">
        <v>4</v>
      </c>
      <c r="B7" s="188" t="s">
        <v>5</v>
      </c>
      <c r="C7" s="32"/>
      <c r="D7" s="189" t="s">
        <v>256</v>
      </c>
    </row>
    <row r="8" spans="1:4" s="201" customFormat="1" ht="29.25" thickTop="1" x14ac:dyDescent="0.2">
      <c r="A8" s="215" t="s">
        <v>420</v>
      </c>
      <c r="B8" s="216">
        <v>130000</v>
      </c>
      <c r="C8" s="207"/>
      <c r="D8" s="217">
        <v>0</v>
      </c>
    </row>
    <row r="9" spans="1:4" s="201" customFormat="1" ht="14.25" x14ac:dyDescent="0.2">
      <c r="A9" s="215" t="s">
        <v>421</v>
      </c>
      <c r="B9" s="218">
        <v>127000</v>
      </c>
      <c r="C9" s="207"/>
      <c r="D9" s="217">
        <v>0</v>
      </c>
    </row>
    <row r="10" spans="1:4" s="201" customFormat="1" ht="14.25" x14ac:dyDescent="0.2">
      <c r="A10" s="215" t="s">
        <v>422</v>
      </c>
      <c r="B10" s="218">
        <v>125000</v>
      </c>
      <c r="C10" s="207"/>
      <c r="D10" s="217">
        <v>0</v>
      </c>
    </row>
    <row r="11" spans="1:4" s="201" customFormat="1" ht="14.25" x14ac:dyDescent="0.2">
      <c r="A11" s="215" t="s">
        <v>423</v>
      </c>
      <c r="B11" s="218">
        <v>124000</v>
      </c>
      <c r="C11" s="207"/>
      <c r="D11" s="217">
        <v>0</v>
      </c>
    </row>
    <row r="12" spans="1:4" s="201" customFormat="1" ht="14.25" x14ac:dyDescent="0.2">
      <c r="A12" s="215" t="s">
        <v>424</v>
      </c>
      <c r="B12" s="218">
        <v>115000</v>
      </c>
      <c r="C12" s="207"/>
      <c r="D12" s="217">
        <v>0</v>
      </c>
    </row>
    <row r="13" spans="1:4" s="201" customFormat="1" ht="14.25" x14ac:dyDescent="0.2">
      <c r="A13" s="215" t="s">
        <v>425</v>
      </c>
      <c r="B13" s="218">
        <v>100000</v>
      </c>
      <c r="C13" s="207"/>
      <c r="D13" s="217">
        <v>0</v>
      </c>
    </row>
    <row r="14" spans="1:4" s="201" customFormat="1" ht="14.25" x14ac:dyDescent="0.2">
      <c r="A14" s="215" t="s">
        <v>426</v>
      </c>
      <c r="B14" s="218">
        <v>100000</v>
      </c>
      <c r="C14" s="207"/>
      <c r="D14" s="217">
        <v>0</v>
      </c>
    </row>
    <row r="15" spans="1:4" s="201" customFormat="1" ht="14.25" x14ac:dyDescent="0.2">
      <c r="A15" s="215" t="s">
        <v>131</v>
      </c>
      <c r="B15" s="218">
        <v>90000</v>
      </c>
      <c r="C15" s="207"/>
      <c r="D15" s="217">
        <v>0</v>
      </c>
    </row>
    <row r="16" spans="1:4" s="201" customFormat="1" ht="14.25" x14ac:dyDescent="0.2">
      <c r="A16" s="215" t="s">
        <v>427</v>
      </c>
      <c r="B16" s="218">
        <v>86000</v>
      </c>
      <c r="C16" s="207"/>
      <c r="D16" s="217">
        <v>0</v>
      </c>
    </row>
    <row r="17" spans="1:4" s="201" customFormat="1" ht="14.25" x14ac:dyDescent="0.2">
      <c r="A17" s="215" t="s">
        <v>428</v>
      </c>
      <c r="B17" s="218">
        <v>75000</v>
      </c>
      <c r="C17" s="207"/>
      <c r="D17" s="217">
        <v>0</v>
      </c>
    </row>
    <row r="18" spans="1:4" s="201" customFormat="1" ht="14.25" x14ac:dyDescent="0.2">
      <c r="A18" s="215" t="s">
        <v>429</v>
      </c>
      <c r="B18" s="218">
        <v>70000</v>
      </c>
      <c r="C18" s="207"/>
      <c r="D18" s="217">
        <v>0</v>
      </c>
    </row>
    <row r="19" spans="1:4" s="201" customFormat="1" ht="14.25" x14ac:dyDescent="0.2">
      <c r="A19" s="215" t="s">
        <v>430</v>
      </c>
      <c r="B19" s="218">
        <v>55000</v>
      </c>
      <c r="C19" s="207"/>
      <c r="D19" s="217">
        <v>0</v>
      </c>
    </row>
    <row r="20" spans="1:4" s="201" customFormat="1" ht="14.25" x14ac:dyDescent="0.2">
      <c r="A20" s="215" t="s">
        <v>431</v>
      </c>
      <c r="B20" s="218">
        <v>52000</v>
      </c>
      <c r="C20" s="207"/>
      <c r="D20" s="217">
        <v>0</v>
      </c>
    </row>
    <row r="21" spans="1:4" s="201" customFormat="1" ht="14.25" x14ac:dyDescent="0.2">
      <c r="A21" s="215" t="s">
        <v>432</v>
      </c>
      <c r="B21" s="218">
        <v>41051</v>
      </c>
      <c r="C21" s="207"/>
      <c r="D21" s="217">
        <v>0</v>
      </c>
    </row>
    <row r="22" spans="1:4" s="201" customFormat="1" ht="14.25" x14ac:dyDescent="0.2">
      <c r="A22" s="215" t="s">
        <v>433</v>
      </c>
      <c r="B22" s="218">
        <v>50000</v>
      </c>
      <c r="C22" s="207"/>
      <c r="D22" s="217">
        <v>0</v>
      </c>
    </row>
    <row r="23" spans="1:4" s="201" customFormat="1" ht="14.25" x14ac:dyDescent="0.2">
      <c r="A23" s="215" t="s">
        <v>434</v>
      </c>
      <c r="B23" s="218">
        <v>50000</v>
      </c>
      <c r="C23" s="207"/>
      <c r="D23" s="217">
        <v>0</v>
      </c>
    </row>
    <row r="24" spans="1:4" s="201" customFormat="1" ht="14.25" x14ac:dyDescent="0.2">
      <c r="A24" s="215" t="s">
        <v>435</v>
      </c>
      <c r="B24" s="218">
        <v>50000</v>
      </c>
      <c r="C24" s="207"/>
      <c r="D24" s="217">
        <v>0</v>
      </c>
    </row>
    <row r="25" spans="1:4" s="201" customFormat="1" ht="15" thickBot="1" x14ac:dyDescent="0.25">
      <c r="A25" s="215" t="s">
        <v>436</v>
      </c>
      <c r="B25" s="219">
        <v>50000</v>
      </c>
      <c r="C25" s="207"/>
      <c r="D25" s="220">
        <v>0</v>
      </c>
    </row>
    <row r="26" spans="1:4" s="222" customFormat="1" ht="16.5" thickTop="1" thickBot="1" x14ac:dyDescent="0.3">
      <c r="A26" s="253" t="s">
        <v>6</v>
      </c>
      <c r="B26" s="254">
        <f>SUM(B8:B25)</f>
        <v>1490051</v>
      </c>
      <c r="C26" s="221"/>
      <c r="D26" s="255">
        <f>SUM(D8:D25)</f>
        <v>0</v>
      </c>
    </row>
    <row r="27" spans="1:4" ht="13.5" thickTop="1" x14ac:dyDescent="0.2">
      <c r="A27" s="27"/>
      <c r="B27" s="16"/>
      <c r="C27" s="26"/>
      <c r="D27" s="16"/>
    </row>
    <row r="28" spans="1:4" x14ac:dyDescent="0.2">
      <c r="A28" s="27"/>
      <c r="B28" s="16"/>
      <c r="C28" s="26"/>
      <c r="D28" s="16"/>
    </row>
    <row r="29" spans="1:4" ht="15.75" customHeight="1" x14ac:dyDescent="0.25">
      <c r="A29" s="802" t="s">
        <v>157</v>
      </c>
      <c r="B29" s="802"/>
      <c r="C29" s="802"/>
      <c r="D29" s="802"/>
    </row>
    <row r="30" spans="1:4" s="156" customFormat="1" ht="18" customHeight="1" thickBot="1" x14ac:dyDescent="0.25">
      <c r="C30" s="30"/>
      <c r="D30" s="18" t="s">
        <v>2</v>
      </c>
    </row>
    <row r="31" spans="1:4" ht="14.25" thickTop="1" thickBot="1" x14ac:dyDescent="0.25">
      <c r="A31" s="194" t="s">
        <v>4</v>
      </c>
      <c r="B31" s="195" t="s">
        <v>5</v>
      </c>
      <c r="C31" s="32"/>
      <c r="D31" s="189" t="s">
        <v>256</v>
      </c>
    </row>
    <row r="32" spans="1:4" s="201" customFormat="1" ht="15" thickTop="1" x14ac:dyDescent="0.2">
      <c r="A32" s="225" t="s">
        <v>437</v>
      </c>
      <c r="B32" s="226">
        <v>32930</v>
      </c>
      <c r="C32" s="207"/>
      <c r="D32" s="227">
        <v>0</v>
      </c>
    </row>
    <row r="33" spans="1:4" s="201" customFormat="1" ht="28.5" x14ac:dyDescent="0.2">
      <c r="A33" s="228" t="s">
        <v>438</v>
      </c>
      <c r="B33" s="218">
        <v>30000</v>
      </c>
      <c r="C33" s="207"/>
      <c r="D33" s="229">
        <v>0</v>
      </c>
    </row>
    <row r="34" spans="1:4" s="201" customFormat="1" ht="14.25" x14ac:dyDescent="0.2">
      <c r="A34" s="228" t="s">
        <v>439</v>
      </c>
      <c r="B34" s="218">
        <v>40000</v>
      </c>
      <c r="C34" s="207"/>
      <c r="D34" s="229">
        <v>0</v>
      </c>
    </row>
    <row r="35" spans="1:4" s="201" customFormat="1" ht="14.25" x14ac:dyDescent="0.2">
      <c r="A35" s="228" t="s">
        <v>440</v>
      </c>
      <c r="B35" s="218">
        <v>40000</v>
      </c>
      <c r="C35" s="207"/>
      <c r="D35" s="229">
        <v>0</v>
      </c>
    </row>
    <row r="36" spans="1:4" s="201" customFormat="1" ht="14.25" x14ac:dyDescent="0.2">
      <c r="A36" s="228" t="s">
        <v>441</v>
      </c>
      <c r="B36" s="218">
        <v>30000</v>
      </c>
      <c r="C36" s="207"/>
      <c r="D36" s="229">
        <v>0</v>
      </c>
    </row>
    <row r="37" spans="1:4" s="201" customFormat="1" ht="14.25" x14ac:dyDescent="0.2">
      <c r="A37" s="228" t="s">
        <v>442</v>
      </c>
      <c r="B37" s="218">
        <v>25000</v>
      </c>
      <c r="C37" s="207"/>
      <c r="D37" s="229">
        <v>0</v>
      </c>
    </row>
    <row r="38" spans="1:4" s="201" customFormat="1" ht="14.25" x14ac:dyDescent="0.2">
      <c r="A38" s="228" t="s">
        <v>443</v>
      </c>
      <c r="B38" s="218">
        <v>25000</v>
      </c>
      <c r="C38" s="207"/>
      <c r="D38" s="229">
        <v>0</v>
      </c>
    </row>
    <row r="39" spans="1:4" s="201" customFormat="1" ht="28.5" x14ac:dyDescent="0.2">
      <c r="A39" s="228" t="s">
        <v>444</v>
      </c>
      <c r="B39" s="218">
        <v>20000</v>
      </c>
      <c r="C39" s="207"/>
      <c r="D39" s="229">
        <v>0</v>
      </c>
    </row>
    <row r="40" spans="1:4" s="201" customFormat="1" ht="14.25" x14ac:dyDescent="0.2">
      <c r="A40" s="228" t="s">
        <v>445</v>
      </c>
      <c r="B40" s="218">
        <v>20000</v>
      </c>
      <c r="C40" s="207"/>
      <c r="D40" s="229">
        <v>0</v>
      </c>
    </row>
    <row r="41" spans="1:4" s="201" customFormat="1" ht="14.25" x14ac:dyDescent="0.2">
      <c r="A41" s="228" t="s">
        <v>446</v>
      </c>
      <c r="B41" s="218">
        <v>20000</v>
      </c>
      <c r="C41" s="207"/>
      <c r="D41" s="229">
        <v>0</v>
      </c>
    </row>
    <row r="42" spans="1:4" s="201" customFormat="1" ht="28.5" x14ac:dyDescent="0.2">
      <c r="A42" s="228" t="s">
        <v>447</v>
      </c>
      <c r="B42" s="218">
        <v>20000</v>
      </c>
      <c r="C42" s="207"/>
      <c r="D42" s="229">
        <v>0</v>
      </c>
    </row>
    <row r="43" spans="1:4" s="201" customFormat="1" ht="14.25" x14ac:dyDescent="0.2">
      <c r="A43" s="228" t="s">
        <v>448</v>
      </c>
      <c r="B43" s="218">
        <v>20000</v>
      </c>
      <c r="C43" s="207"/>
      <c r="D43" s="229">
        <v>0</v>
      </c>
    </row>
    <row r="44" spans="1:4" s="201" customFormat="1" ht="14.25" x14ac:dyDescent="0.2">
      <c r="A44" s="228" t="s">
        <v>449</v>
      </c>
      <c r="B44" s="218">
        <v>15000</v>
      </c>
      <c r="C44" s="207"/>
      <c r="D44" s="230">
        <v>0</v>
      </c>
    </row>
    <row r="45" spans="1:4" s="201" customFormat="1" ht="14.25" x14ac:dyDescent="0.2">
      <c r="A45" s="228" t="s">
        <v>450</v>
      </c>
      <c r="B45" s="218">
        <v>15000</v>
      </c>
      <c r="C45" s="207"/>
      <c r="D45" s="230">
        <v>0</v>
      </c>
    </row>
    <row r="46" spans="1:4" s="201" customFormat="1" ht="15" thickBot="1" x14ac:dyDescent="0.25">
      <c r="A46" s="215" t="s">
        <v>451</v>
      </c>
      <c r="B46" s="451">
        <v>15000</v>
      </c>
      <c r="C46" s="207"/>
      <c r="D46" s="230">
        <v>0</v>
      </c>
    </row>
    <row r="47" spans="1:4" s="222" customFormat="1" ht="16.5" thickTop="1" thickBot="1" x14ac:dyDescent="0.3">
      <c r="A47" s="275" t="s">
        <v>153</v>
      </c>
      <c r="B47" s="276">
        <f>SUM(B32:B46)</f>
        <v>367930</v>
      </c>
      <c r="C47" s="221"/>
      <c r="D47" s="252">
        <f>SUM(D32:D46)</f>
        <v>0</v>
      </c>
    </row>
    <row r="48" spans="1:4" s="201" customFormat="1" ht="15" thickTop="1" x14ac:dyDescent="0.2">
      <c r="A48" s="211"/>
      <c r="B48" s="24"/>
      <c r="C48" s="211"/>
      <c r="D48" s="24"/>
    </row>
    <row r="49" spans="1:4" s="201" customFormat="1" ht="14.25" x14ac:dyDescent="0.2">
      <c r="A49" s="211"/>
      <c r="B49" s="24"/>
      <c r="C49" s="211"/>
      <c r="D49" s="24"/>
    </row>
    <row r="50" spans="1:4" s="201" customFormat="1" ht="14.25" x14ac:dyDescent="0.2">
      <c r="A50" s="211"/>
      <c r="B50" s="24"/>
      <c r="C50" s="211"/>
      <c r="D50" s="24"/>
    </row>
    <row r="51" spans="1:4" s="201" customFormat="1" ht="14.25" x14ac:dyDescent="0.2">
      <c r="A51" s="211"/>
      <c r="B51" s="24"/>
      <c r="C51" s="211"/>
      <c r="D51" s="24"/>
    </row>
    <row r="52" spans="1:4" s="201" customFormat="1" ht="14.25" x14ac:dyDescent="0.2">
      <c r="A52" s="211"/>
      <c r="B52" s="24"/>
      <c r="C52" s="211"/>
      <c r="D52" s="24"/>
    </row>
    <row r="53" spans="1:4" s="201" customFormat="1" ht="30.75" customHeight="1" x14ac:dyDescent="0.25">
      <c r="A53" s="802" t="s">
        <v>159</v>
      </c>
      <c r="B53" s="802"/>
      <c r="C53" s="802"/>
      <c r="D53" s="802"/>
    </row>
    <row r="54" spans="1:4" s="201" customFormat="1" ht="15.75" customHeight="1" thickBot="1" x14ac:dyDescent="0.25">
      <c r="C54" s="223"/>
      <c r="D54" s="18" t="s">
        <v>2</v>
      </c>
    </row>
    <row r="55" spans="1:4" ht="14.25" thickTop="1" thickBot="1" x14ac:dyDescent="0.25">
      <c r="A55" s="187" t="s">
        <v>4</v>
      </c>
      <c r="B55" s="188" t="s">
        <v>5</v>
      </c>
      <c r="C55" s="32"/>
      <c r="D55" s="189" t="s">
        <v>256</v>
      </c>
    </row>
    <row r="56" spans="1:4" s="201" customFormat="1" ht="15" thickTop="1" x14ac:dyDescent="0.2">
      <c r="A56" s="215" t="s">
        <v>452</v>
      </c>
      <c r="B56" s="218">
        <v>38000</v>
      </c>
      <c r="C56" s="207"/>
      <c r="D56" s="210">
        <v>0</v>
      </c>
    </row>
    <row r="57" spans="1:4" s="201" customFormat="1" ht="14.25" x14ac:dyDescent="0.2">
      <c r="A57" s="215" t="s">
        <v>453</v>
      </c>
      <c r="B57" s="218">
        <v>36000</v>
      </c>
      <c r="C57" s="207"/>
      <c r="D57" s="210">
        <v>0</v>
      </c>
    </row>
    <row r="58" spans="1:4" s="201" customFormat="1" ht="28.5" x14ac:dyDescent="0.2">
      <c r="A58" s="215" t="s">
        <v>454</v>
      </c>
      <c r="B58" s="218">
        <v>30000</v>
      </c>
      <c r="C58" s="207"/>
      <c r="D58" s="210">
        <v>0</v>
      </c>
    </row>
    <row r="59" spans="1:4" s="201" customFormat="1" ht="14.25" x14ac:dyDescent="0.2">
      <c r="A59" s="228" t="s">
        <v>455</v>
      </c>
      <c r="B59" s="218">
        <v>30000</v>
      </c>
      <c r="C59" s="207"/>
      <c r="D59" s="264">
        <v>0</v>
      </c>
    </row>
    <row r="60" spans="1:4" s="201" customFormat="1" ht="14.25" x14ac:dyDescent="0.2">
      <c r="A60" s="335" t="s">
        <v>432</v>
      </c>
      <c r="B60" s="259">
        <v>36000</v>
      </c>
      <c r="C60" s="207"/>
      <c r="D60" s="319">
        <v>0</v>
      </c>
    </row>
    <row r="61" spans="1:4" s="201" customFormat="1" ht="14.25" x14ac:dyDescent="0.2">
      <c r="A61" s="247" t="s">
        <v>456</v>
      </c>
      <c r="B61" s="259">
        <v>30000</v>
      </c>
      <c r="C61" s="207"/>
      <c r="D61" s="260">
        <v>0</v>
      </c>
    </row>
    <row r="62" spans="1:4" s="201" customFormat="1" ht="14.25" x14ac:dyDescent="0.2">
      <c r="A62" s="215" t="s">
        <v>337</v>
      </c>
      <c r="B62" s="218">
        <v>30000</v>
      </c>
      <c r="C62" s="207"/>
      <c r="D62" s="210">
        <v>0</v>
      </c>
    </row>
    <row r="63" spans="1:4" s="201" customFormat="1" ht="14.25" x14ac:dyDescent="0.2">
      <c r="A63" s="215" t="s">
        <v>457</v>
      </c>
      <c r="B63" s="218">
        <v>30000</v>
      </c>
      <c r="C63" s="207"/>
      <c r="D63" s="210">
        <v>0</v>
      </c>
    </row>
    <row r="64" spans="1:4" s="201" customFormat="1" ht="14.25" x14ac:dyDescent="0.2">
      <c r="A64" s="215" t="s">
        <v>458</v>
      </c>
      <c r="B64" s="218">
        <v>30000</v>
      </c>
      <c r="C64" s="207"/>
      <c r="D64" s="210">
        <v>0</v>
      </c>
    </row>
    <row r="65" spans="1:4" s="201" customFormat="1" ht="14.25" x14ac:dyDescent="0.2">
      <c r="A65" s="215" t="s">
        <v>459</v>
      </c>
      <c r="B65" s="218">
        <v>30000</v>
      </c>
      <c r="C65" s="207"/>
      <c r="D65" s="210">
        <v>0</v>
      </c>
    </row>
    <row r="66" spans="1:4" s="201" customFormat="1" ht="14.25" x14ac:dyDescent="0.2">
      <c r="A66" s="215" t="s">
        <v>460</v>
      </c>
      <c r="B66" s="218">
        <v>30000</v>
      </c>
      <c r="C66" s="207"/>
      <c r="D66" s="210">
        <v>0</v>
      </c>
    </row>
    <row r="67" spans="1:4" s="201" customFormat="1" ht="14.25" x14ac:dyDescent="0.2">
      <c r="A67" s="215" t="s">
        <v>461</v>
      </c>
      <c r="B67" s="218">
        <v>30000</v>
      </c>
      <c r="C67" s="207"/>
      <c r="D67" s="210">
        <v>0</v>
      </c>
    </row>
    <row r="68" spans="1:4" s="201" customFormat="1" ht="14.25" x14ac:dyDescent="0.2">
      <c r="A68" s="215" t="s">
        <v>462</v>
      </c>
      <c r="B68" s="218">
        <v>30000</v>
      </c>
      <c r="C68" s="207"/>
      <c r="D68" s="210">
        <v>0</v>
      </c>
    </row>
    <row r="69" spans="1:4" s="201" customFormat="1" ht="14.25" x14ac:dyDescent="0.2">
      <c r="A69" s="215" t="s">
        <v>463</v>
      </c>
      <c r="B69" s="218">
        <v>30000</v>
      </c>
      <c r="C69" s="207"/>
      <c r="D69" s="210">
        <v>0</v>
      </c>
    </row>
    <row r="70" spans="1:4" s="201" customFormat="1" ht="14.25" x14ac:dyDescent="0.2">
      <c r="A70" s="215" t="s">
        <v>430</v>
      </c>
      <c r="B70" s="218">
        <v>30000</v>
      </c>
      <c r="C70" s="207"/>
      <c r="D70" s="210">
        <v>0</v>
      </c>
    </row>
    <row r="71" spans="1:4" s="201" customFormat="1" ht="28.5" x14ac:dyDescent="0.2">
      <c r="A71" s="215" t="s">
        <v>464</v>
      </c>
      <c r="B71" s="218">
        <v>30000</v>
      </c>
      <c r="C71" s="207"/>
      <c r="D71" s="210">
        <v>0</v>
      </c>
    </row>
    <row r="72" spans="1:4" s="201" customFormat="1" ht="14.25" x14ac:dyDescent="0.2">
      <c r="A72" s="215" t="s">
        <v>465</v>
      </c>
      <c r="B72" s="218">
        <v>30000</v>
      </c>
      <c r="C72" s="207"/>
      <c r="D72" s="210">
        <v>0</v>
      </c>
    </row>
    <row r="73" spans="1:4" s="201" customFormat="1" ht="14.25" x14ac:dyDescent="0.2">
      <c r="A73" s="215" t="s">
        <v>120</v>
      </c>
      <c r="B73" s="218">
        <v>22425</v>
      </c>
      <c r="C73" s="207"/>
      <c r="D73" s="210">
        <v>0</v>
      </c>
    </row>
    <row r="74" spans="1:4" s="201" customFormat="1" ht="14.25" x14ac:dyDescent="0.2">
      <c r="A74" s="215" t="s">
        <v>131</v>
      </c>
      <c r="B74" s="218">
        <v>30000</v>
      </c>
      <c r="C74" s="207"/>
      <c r="D74" s="210">
        <v>0</v>
      </c>
    </row>
    <row r="75" spans="1:4" s="201" customFormat="1" ht="14.25" x14ac:dyDescent="0.2">
      <c r="A75" s="215" t="s">
        <v>105</v>
      </c>
      <c r="B75" s="218">
        <v>30000</v>
      </c>
      <c r="C75" s="207"/>
      <c r="D75" s="210">
        <v>0</v>
      </c>
    </row>
    <row r="76" spans="1:4" s="201" customFormat="1" ht="14.25" x14ac:dyDescent="0.2">
      <c r="A76" s="215" t="s">
        <v>121</v>
      </c>
      <c r="B76" s="218">
        <v>30000</v>
      </c>
      <c r="C76" s="207"/>
      <c r="D76" s="210">
        <v>0</v>
      </c>
    </row>
    <row r="77" spans="1:4" s="201" customFormat="1" ht="14.25" x14ac:dyDescent="0.2">
      <c r="A77" s="215" t="s">
        <v>466</v>
      </c>
      <c r="B77" s="218">
        <v>30000</v>
      </c>
      <c r="C77" s="207"/>
      <c r="D77" s="210">
        <v>0</v>
      </c>
    </row>
    <row r="78" spans="1:4" s="201" customFormat="1" ht="14.25" x14ac:dyDescent="0.2">
      <c r="A78" s="215" t="s">
        <v>442</v>
      </c>
      <c r="B78" s="218">
        <v>30000</v>
      </c>
      <c r="C78" s="207"/>
      <c r="D78" s="210">
        <v>0</v>
      </c>
    </row>
    <row r="79" spans="1:4" s="201" customFormat="1" ht="14.25" x14ac:dyDescent="0.2">
      <c r="A79" s="215" t="s">
        <v>467</v>
      </c>
      <c r="B79" s="218">
        <v>30000</v>
      </c>
      <c r="C79" s="207"/>
      <c r="D79" s="210">
        <v>0</v>
      </c>
    </row>
    <row r="80" spans="1:4" s="201" customFormat="1" ht="14.25" x14ac:dyDescent="0.2">
      <c r="A80" s="215" t="s">
        <v>468</v>
      </c>
      <c r="B80" s="218">
        <v>30000</v>
      </c>
      <c r="C80" s="207"/>
      <c r="D80" s="210">
        <v>0</v>
      </c>
    </row>
    <row r="81" spans="1:4" s="201" customFormat="1" ht="14.25" x14ac:dyDescent="0.2">
      <c r="A81" s="215" t="s">
        <v>469</v>
      </c>
      <c r="B81" s="218">
        <v>30000</v>
      </c>
      <c r="C81" s="207"/>
      <c r="D81" s="233">
        <v>0</v>
      </c>
    </row>
    <row r="82" spans="1:4" s="201" customFormat="1" ht="15" thickBot="1" x14ac:dyDescent="0.25">
      <c r="A82" s="215" t="s">
        <v>436</v>
      </c>
      <c r="B82" s="218">
        <v>30000</v>
      </c>
      <c r="C82" s="207"/>
      <c r="D82" s="210">
        <v>0</v>
      </c>
    </row>
    <row r="83" spans="1:4" s="201" customFormat="1" ht="16.5" thickTop="1" thickBot="1" x14ac:dyDescent="0.3">
      <c r="A83" s="256" t="s">
        <v>6</v>
      </c>
      <c r="B83" s="257">
        <f>SUM(B56:B82)</f>
        <v>822425</v>
      </c>
      <c r="C83" s="207"/>
      <c r="D83" s="258">
        <f>SUM(D56:D82)</f>
        <v>0</v>
      </c>
    </row>
    <row r="84" spans="1:4" s="201" customFormat="1" ht="15" thickTop="1" x14ac:dyDescent="0.2">
      <c r="A84" s="813"/>
      <c r="B84" s="813"/>
      <c r="C84" s="211"/>
      <c r="D84" s="24"/>
    </row>
    <row r="85" spans="1:4" s="201" customFormat="1" ht="30" customHeight="1" x14ac:dyDescent="0.25">
      <c r="A85" s="802" t="s">
        <v>160</v>
      </c>
      <c r="B85" s="802"/>
      <c r="C85" s="802"/>
      <c r="D85" s="802"/>
    </row>
    <row r="86" spans="1:4" s="201" customFormat="1" ht="15.75" customHeight="1" thickBot="1" x14ac:dyDescent="0.25">
      <c r="C86" s="223"/>
      <c r="D86" s="18" t="s">
        <v>2</v>
      </c>
    </row>
    <row r="87" spans="1:4" ht="14.25" thickTop="1" thickBot="1" x14ac:dyDescent="0.25">
      <c r="A87" s="187" t="s">
        <v>4</v>
      </c>
      <c r="B87" s="188" t="s">
        <v>5</v>
      </c>
      <c r="C87" s="32"/>
      <c r="D87" s="189" t="s">
        <v>256</v>
      </c>
    </row>
    <row r="88" spans="1:4" s="201" customFormat="1" ht="15" thickTop="1" x14ac:dyDescent="0.2">
      <c r="A88" s="215" t="s">
        <v>470</v>
      </c>
      <c r="B88" s="218">
        <v>700000</v>
      </c>
      <c r="C88" s="199"/>
      <c r="D88" s="234">
        <v>0</v>
      </c>
    </row>
    <row r="89" spans="1:4" s="201" customFormat="1" ht="14.25" x14ac:dyDescent="0.2">
      <c r="A89" s="215" t="s">
        <v>471</v>
      </c>
      <c r="B89" s="218">
        <v>690000</v>
      </c>
      <c r="C89" s="207"/>
      <c r="D89" s="210">
        <v>0</v>
      </c>
    </row>
    <row r="90" spans="1:4" s="201" customFormat="1" ht="14.25" x14ac:dyDescent="0.2">
      <c r="A90" s="215" t="s">
        <v>425</v>
      </c>
      <c r="B90" s="218">
        <v>690000</v>
      </c>
      <c r="C90" s="207"/>
      <c r="D90" s="210">
        <v>35050</v>
      </c>
    </row>
    <row r="91" spans="1:4" s="201" customFormat="1" ht="14.25" x14ac:dyDescent="0.2">
      <c r="A91" s="215" t="s">
        <v>455</v>
      </c>
      <c r="B91" s="218">
        <v>129000</v>
      </c>
      <c r="C91" s="207"/>
      <c r="D91" s="210">
        <v>0</v>
      </c>
    </row>
    <row r="92" spans="1:4" s="201" customFormat="1" ht="14.25" x14ac:dyDescent="0.2">
      <c r="A92" s="215" t="s">
        <v>472</v>
      </c>
      <c r="B92" s="218">
        <v>520000</v>
      </c>
      <c r="C92" s="207"/>
      <c r="D92" s="210">
        <v>0</v>
      </c>
    </row>
    <row r="93" spans="1:4" s="201" customFormat="1" ht="14.25" x14ac:dyDescent="0.2">
      <c r="A93" s="215" t="s">
        <v>473</v>
      </c>
      <c r="B93" s="218">
        <v>111000</v>
      </c>
      <c r="C93" s="207"/>
      <c r="D93" s="210">
        <v>0</v>
      </c>
    </row>
    <row r="94" spans="1:4" s="201" customFormat="1" ht="14.25" x14ac:dyDescent="0.2">
      <c r="A94" s="215" t="s">
        <v>474</v>
      </c>
      <c r="B94" s="218">
        <v>275000</v>
      </c>
      <c r="C94" s="207"/>
      <c r="D94" s="210">
        <v>0</v>
      </c>
    </row>
    <row r="95" spans="1:4" s="201" customFormat="1" ht="14.25" x14ac:dyDescent="0.2">
      <c r="A95" s="215" t="s">
        <v>475</v>
      </c>
      <c r="B95" s="218">
        <v>300000</v>
      </c>
      <c r="C95" s="207"/>
      <c r="D95" s="210">
        <v>0</v>
      </c>
    </row>
    <row r="96" spans="1:4" s="201" customFormat="1" ht="15" thickBot="1" x14ac:dyDescent="0.25">
      <c r="A96" s="231" t="s">
        <v>476</v>
      </c>
      <c r="B96" s="232">
        <v>335000</v>
      </c>
      <c r="C96" s="456"/>
      <c r="D96" s="457">
        <v>0</v>
      </c>
    </row>
    <row r="97" spans="1:4" ht="13.5" thickTop="1" x14ac:dyDescent="0.2"/>
    <row r="100" spans="1:4" s="211" customFormat="1" ht="15" thickBot="1" x14ac:dyDescent="0.25">
      <c r="A100" s="261"/>
      <c r="B100" s="262"/>
      <c r="D100" s="18" t="s">
        <v>2</v>
      </c>
    </row>
    <row r="101" spans="1:4" s="211" customFormat="1" ht="15.75" thickTop="1" thickBot="1" x14ac:dyDescent="0.25">
      <c r="A101" s="187" t="s">
        <v>4</v>
      </c>
      <c r="B101" s="188" t="s">
        <v>5</v>
      </c>
      <c r="C101" s="32"/>
      <c r="D101" s="189" t="s">
        <v>256</v>
      </c>
    </row>
    <row r="102" spans="1:4" s="201" customFormat="1" ht="15" thickTop="1" x14ac:dyDescent="0.2">
      <c r="A102" s="215" t="s">
        <v>106</v>
      </c>
      <c r="B102" s="218">
        <v>515000</v>
      </c>
      <c r="C102" s="207"/>
      <c r="D102" s="210">
        <v>0</v>
      </c>
    </row>
    <row r="103" spans="1:4" s="201" customFormat="1" ht="14.25" x14ac:dyDescent="0.2">
      <c r="A103" s="215" t="s">
        <v>430</v>
      </c>
      <c r="B103" s="218">
        <v>115000</v>
      </c>
      <c r="C103" s="207"/>
      <c r="D103" s="210">
        <v>0</v>
      </c>
    </row>
    <row r="104" spans="1:4" s="201" customFormat="1" ht="14.25" x14ac:dyDescent="0.2">
      <c r="A104" s="215" t="s">
        <v>337</v>
      </c>
      <c r="B104" s="218">
        <v>220000</v>
      </c>
      <c r="C104" s="207"/>
      <c r="D104" s="210">
        <v>0</v>
      </c>
    </row>
    <row r="105" spans="1:4" s="201" customFormat="1" ht="14.25" x14ac:dyDescent="0.2">
      <c r="A105" s="215" t="s">
        <v>477</v>
      </c>
      <c r="B105" s="218">
        <v>190000</v>
      </c>
      <c r="C105" s="207"/>
      <c r="D105" s="210">
        <v>0</v>
      </c>
    </row>
    <row r="106" spans="1:4" s="201" customFormat="1" ht="14.25" x14ac:dyDescent="0.2">
      <c r="A106" s="215" t="s">
        <v>478</v>
      </c>
      <c r="B106" s="218">
        <v>545000</v>
      </c>
      <c r="C106" s="207"/>
      <c r="D106" s="210">
        <v>0</v>
      </c>
    </row>
    <row r="107" spans="1:4" s="201" customFormat="1" ht="14.25" x14ac:dyDescent="0.2">
      <c r="A107" s="215" t="s">
        <v>479</v>
      </c>
      <c r="B107" s="218">
        <v>500000</v>
      </c>
      <c r="C107" s="207"/>
      <c r="D107" s="210">
        <v>0</v>
      </c>
    </row>
    <row r="108" spans="1:4" s="201" customFormat="1" ht="14.25" x14ac:dyDescent="0.2">
      <c r="A108" s="215" t="s">
        <v>480</v>
      </c>
      <c r="B108" s="218">
        <v>350000</v>
      </c>
      <c r="C108" s="207"/>
      <c r="D108" s="210">
        <v>0</v>
      </c>
    </row>
    <row r="109" spans="1:4" s="201" customFormat="1" ht="14.25" x14ac:dyDescent="0.2">
      <c r="A109" s="215" t="s">
        <v>481</v>
      </c>
      <c r="B109" s="218">
        <v>180000</v>
      </c>
      <c r="C109" s="207"/>
      <c r="D109" s="210">
        <v>0</v>
      </c>
    </row>
    <row r="110" spans="1:4" s="201" customFormat="1" ht="14.25" x14ac:dyDescent="0.2">
      <c r="A110" s="215" t="s">
        <v>482</v>
      </c>
      <c r="B110" s="218">
        <v>100000</v>
      </c>
      <c r="C110" s="207"/>
      <c r="D110" s="264">
        <v>0</v>
      </c>
    </row>
    <row r="111" spans="1:4" s="201" customFormat="1" ht="14.25" x14ac:dyDescent="0.2">
      <c r="A111" s="215" t="s">
        <v>483</v>
      </c>
      <c r="B111" s="218">
        <v>250000</v>
      </c>
      <c r="C111" s="207"/>
      <c r="D111" s="260">
        <v>0</v>
      </c>
    </row>
    <row r="112" spans="1:4" s="201" customFormat="1" ht="14.25" x14ac:dyDescent="0.2">
      <c r="A112" s="215" t="s">
        <v>484</v>
      </c>
      <c r="B112" s="218">
        <v>100000</v>
      </c>
      <c r="C112" s="207"/>
      <c r="D112" s="210">
        <v>0</v>
      </c>
    </row>
    <row r="113" spans="1:4" s="201" customFormat="1" ht="15" thickBot="1" x14ac:dyDescent="0.25">
      <c r="A113" s="231" t="s">
        <v>456</v>
      </c>
      <c r="B113" s="232">
        <v>100000</v>
      </c>
      <c r="C113" s="207"/>
      <c r="D113" s="210">
        <v>0</v>
      </c>
    </row>
    <row r="114" spans="1:4" s="201" customFormat="1" ht="16.5" thickTop="1" thickBot="1" x14ac:dyDescent="0.3">
      <c r="A114" s="256" t="s">
        <v>6</v>
      </c>
      <c r="B114" s="257">
        <f>SUM(B88:B96,B102:B113)</f>
        <v>6915000</v>
      </c>
      <c r="C114" s="207"/>
      <c r="D114" s="258">
        <f>SUM(D88:D113)</f>
        <v>35050</v>
      </c>
    </row>
    <row r="115" spans="1:4" ht="13.5" thickTop="1" x14ac:dyDescent="0.2">
      <c r="A115" s="154"/>
      <c r="B115" s="27"/>
      <c r="C115" s="26"/>
      <c r="D115" s="16"/>
    </row>
    <row r="116" spans="1:4" ht="30.75" customHeight="1" thickBot="1" x14ac:dyDescent="0.3">
      <c r="A116" s="817" t="s">
        <v>1062</v>
      </c>
      <c r="B116" s="818"/>
      <c r="C116" s="30"/>
      <c r="D116" s="18" t="s">
        <v>2</v>
      </c>
    </row>
    <row r="117" spans="1:4" ht="14.25" thickTop="1" thickBot="1" x14ac:dyDescent="0.25">
      <c r="A117" s="187" t="s">
        <v>4</v>
      </c>
      <c r="B117" s="188" t="s">
        <v>5</v>
      </c>
      <c r="C117" s="32"/>
      <c r="D117" s="189" t="s">
        <v>256</v>
      </c>
    </row>
    <row r="118" spans="1:4" ht="15" thickTop="1" x14ac:dyDescent="0.2">
      <c r="A118" s="267" t="s">
        <v>485</v>
      </c>
      <c r="B118" s="268">
        <v>270000</v>
      </c>
      <c r="C118" s="207"/>
      <c r="D118" s="210">
        <v>0</v>
      </c>
    </row>
    <row r="119" spans="1:4" ht="14.25" x14ac:dyDescent="0.2">
      <c r="A119" s="267" t="s">
        <v>486</v>
      </c>
      <c r="B119" s="268">
        <v>220000</v>
      </c>
      <c r="C119" s="207"/>
      <c r="D119" s="210">
        <v>0</v>
      </c>
    </row>
    <row r="120" spans="1:4" ht="15" thickBot="1" x14ac:dyDescent="0.25">
      <c r="A120" s="266" t="s">
        <v>487</v>
      </c>
      <c r="B120" s="206">
        <v>110000</v>
      </c>
      <c r="C120" s="207"/>
      <c r="D120" s="233">
        <v>0</v>
      </c>
    </row>
    <row r="121" spans="1:4" ht="16.5" thickTop="1" thickBot="1" x14ac:dyDescent="0.3">
      <c r="A121" s="256" t="s">
        <v>6</v>
      </c>
      <c r="B121" s="257">
        <f>SUM(B118:B120)</f>
        <v>600000</v>
      </c>
      <c r="C121" s="34"/>
      <c r="D121" s="258">
        <f>SUM(D118:D120)</f>
        <v>0</v>
      </c>
    </row>
    <row r="122" spans="1:4" ht="14.25" thickTop="1" thickBot="1" x14ac:dyDescent="0.25"/>
    <row r="123" spans="1:4" s="170" customFormat="1" ht="24.95" customHeight="1" thickTop="1" thickBot="1" x14ac:dyDescent="0.25">
      <c r="A123" s="212" t="s">
        <v>113</v>
      </c>
      <c r="B123" s="213">
        <f>B114+B26+B47+B83+B121</f>
        <v>10195406</v>
      </c>
      <c r="C123" s="169"/>
      <c r="D123" s="214">
        <f>D26+D47+D83+D114</f>
        <v>35050</v>
      </c>
    </row>
    <row r="124" spans="1:4" ht="13.5" thickTop="1" x14ac:dyDescent="0.2">
      <c r="B124" s="190">
        <v>4916800</v>
      </c>
      <c r="C124" s="190"/>
      <c r="D124" s="190">
        <v>553503</v>
      </c>
    </row>
    <row r="125" spans="1:4" x14ac:dyDescent="0.2">
      <c r="B125" s="191">
        <f>B123+B124</f>
        <v>15112206</v>
      </c>
      <c r="C125" s="190"/>
      <c r="D125" s="191">
        <f>D123+D124</f>
        <v>588553</v>
      </c>
    </row>
    <row r="126" spans="1:4" x14ac:dyDescent="0.2">
      <c r="B126" s="190"/>
      <c r="C126" s="190"/>
      <c r="D126" s="190"/>
    </row>
  </sheetData>
  <mergeCells count="6">
    <mergeCell ref="A116:B116"/>
    <mergeCell ref="A5:B5"/>
    <mergeCell ref="A84:B84"/>
    <mergeCell ref="A29:D29"/>
    <mergeCell ref="A53:D53"/>
    <mergeCell ref="A85:D85"/>
  </mergeCells>
  <pageMargins left="0.70866141732283472" right="0.70866141732283472" top="0.78740157480314965" bottom="0.78740157480314965" header="0.31496062992125984" footer="0.11811023622047245"/>
  <pageSetup paperSize="9" scale="95" firstPageNumber="256" orientation="portrait" useFirstPageNumber="1" r:id="rId1"/>
  <headerFooter>
    <oddFooter xml:space="preserve">&amp;L&amp;"Arial,Kurzíva"Zastupitelstvo Olomouckého kraje 25.6.2018
5.-Rozpočet Olomouckého kraje 2017-závěrečný účet
Příloha č. 11: Dotace a návratné finanční výpomoci poskytnuté z rozpočtu Olomouckého kraje v roce 2017&amp;R&amp;"Arial,Kurzíva"Strana &amp;P (celkem 478)
</oddFooter>
  </headerFooter>
  <rowBreaks count="1" manualBreakCount="1">
    <brk id="99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28"/>
  <sheetViews>
    <sheetView tabSelected="1" view="pageBreakPreview" zoomScaleNormal="100" zoomScaleSheetLayoutView="100" workbookViewId="0">
      <selection activeCell="B21" sqref="B21"/>
    </sheetView>
  </sheetViews>
  <sheetFormatPr defaultRowHeight="12.75" x14ac:dyDescent="0.2"/>
  <cols>
    <col min="1" max="1" width="50.7109375" style="28" customWidth="1"/>
    <col min="2" max="2" width="20.7109375" style="28" customWidth="1"/>
    <col min="3" max="3" width="1.7109375" style="28" customWidth="1"/>
    <col min="4" max="4" width="20.7109375" style="28" customWidth="1"/>
    <col min="5" max="16384" width="9.140625" style="28"/>
  </cols>
  <sheetData>
    <row r="1" spans="1:4" ht="33" customHeight="1" x14ac:dyDescent="0.25">
      <c r="A1" s="814" t="s">
        <v>225</v>
      </c>
      <c r="B1" s="819"/>
      <c r="C1" s="819"/>
      <c r="D1" s="819"/>
    </row>
    <row r="2" spans="1:4" s="201" customFormat="1" ht="33" customHeight="1" x14ac:dyDescent="0.25">
      <c r="A2" s="333"/>
      <c r="B2" s="334"/>
      <c r="C2" s="334"/>
      <c r="D2" s="334"/>
    </row>
    <row r="3" spans="1:4" ht="33" customHeight="1" thickBot="1" x14ac:dyDescent="0.3">
      <c r="A3" s="817" t="s">
        <v>154</v>
      </c>
      <c r="B3" s="820"/>
      <c r="C3" s="30"/>
      <c r="D3" s="18" t="s">
        <v>2</v>
      </c>
    </row>
    <row r="4" spans="1:4" ht="14.25" thickTop="1" thickBot="1" x14ac:dyDescent="0.25">
      <c r="A4" s="187" t="s">
        <v>4</v>
      </c>
      <c r="B4" s="188" t="s">
        <v>5</v>
      </c>
      <c r="C4" s="32"/>
      <c r="D4" s="189" t="s">
        <v>256</v>
      </c>
    </row>
    <row r="5" spans="1:4" s="201" customFormat="1" ht="15" thickTop="1" x14ac:dyDescent="0.2">
      <c r="A5" s="448" t="s">
        <v>149</v>
      </c>
      <c r="B5" s="198">
        <v>2500000</v>
      </c>
      <c r="C5" s="199"/>
      <c r="D5" s="200">
        <v>0</v>
      </c>
    </row>
    <row r="6" spans="1:4" s="201" customFormat="1" ht="14.25" x14ac:dyDescent="0.2">
      <c r="A6" s="383" t="s">
        <v>150</v>
      </c>
      <c r="B6" s="203">
        <v>2300000</v>
      </c>
      <c r="C6" s="199"/>
      <c r="D6" s="204">
        <v>0</v>
      </c>
    </row>
    <row r="7" spans="1:4" s="201" customFormat="1" ht="14.25" x14ac:dyDescent="0.2">
      <c r="A7" s="383" t="s">
        <v>417</v>
      </c>
      <c r="B7" s="203">
        <v>3000000</v>
      </c>
      <c r="C7" s="199"/>
      <c r="D7" s="204">
        <v>0</v>
      </c>
    </row>
    <row r="8" spans="1:4" s="201" customFormat="1" ht="14.25" x14ac:dyDescent="0.2">
      <c r="A8" s="383" t="s">
        <v>136</v>
      </c>
      <c r="B8" s="203">
        <v>2300000</v>
      </c>
      <c r="C8" s="199"/>
      <c r="D8" s="204">
        <v>0</v>
      </c>
    </row>
    <row r="9" spans="1:4" s="201" customFormat="1" ht="14.25" x14ac:dyDescent="0.2">
      <c r="A9" s="383" t="s">
        <v>127</v>
      </c>
      <c r="B9" s="203">
        <v>2300000</v>
      </c>
      <c r="C9" s="199"/>
      <c r="D9" s="204">
        <v>0</v>
      </c>
    </row>
    <row r="10" spans="1:4" s="201" customFormat="1" ht="14.25" x14ac:dyDescent="0.2">
      <c r="A10" s="383" t="s">
        <v>137</v>
      </c>
      <c r="B10" s="203">
        <v>2300000</v>
      </c>
      <c r="C10" s="199"/>
      <c r="D10" s="204">
        <v>0</v>
      </c>
    </row>
    <row r="11" spans="1:4" s="201" customFormat="1" ht="14.25" x14ac:dyDescent="0.2">
      <c r="A11" s="383" t="s">
        <v>105</v>
      </c>
      <c r="B11" s="203">
        <v>3000000</v>
      </c>
      <c r="C11" s="199"/>
      <c r="D11" s="204">
        <v>0</v>
      </c>
    </row>
    <row r="12" spans="1:4" s="201" customFormat="1" ht="14.25" x14ac:dyDescent="0.2">
      <c r="A12" s="383" t="s">
        <v>123</v>
      </c>
      <c r="B12" s="203">
        <v>2300000</v>
      </c>
      <c r="C12" s="199"/>
      <c r="D12" s="204">
        <v>0</v>
      </c>
    </row>
    <row r="13" spans="1:4" s="201" customFormat="1" ht="14.25" x14ac:dyDescent="0.2">
      <c r="A13" s="383" t="s">
        <v>124</v>
      </c>
      <c r="B13" s="203">
        <v>2300000</v>
      </c>
      <c r="C13" s="199"/>
      <c r="D13" s="204">
        <v>0</v>
      </c>
    </row>
    <row r="14" spans="1:4" s="201" customFormat="1" ht="14.25" x14ac:dyDescent="0.2">
      <c r="A14" s="383" t="s">
        <v>126</v>
      </c>
      <c r="B14" s="203">
        <v>860000</v>
      </c>
      <c r="C14" s="199"/>
      <c r="D14" s="204">
        <v>0</v>
      </c>
    </row>
    <row r="15" spans="1:4" s="201" customFormat="1" ht="14.25" x14ac:dyDescent="0.2">
      <c r="A15" s="383" t="s">
        <v>139</v>
      </c>
      <c r="B15" s="203">
        <v>1700000</v>
      </c>
      <c r="C15" s="199"/>
      <c r="D15" s="204">
        <v>0</v>
      </c>
    </row>
    <row r="16" spans="1:4" s="201" customFormat="1" ht="15" thickBot="1" x14ac:dyDescent="0.25">
      <c r="A16" s="449" t="s">
        <v>418</v>
      </c>
      <c r="B16" s="206">
        <v>1200000</v>
      </c>
      <c r="C16" s="207"/>
      <c r="D16" s="208">
        <v>0</v>
      </c>
    </row>
    <row r="17" spans="1:4" s="201" customFormat="1" ht="16.5" thickTop="1" thickBot="1" x14ac:dyDescent="0.3">
      <c r="A17" s="253" t="s">
        <v>6</v>
      </c>
      <c r="B17" s="254">
        <f>SUM(B5:B16)</f>
        <v>26060000</v>
      </c>
      <c r="C17" s="207"/>
      <c r="D17" s="255">
        <f>SUM(D5:D16)</f>
        <v>0</v>
      </c>
    </row>
    <row r="18" spans="1:4" ht="13.5" thickTop="1" x14ac:dyDescent="0.2">
      <c r="A18" s="27"/>
      <c r="B18" s="16"/>
      <c r="C18" s="26"/>
      <c r="D18" s="16"/>
    </row>
    <row r="19" spans="1:4" ht="38.25" customHeight="1" thickBot="1" x14ac:dyDescent="0.3">
      <c r="A19" s="817" t="s">
        <v>155</v>
      </c>
      <c r="B19" s="817"/>
      <c r="C19" s="30"/>
      <c r="D19" s="18" t="s">
        <v>2</v>
      </c>
    </row>
    <row r="20" spans="1:4" ht="14.25" thickTop="1" thickBot="1" x14ac:dyDescent="0.25">
      <c r="A20" s="187" t="s">
        <v>4</v>
      </c>
      <c r="B20" s="188" t="s">
        <v>5</v>
      </c>
      <c r="C20" s="32"/>
      <c r="D20" s="189" t="s">
        <v>256</v>
      </c>
    </row>
    <row r="21" spans="1:4" s="201" customFormat="1" ht="15" thickTop="1" x14ac:dyDescent="0.2">
      <c r="A21" s="202" t="s">
        <v>127</v>
      </c>
      <c r="B21" s="209">
        <v>964000</v>
      </c>
      <c r="C21" s="207"/>
      <c r="D21" s="210">
        <v>0</v>
      </c>
    </row>
    <row r="22" spans="1:4" s="201" customFormat="1" ht="14.25" x14ac:dyDescent="0.2">
      <c r="A22" s="202" t="s">
        <v>138</v>
      </c>
      <c r="B22" s="209">
        <v>2200000</v>
      </c>
      <c r="C22" s="207"/>
      <c r="D22" s="210">
        <v>0</v>
      </c>
    </row>
    <row r="23" spans="1:4" s="201" customFormat="1" ht="14.25" x14ac:dyDescent="0.2">
      <c r="A23" s="202" t="s">
        <v>126</v>
      </c>
      <c r="B23" s="209">
        <v>410000</v>
      </c>
      <c r="C23" s="207"/>
      <c r="D23" s="210">
        <v>0</v>
      </c>
    </row>
    <row r="24" spans="1:4" s="201" customFormat="1" ht="15" thickBot="1" x14ac:dyDescent="0.25">
      <c r="A24" s="202" t="s">
        <v>419</v>
      </c>
      <c r="B24" s="209">
        <v>640000</v>
      </c>
      <c r="C24" s="207"/>
      <c r="D24" s="210">
        <v>0</v>
      </c>
    </row>
    <row r="25" spans="1:4" s="201" customFormat="1" ht="16.5" thickTop="1" thickBot="1" x14ac:dyDescent="0.3">
      <c r="A25" s="253" t="s">
        <v>6</v>
      </c>
      <c r="B25" s="254">
        <f>SUM(B21:B24)</f>
        <v>4214000</v>
      </c>
      <c r="C25" s="207"/>
      <c r="D25" s="254">
        <f>SUM(D21:D24)</f>
        <v>0</v>
      </c>
    </row>
    <row r="26" spans="1:4" s="201" customFormat="1" ht="15.75" thickTop="1" thickBot="1" x14ac:dyDescent="0.25">
      <c r="A26" s="211"/>
      <c r="B26" s="24"/>
      <c r="C26" s="211"/>
      <c r="D26" s="24"/>
    </row>
    <row r="27" spans="1:4" s="170" customFormat="1" ht="24.95" customHeight="1" thickTop="1" thickBot="1" x14ac:dyDescent="0.25">
      <c r="A27" s="212" t="s">
        <v>113</v>
      </c>
      <c r="B27" s="213">
        <f>B25+B17</f>
        <v>30274000</v>
      </c>
      <c r="C27" s="169"/>
      <c r="D27" s="214">
        <f>D25+D17</f>
        <v>0</v>
      </c>
    </row>
    <row r="28" spans="1:4" ht="13.5" thickTop="1" x14ac:dyDescent="0.2">
      <c r="A28" s="801"/>
      <c r="B28" s="801"/>
      <c r="C28" s="26"/>
      <c r="D28" s="16"/>
    </row>
  </sheetData>
  <mergeCells count="4">
    <mergeCell ref="A1:D1"/>
    <mergeCell ref="A3:B3"/>
    <mergeCell ref="A19:B19"/>
    <mergeCell ref="A28:B28"/>
  </mergeCells>
  <pageMargins left="0.70866141732283472" right="0.70866141732283472" top="0.78740157480314965" bottom="0.78740157480314965" header="0.31496062992125984" footer="0.31496062992125984"/>
  <pageSetup paperSize="9" scale="95" firstPageNumber="259" orientation="portrait" useFirstPageNumber="1" r:id="rId1"/>
  <headerFooter>
    <oddFooter xml:space="preserve">&amp;L&amp;"Arial,Kurzíva"Zastupitelstvo Olomouckého kraje 25.6.2018
5.-Rozpočet Olomouckého kraje 2017-závěrečný účet
Příloha č. 11: Dotace a návratné finanční výpomoci poskytnuté z rozpočtu Olomouckého kraje v roce 2017&amp;R&amp;"Arial,Kurzíva"Strana &amp;P (celkem 478)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CCFFFF"/>
  </sheetPr>
  <dimension ref="A1:T1659"/>
  <sheetViews>
    <sheetView showGridLines="0" view="pageBreakPreview" topLeftCell="B1" zoomScaleNormal="100" zoomScaleSheetLayoutView="100" workbookViewId="0">
      <selection activeCell="B212" sqref="B212"/>
    </sheetView>
  </sheetViews>
  <sheetFormatPr defaultColWidth="9.140625" defaultRowHeight="12.75" x14ac:dyDescent="0.2"/>
  <cols>
    <col min="1" max="1" width="3" style="3" hidden="1" customWidth="1"/>
    <col min="2" max="2" width="50.85546875" style="21" customWidth="1"/>
    <col min="3" max="3" width="20.7109375" style="15" customWidth="1"/>
    <col min="4" max="4" width="1.7109375" style="4" customWidth="1"/>
    <col min="5" max="5" width="19.140625" style="19" customWidth="1"/>
    <col min="6" max="6" width="2.7109375" style="10" customWidth="1"/>
    <col min="7" max="7" width="15.140625" style="5" customWidth="1"/>
    <col min="8" max="8" width="16.28515625" style="11" customWidth="1"/>
    <col min="9" max="9" width="14.140625" style="2" customWidth="1"/>
    <col min="10" max="10" width="14.140625" style="1" customWidth="1"/>
    <col min="11" max="11" width="15.85546875" style="1" customWidth="1"/>
    <col min="12" max="12" width="13.7109375" style="1" customWidth="1"/>
    <col min="13" max="13" width="14.85546875" style="1" customWidth="1"/>
    <col min="14" max="20" width="9.140625" style="1"/>
    <col min="21" max="16384" width="9.140625" style="6"/>
  </cols>
  <sheetData>
    <row r="1" spans="1:20" ht="18.75" customHeight="1" x14ac:dyDescent="0.25">
      <c r="A1" s="7"/>
      <c r="B1" s="8" t="s">
        <v>1839</v>
      </c>
      <c r="C1" s="17"/>
      <c r="D1" s="1"/>
      <c r="E1" s="16"/>
    </row>
    <row r="2" spans="1:20" ht="10.5" customHeight="1" x14ac:dyDescent="0.25">
      <c r="A2" s="7"/>
      <c r="B2" s="8"/>
      <c r="C2" s="17"/>
      <c r="D2" s="1"/>
      <c r="E2" s="16"/>
    </row>
    <row r="3" spans="1:20" ht="16.5" thickBot="1" x14ac:dyDescent="0.3">
      <c r="A3" s="166"/>
      <c r="B3" s="236" t="s">
        <v>1829</v>
      </c>
      <c r="C3" s="22"/>
      <c r="D3" s="9"/>
      <c r="E3" s="18" t="s">
        <v>2</v>
      </c>
    </row>
    <row r="4" spans="1:20" ht="17.25" thickTop="1" thickBot="1" x14ac:dyDescent="0.3">
      <c r="A4" s="166"/>
      <c r="B4" s="187" t="s">
        <v>4</v>
      </c>
      <c r="C4" s="188" t="s">
        <v>5</v>
      </c>
      <c r="D4" s="23"/>
      <c r="E4" s="189" t="s">
        <v>256</v>
      </c>
    </row>
    <row r="5" spans="1:20" s="243" customFormat="1" ht="30" customHeight="1" thickTop="1" thickBot="1" x14ac:dyDescent="0.3">
      <c r="A5" s="386"/>
      <c r="B5" s="511" t="s">
        <v>416</v>
      </c>
      <c r="C5" s="387">
        <v>300000</v>
      </c>
      <c r="D5" s="303"/>
      <c r="E5" s="358">
        <v>0</v>
      </c>
      <c r="F5" s="239"/>
      <c r="G5" s="240"/>
      <c r="H5" s="241"/>
      <c r="I5" s="242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1:20" s="243" customFormat="1" ht="16.5" thickTop="1" thickBot="1" x14ac:dyDescent="0.3">
      <c r="A6" s="386"/>
      <c r="B6" s="282" t="s">
        <v>6</v>
      </c>
      <c r="C6" s="283">
        <f>C5</f>
        <v>300000</v>
      </c>
      <c r="D6" s="249"/>
      <c r="E6" s="255">
        <f>E5</f>
        <v>0</v>
      </c>
      <c r="F6" s="239"/>
      <c r="G6" s="240"/>
      <c r="H6" s="241"/>
      <c r="I6" s="242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</row>
    <row r="7" spans="1:20" ht="13.5" thickTop="1" x14ac:dyDescent="0.2">
      <c r="A7" s="7"/>
      <c r="B7" s="10"/>
      <c r="C7" s="17"/>
      <c r="D7" s="1"/>
      <c r="E7" s="16"/>
    </row>
    <row r="8" spans="1:20" s="243" customFormat="1" ht="15.75" thickBot="1" x14ac:dyDescent="0.3">
      <c r="A8" s="235"/>
      <c r="B8" s="236" t="s">
        <v>115</v>
      </c>
      <c r="C8" s="237"/>
      <c r="D8" s="238"/>
      <c r="E8" s="18" t="s">
        <v>2</v>
      </c>
      <c r="F8" s="239"/>
      <c r="G8" s="240"/>
      <c r="H8" s="241"/>
      <c r="I8" s="242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</row>
    <row r="9" spans="1:20" ht="14.25" thickTop="1" thickBot="1" x14ac:dyDescent="0.25">
      <c r="A9" s="167"/>
      <c r="B9" s="187" t="s">
        <v>4</v>
      </c>
      <c r="C9" s="188" t="s">
        <v>5</v>
      </c>
      <c r="D9" s="23"/>
      <c r="E9" s="189" t="s">
        <v>256</v>
      </c>
    </row>
    <row r="10" spans="1:20" s="243" customFormat="1" ht="15.75" thickTop="1" x14ac:dyDescent="0.25">
      <c r="A10" s="314"/>
      <c r="B10" s="298" t="s">
        <v>116</v>
      </c>
      <c r="C10" s="277">
        <v>1500000</v>
      </c>
      <c r="D10" s="245"/>
      <c r="E10" s="200">
        <v>0</v>
      </c>
      <c r="F10" s="239"/>
      <c r="G10" s="240"/>
      <c r="H10" s="241"/>
      <c r="I10" s="242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</row>
    <row r="11" spans="1:20" s="243" customFormat="1" ht="15" x14ac:dyDescent="0.25">
      <c r="A11" s="314"/>
      <c r="B11" s="298" t="s">
        <v>217</v>
      </c>
      <c r="C11" s="278">
        <v>350000</v>
      </c>
      <c r="D11" s="245"/>
      <c r="E11" s="204">
        <v>0</v>
      </c>
      <c r="F11" s="239"/>
      <c r="G11" s="240"/>
      <c r="H11" s="241"/>
      <c r="I11" s="242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</row>
    <row r="12" spans="1:20" s="243" customFormat="1" ht="15" x14ac:dyDescent="0.25">
      <c r="A12" s="314"/>
      <c r="B12" s="298" t="s">
        <v>230</v>
      </c>
      <c r="C12" s="278">
        <v>280000</v>
      </c>
      <c r="D12" s="245"/>
      <c r="E12" s="204">
        <v>0</v>
      </c>
      <c r="F12" s="239"/>
      <c r="G12" s="240"/>
      <c r="H12" s="241"/>
      <c r="I12" s="242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</row>
    <row r="13" spans="1:20" s="243" customFormat="1" ht="15" x14ac:dyDescent="0.25">
      <c r="A13" s="314"/>
      <c r="B13" s="435" t="s">
        <v>231</v>
      </c>
      <c r="C13" s="436">
        <v>30000</v>
      </c>
      <c r="D13" s="245"/>
      <c r="E13" s="437">
        <v>0</v>
      </c>
      <c r="F13" s="239"/>
      <c r="G13" s="240"/>
      <c r="H13" s="241"/>
      <c r="I13" s="242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</row>
    <row r="14" spans="1:20" s="243" customFormat="1" ht="15" x14ac:dyDescent="0.25">
      <c r="A14" s="235"/>
      <c r="B14" s="298" t="s">
        <v>232</v>
      </c>
      <c r="C14" s="438">
        <v>100000</v>
      </c>
      <c r="D14" s="439"/>
      <c r="E14" s="204">
        <v>0</v>
      </c>
      <c r="F14" s="239"/>
      <c r="G14" s="240"/>
      <c r="H14" s="241"/>
      <c r="I14" s="242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</row>
    <row r="15" spans="1:20" s="243" customFormat="1" ht="15" x14ac:dyDescent="0.25">
      <c r="A15" s="235"/>
      <c r="B15" s="440" t="s">
        <v>233</v>
      </c>
      <c r="C15" s="441">
        <v>180000</v>
      </c>
      <c r="D15" s="245"/>
      <c r="E15" s="300">
        <v>0</v>
      </c>
      <c r="F15" s="239"/>
      <c r="G15" s="240"/>
      <c r="H15" s="241"/>
      <c r="I15" s="242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</row>
    <row r="16" spans="1:20" s="243" customFormat="1" ht="15" x14ac:dyDescent="0.25">
      <c r="A16" s="235"/>
      <c r="B16" s="298" t="s">
        <v>234</v>
      </c>
      <c r="C16" s="438">
        <v>156000</v>
      </c>
      <c r="D16" s="245"/>
      <c r="E16" s="204">
        <v>0</v>
      </c>
      <c r="F16" s="239"/>
      <c r="G16" s="240"/>
      <c r="H16" s="241"/>
      <c r="I16" s="242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</row>
    <row r="17" spans="1:20" s="243" customFormat="1" ht="15" x14ac:dyDescent="0.25">
      <c r="A17" s="235"/>
      <c r="B17" s="298" t="s">
        <v>235</v>
      </c>
      <c r="C17" s="438">
        <v>705000</v>
      </c>
      <c r="D17" s="245"/>
      <c r="E17" s="300">
        <v>0</v>
      </c>
      <c r="F17" s="239"/>
      <c r="G17" s="240"/>
      <c r="H17" s="241"/>
      <c r="I17" s="242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</row>
    <row r="18" spans="1:20" s="243" customFormat="1" ht="15" x14ac:dyDescent="0.25">
      <c r="A18" s="235"/>
      <c r="B18" s="298" t="s">
        <v>236</v>
      </c>
      <c r="C18" s="438">
        <v>500000</v>
      </c>
      <c r="D18" s="245"/>
      <c r="E18" s="204">
        <v>0</v>
      </c>
      <c r="F18" s="239"/>
      <c r="G18" s="240"/>
      <c r="H18" s="241"/>
      <c r="I18" s="242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</row>
    <row r="19" spans="1:20" s="243" customFormat="1" ht="15.75" thickBot="1" x14ac:dyDescent="0.3">
      <c r="A19" s="235"/>
      <c r="B19" s="301" t="s">
        <v>119</v>
      </c>
      <c r="C19" s="442">
        <v>322000</v>
      </c>
      <c r="D19" s="245"/>
      <c r="E19" s="434">
        <v>0</v>
      </c>
      <c r="F19" s="239"/>
      <c r="G19" s="240"/>
      <c r="H19" s="241"/>
      <c r="I19" s="242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1:20" s="243" customFormat="1" ht="16.5" thickTop="1" thickBot="1" x14ac:dyDescent="0.3">
      <c r="A20" s="235"/>
      <c r="B20" s="282" t="s">
        <v>6</v>
      </c>
      <c r="C20" s="283">
        <f>SUM(C10:C19)</f>
        <v>4123000</v>
      </c>
      <c r="D20" s="249"/>
      <c r="E20" s="255">
        <f>SUM(E10:E19)</f>
        <v>0</v>
      </c>
      <c r="F20" s="239"/>
      <c r="G20" s="433"/>
      <c r="H20" s="241"/>
      <c r="I20" s="242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1:20" s="243" customFormat="1" ht="9" customHeight="1" thickTop="1" x14ac:dyDescent="0.25">
      <c r="A21" s="235"/>
      <c r="B21" s="239"/>
      <c r="C21" s="242"/>
      <c r="D21" s="239"/>
      <c r="E21" s="24"/>
      <c r="F21" s="239"/>
      <c r="G21" s="240"/>
      <c r="H21" s="241"/>
      <c r="I21" s="242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</row>
    <row r="22" spans="1:20" s="243" customFormat="1" ht="15.75" thickBot="1" x14ac:dyDescent="0.3">
      <c r="A22" s="235"/>
      <c r="B22" s="236" t="s">
        <v>133</v>
      </c>
      <c r="C22" s="237"/>
      <c r="D22" s="238"/>
      <c r="E22" s="18" t="s">
        <v>2</v>
      </c>
      <c r="F22" s="239"/>
      <c r="G22" s="240"/>
      <c r="H22" s="241"/>
      <c r="I22" s="242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</row>
    <row r="23" spans="1:20" ht="14.25" thickTop="1" thickBot="1" x14ac:dyDescent="0.25">
      <c r="A23" s="7"/>
      <c r="B23" s="187" t="s">
        <v>4</v>
      </c>
      <c r="C23" s="188" t="s">
        <v>5</v>
      </c>
      <c r="D23" s="23"/>
      <c r="E23" s="189" t="s">
        <v>256</v>
      </c>
    </row>
    <row r="24" spans="1:20" s="243" customFormat="1" ht="15.75" thickTop="1" x14ac:dyDescent="0.25">
      <c r="A24" s="314"/>
      <c r="B24" s="202" t="s">
        <v>134</v>
      </c>
      <c r="C24" s="277">
        <v>250000</v>
      </c>
      <c r="D24" s="245"/>
      <c r="E24" s="200">
        <v>250000</v>
      </c>
      <c r="F24" s="239"/>
      <c r="G24" s="240"/>
      <c r="H24" s="241"/>
      <c r="I24" s="242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</row>
    <row r="25" spans="1:20" s="243" customFormat="1" ht="15" x14ac:dyDescent="0.25">
      <c r="A25" s="314"/>
      <c r="B25" s="202" t="s">
        <v>237</v>
      </c>
      <c r="C25" s="287">
        <v>100000</v>
      </c>
      <c r="D25" s="245"/>
      <c r="E25" s="288">
        <v>0</v>
      </c>
      <c r="F25" s="239"/>
      <c r="G25" s="240"/>
      <c r="H25" s="241"/>
      <c r="I25" s="242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</row>
    <row r="26" spans="1:20" s="243" customFormat="1" ht="15" x14ac:dyDescent="0.25">
      <c r="A26" s="314"/>
      <c r="B26" s="202" t="s">
        <v>238</v>
      </c>
      <c r="C26" s="287">
        <v>26000</v>
      </c>
      <c r="D26" s="245"/>
      <c r="E26" s="288">
        <v>0</v>
      </c>
      <c r="F26" s="239"/>
      <c r="G26" s="240"/>
      <c r="H26" s="241"/>
      <c r="I26" s="242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</row>
    <row r="27" spans="1:20" s="243" customFormat="1" ht="15" x14ac:dyDescent="0.25">
      <c r="A27" s="314"/>
      <c r="B27" s="202" t="s">
        <v>239</v>
      </c>
      <c r="C27" s="287">
        <v>713900</v>
      </c>
      <c r="D27" s="245"/>
      <c r="E27" s="288">
        <v>0</v>
      </c>
      <c r="F27" s="239"/>
      <c r="G27" s="240"/>
      <c r="H27" s="241"/>
      <c r="I27" s="242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</row>
    <row r="28" spans="1:20" s="243" customFormat="1" ht="15" x14ac:dyDescent="0.25">
      <c r="A28" s="314"/>
      <c r="B28" s="202" t="s">
        <v>135</v>
      </c>
      <c r="C28" s="287">
        <v>800415</v>
      </c>
      <c r="D28" s="245"/>
      <c r="E28" s="288">
        <v>0</v>
      </c>
      <c r="F28" s="239"/>
      <c r="G28" s="240"/>
      <c r="H28" s="241"/>
      <c r="I28" s="242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</row>
    <row r="29" spans="1:20" s="243" customFormat="1" ht="15" x14ac:dyDescent="0.25">
      <c r="A29" s="314"/>
      <c r="B29" s="202" t="s">
        <v>1847</v>
      </c>
      <c r="C29" s="287">
        <v>30000</v>
      </c>
      <c r="D29" s="245"/>
      <c r="E29" s="288">
        <v>0</v>
      </c>
      <c r="F29" s="239"/>
      <c r="G29" s="240"/>
      <c r="H29" s="241"/>
      <c r="I29" s="242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</row>
    <row r="30" spans="1:20" s="243" customFormat="1" ht="15" x14ac:dyDescent="0.25">
      <c r="A30" s="314"/>
      <c r="B30" s="202" t="s">
        <v>240</v>
      </c>
      <c r="C30" s="287">
        <v>30000</v>
      </c>
      <c r="D30" s="245"/>
      <c r="E30" s="288">
        <v>0</v>
      </c>
      <c r="F30" s="239"/>
      <c r="G30" s="240"/>
      <c r="H30" s="241"/>
      <c r="I30" s="242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</row>
    <row r="31" spans="1:20" s="243" customFormat="1" ht="15" x14ac:dyDescent="0.25">
      <c r="A31" s="314"/>
      <c r="B31" s="202" t="s">
        <v>241</v>
      </c>
      <c r="C31" s="278">
        <v>30000</v>
      </c>
      <c r="D31" s="245"/>
      <c r="E31" s="204">
        <v>0</v>
      </c>
      <c r="F31" s="239"/>
      <c r="G31" s="240"/>
      <c r="H31" s="241"/>
      <c r="I31" s="242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</row>
    <row r="32" spans="1:20" s="243" customFormat="1" ht="15" x14ac:dyDescent="0.25">
      <c r="A32" s="314"/>
      <c r="B32" s="202" t="s">
        <v>242</v>
      </c>
      <c r="C32" s="278">
        <v>30000</v>
      </c>
      <c r="D32" s="245"/>
      <c r="E32" s="204">
        <v>0</v>
      </c>
      <c r="F32" s="239"/>
      <c r="G32" s="240"/>
      <c r="H32" s="241"/>
      <c r="I32" s="242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</row>
    <row r="33" spans="1:20" s="243" customFormat="1" ht="15" x14ac:dyDescent="0.25">
      <c r="A33" s="314"/>
      <c r="B33" s="202" t="s">
        <v>1848</v>
      </c>
      <c r="C33" s="278">
        <v>30000</v>
      </c>
      <c r="D33" s="245"/>
      <c r="E33" s="204">
        <v>0</v>
      </c>
      <c r="F33" s="239"/>
      <c r="G33" s="240"/>
      <c r="H33" s="241"/>
      <c r="I33" s="242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</row>
    <row r="34" spans="1:20" s="243" customFormat="1" ht="15" x14ac:dyDescent="0.25">
      <c r="A34" s="314"/>
      <c r="B34" s="202" t="s">
        <v>243</v>
      </c>
      <c r="C34" s="278">
        <v>399300</v>
      </c>
      <c r="D34" s="245"/>
      <c r="E34" s="204">
        <v>0</v>
      </c>
      <c r="F34" s="239"/>
      <c r="G34" s="240"/>
      <c r="H34" s="241"/>
      <c r="I34" s="242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</row>
    <row r="35" spans="1:20" s="243" customFormat="1" ht="15.75" thickBot="1" x14ac:dyDescent="0.3">
      <c r="A35" s="314"/>
      <c r="B35" s="279" t="s">
        <v>244</v>
      </c>
      <c r="C35" s="280">
        <v>2000000</v>
      </c>
      <c r="D35" s="245"/>
      <c r="E35" s="284">
        <v>0</v>
      </c>
      <c r="F35" s="239"/>
      <c r="G35" s="240"/>
      <c r="H35" s="241"/>
      <c r="I35" s="242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</row>
    <row r="36" spans="1:20" s="243" customFormat="1" ht="16.5" thickTop="1" thickBot="1" x14ac:dyDescent="0.3">
      <c r="A36" s="235"/>
      <c r="B36" s="282" t="s">
        <v>6</v>
      </c>
      <c r="C36" s="283">
        <f>SUM(C24:C35)</f>
        <v>4439615</v>
      </c>
      <c r="D36" s="249"/>
      <c r="E36" s="255">
        <f>SUM(E24:E35)</f>
        <v>250000</v>
      </c>
      <c r="F36" s="239"/>
      <c r="G36" s="240"/>
      <c r="H36" s="241"/>
      <c r="I36" s="242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</row>
    <row r="37" spans="1:20" ht="6.75" customHeight="1" thickTop="1" x14ac:dyDescent="0.2">
      <c r="A37" s="7"/>
      <c r="B37" s="179"/>
      <c r="C37" s="180"/>
      <c r="D37" s="162"/>
      <c r="E37" s="13"/>
    </row>
    <row r="38" spans="1:20" ht="15" x14ac:dyDescent="0.25">
      <c r="A38" s="7"/>
      <c r="B38" s="236" t="s">
        <v>1833</v>
      </c>
      <c r="C38" s="22"/>
      <c r="D38" s="9"/>
      <c r="E38" s="6"/>
    </row>
    <row r="39" spans="1:20" ht="13.5" thickBot="1" x14ac:dyDescent="0.25">
      <c r="A39" s="7"/>
      <c r="B39" s="583" t="s">
        <v>1832</v>
      </c>
      <c r="C39" s="22"/>
      <c r="D39" s="9"/>
      <c r="E39" s="18" t="s">
        <v>2</v>
      </c>
    </row>
    <row r="40" spans="1:20" ht="14.25" thickTop="1" thickBot="1" x14ac:dyDescent="0.25">
      <c r="A40" s="7"/>
      <c r="B40" s="187" t="s">
        <v>4</v>
      </c>
      <c r="C40" s="188" t="s">
        <v>5</v>
      </c>
      <c r="D40" s="163"/>
      <c r="E40" s="189" t="s">
        <v>256</v>
      </c>
    </row>
    <row r="41" spans="1:20" s="243" customFormat="1" ht="28.5" customHeight="1" thickTop="1" x14ac:dyDescent="0.25">
      <c r="A41" s="235"/>
      <c r="B41" s="289" t="s">
        <v>245</v>
      </c>
      <c r="C41" s="290">
        <v>41000</v>
      </c>
      <c r="D41" s="245"/>
      <c r="E41" s="200">
        <v>0</v>
      </c>
      <c r="F41" s="239"/>
      <c r="G41" s="240"/>
      <c r="H41" s="241"/>
      <c r="I41" s="242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</row>
    <row r="42" spans="1:20" s="243" customFormat="1" ht="28.5" x14ac:dyDescent="0.25">
      <c r="A42" s="235"/>
      <c r="B42" s="291" t="s">
        <v>245</v>
      </c>
      <c r="C42" s="292">
        <v>30000</v>
      </c>
      <c r="D42" s="245"/>
      <c r="E42" s="288">
        <v>0</v>
      </c>
      <c r="F42" s="239"/>
      <c r="G42" s="240"/>
      <c r="H42" s="241"/>
      <c r="I42" s="242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</row>
    <row r="43" spans="1:20" s="243" customFormat="1" ht="15" x14ac:dyDescent="0.25">
      <c r="A43" s="235"/>
      <c r="B43" s="291" t="s">
        <v>246</v>
      </c>
      <c r="C43" s="293">
        <v>6000000</v>
      </c>
      <c r="D43" s="245"/>
      <c r="E43" s="288">
        <v>0</v>
      </c>
      <c r="F43" s="239"/>
      <c r="G43" s="240"/>
      <c r="H43" s="241"/>
      <c r="I43" s="242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</row>
    <row r="44" spans="1:20" s="243" customFormat="1" ht="15" x14ac:dyDescent="0.25">
      <c r="A44" s="235"/>
      <c r="B44" s="291" t="s">
        <v>207</v>
      </c>
      <c r="C44" s="292">
        <v>20000</v>
      </c>
      <c r="D44" s="245"/>
      <c r="E44" s="288">
        <v>0</v>
      </c>
      <c r="F44" s="239"/>
      <c r="G44" s="240"/>
      <c r="H44" s="241"/>
      <c r="I44" s="242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</row>
    <row r="45" spans="1:20" s="243" customFormat="1" ht="28.5" x14ac:dyDescent="0.25">
      <c r="A45" s="235"/>
      <c r="B45" s="291" t="s">
        <v>247</v>
      </c>
      <c r="C45" s="292">
        <v>800000</v>
      </c>
      <c r="D45" s="245"/>
      <c r="E45" s="288">
        <v>0</v>
      </c>
      <c r="F45" s="239"/>
      <c r="G45" s="240"/>
      <c r="H45" s="241"/>
      <c r="I45" s="242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</row>
    <row r="46" spans="1:20" s="243" customFormat="1" ht="15" x14ac:dyDescent="0.25">
      <c r="A46" s="235"/>
      <c r="B46" s="291" t="s">
        <v>248</v>
      </c>
      <c r="C46" s="292">
        <v>150000</v>
      </c>
      <c r="D46" s="245"/>
      <c r="E46" s="288">
        <v>0</v>
      </c>
      <c r="F46" s="239"/>
      <c r="G46" s="240"/>
      <c r="H46" s="241"/>
      <c r="I46" s="242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</row>
    <row r="47" spans="1:20" s="243" customFormat="1" ht="15.75" thickBot="1" x14ac:dyDescent="0.3">
      <c r="A47" s="235"/>
      <c r="B47" s="611" t="s">
        <v>249</v>
      </c>
      <c r="C47" s="443">
        <v>450000</v>
      </c>
      <c r="D47" s="245"/>
      <c r="E47" s="300">
        <v>0</v>
      </c>
      <c r="F47" s="239"/>
      <c r="G47" s="240"/>
      <c r="H47" s="241"/>
      <c r="I47" s="242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</row>
    <row r="48" spans="1:20" s="243" customFormat="1" ht="10.5" customHeight="1" thickTop="1" x14ac:dyDescent="0.25">
      <c r="A48" s="235"/>
      <c r="B48" s="617"/>
      <c r="C48" s="619"/>
      <c r="D48" s="245"/>
      <c r="E48" s="618"/>
      <c r="F48" s="239"/>
      <c r="G48" s="240"/>
      <c r="H48" s="241"/>
      <c r="I48" s="242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</row>
    <row r="49" spans="1:20" s="243" customFormat="1" ht="15.75" thickBot="1" x14ac:dyDescent="0.3">
      <c r="A49" s="235"/>
      <c r="B49" s="583"/>
      <c r="C49" s="22"/>
      <c r="D49" s="9"/>
      <c r="E49" s="18" t="s">
        <v>2</v>
      </c>
      <c r="F49" s="239"/>
      <c r="G49" s="240"/>
      <c r="H49" s="241"/>
      <c r="I49" s="242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</row>
    <row r="50" spans="1:20" s="243" customFormat="1" ht="16.5" thickTop="1" thickBot="1" x14ac:dyDescent="0.3">
      <c r="A50" s="235"/>
      <c r="B50" s="187" t="s">
        <v>4</v>
      </c>
      <c r="C50" s="188" t="s">
        <v>5</v>
      </c>
      <c r="D50" s="163"/>
      <c r="E50" s="189" t="s">
        <v>256</v>
      </c>
      <c r="F50" s="239"/>
      <c r="G50" s="240"/>
      <c r="H50" s="241"/>
      <c r="I50" s="242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</row>
    <row r="51" spans="1:20" s="243" customFormat="1" ht="15.75" customHeight="1" thickTop="1" x14ac:dyDescent="0.25">
      <c r="A51" s="235"/>
      <c r="B51" s="621" t="s">
        <v>250</v>
      </c>
      <c r="C51" s="292">
        <v>20000</v>
      </c>
      <c r="D51" s="245"/>
      <c r="E51" s="288">
        <v>20000</v>
      </c>
      <c r="F51" s="239"/>
      <c r="G51" s="240"/>
      <c r="H51" s="241"/>
      <c r="I51" s="242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</row>
    <row r="52" spans="1:20" s="243" customFormat="1" ht="28.5" x14ac:dyDescent="0.25">
      <c r="A52" s="235"/>
      <c r="B52" s="622" t="s">
        <v>257</v>
      </c>
      <c r="C52" s="292">
        <v>20000</v>
      </c>
      <c r="D52" s="245"/>
      <c r="E52" s="288"/>
      <c r="F52" s="239"/>
      <c r="G52" s="240"/>
      <c r="H52" s="241"/>
      <c r="I52" s="242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</row>
    <row r="53" spans="1:20" s="243" customFormat="1" ht="15" x14ac:dyDescent="0.25">
      <c r="A53" s="235"/>
      <c r="B53" s="622" t="s">
        <v>251</v>
      </c>
      <c r="C53" s="292">
        <v>20000</v>
      </c>
      <c r="D53" s="245"/>
      <c r="E53" s="288">
        <v>0</v>
      </c>
      <c r="F53" s="239"/>
      <c r="G53" s="240"/>
      <c r="H53" s="241"/>
      <c r="I53" s="242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</row>
    <row r="54" spans="1:20" s="243" customFormat="1" ht="28.5" x14ac:dyDescent="0.25">
      <c r="A54" s="235"/>
      <c r="B54" s="622" t="s">
        <v>252</v>
      </c>
      <c r="C54" s="292">
        <v>10000</v>
      </c>
      <c r="D54" s="245"/>
      <c r="E54" s="288">
        <v>0</v>
      </c>
      <c r="F54" s="239"/>
      <c r="G54" s="240"/>
      <c r="H54" s="241"/>
      <c r="I54" s="242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</row>
    <row r="55" spans="1:20" s="243" customFormat="1" ht="15.75" customHeight="1" x14ac:dyDescent="0.25">
      <c r="A55" s="235"/>
      <c r="B55" s="622" t="s">
        <v>253</v>
      </c>
      <c r="C55" s="292">
        <v>400000</v>
      </c>
      <c r="D55" s="245"/>
      <c r="E55" s="288">
        <v>0</v>
      </c>
      <c r="F55" s="239"/>
      <c r="G55" s="240"/>
      <c r="H55" s="241"/>
      <c r="I55" s="242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</row>
    <row r="56" spans="1:20" s="243" customFormat="1" ht="15" x14ac:dyDescent="0.25">
      <c r="A56" s="235"/>
      <c r="B56" s="622" t="s">
        <v>1849</v>
      </c>
      <c r="C56" s="292">
        <v>5547</v>
      </c>
      <c r="D56" s="245"/>
      <c r="E56" s="288">
        <v>0</v>
      </c>
      <c r="F56" s="239"/>
      <c r="G56" s="240"/>
      <c r="H56" s="241"/>
      <c r="I56" s="242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</row>
    <row r="57" spans="1:20" s="243" customFormat="1" ht="15" x14ac:dyDescent="0.25">
      <c r="A57" s="235"/>
      <c r="B57" s="622" t="s">
        <v>1850</v>
      </c>
      <c r="C57" s="292">
        <v>25000</v>
      </c>
      <c r="D57" s="245"/>
      <c r="E57" s="288">
        <v>0</v>
      </c>
      <c r="F57" s="239"/>
      <c r="G57" s="240"/>
      <c r="H57" s="241"/>
      <c r="I57" s="242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</row>
    <row r="58" spans="1:20" s="243" customFormat="1" ht="15" x14ac:dyDescent="0.25">
      <c r="A58" s="235"/>
      <c r="B58" s="622" t="s">
        <v>1851</v>
      </c>
      <c r="C58" s="292">
        <v>20000</v>
      </c>
      <c r="D58" s="245"/>
      <c r="E58" s="288">
        <v>0</v>
      </c>
      <c r="F58" s="239"/>
      <c r="G58" s="240"/>
      <c r="H58" s="241"/>
      <c r="I58" s="242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</row>
    <row r="59" spans="1:20" s="243" customFormat="1" ht="15" x14ac:dyDescent="0.25">
      <c r="A59" s="235"/>
      <c r="B59" s="622" t="s">
        <v>1852</v>
      </c>
      <c r="C59" s="293">
        <v>150000</v>
      </c>
      <c r="D59" s="245"/>
      <c r="E59" s="288">
        <v>0</v>
      </c>
      <c r="F59" s="239"/>
      <c r="G59" s="240"/>
      <c r="H59" s="241"/>
      <c r="I59" s="242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</row>
    <row r="60" spans="1:20" s="243" customFormat="1" ht="15" x14ac:dyDescent="0.25">
      <c r="A60" s="235"/>
      <c r="B60" s="622" t="s">
        <v>1853</v>
      </c>
      <c r="C60" s="292">
        <v>140000</v>
      </c>
      <c r="D60" s="245"/>
      <c r="E60" s="288">
        <v>0</v>
      </c>
      <c r="F60" s="239"/>
      <c r="G60" s="240"/>
      <c r="H60" s="241"/>
      <c r="I60" s="242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</row>
    <row r="61" spans="1:20" s="243" customFormat="1" ht="15" x14ac:dyDescent="0.25">
      <c r="A61" s="235"/>
      <c r="B61" s="622" t="s">
        <v>254</v>
      </c>
      <c r="C61" s="292">
        <v>1400000</v>
      </c>
      <c r="D61" s="245"/>
      <c r="E61" s="288">
        <v>0</v>
      </c>
      <c r="F61" s="239"/>
      <c r="G61" s="240"/>
      <c r="H61" s="241"/>
      <c r="I61" s="242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</row>
    <row r="62" spans="1:20" s="243" customFormat="1" ht="15" x14ac:dyDescent="0.25">
      <c r="A62" s="235"/>
      <c r="B62" s="622" t="s">
        <v>255</v>
      </c>
      <c r="C62" s="292">
        <v>80000</v>
      </c>
      <c r="D62" s="245"/>
      <c r="E62" s="288">
        <v>0</v>
      </c>
      <c r="F62" s="239"/>
      <c r="G62" s="240"/>
      <c r="H62" s="241"/>
      <c r="I62" s="242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</row>
    <row r="63" spans="1:20" s="243" customFormat="1" ht="15" x14ac:dyDescent="0.25">
      <c r="A63" s="235"/>
      <c r="B63" s="623" t="s">
        <v>258</v>
      </c>
      <c r="C63" s="292">
        <v>300000</v>
      </c>
      <c r="D63" s="245"/>
      <c r="E63" s="288">
        <v>0</v>
      </c>
      <c r="F63" s="239"/>
      <c r="G63" s="240"/>
      <c r="H63" s="241"/>
      <c r="I63" s="242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</row>
    <row r="64" spans="1:20" s="243" customFormat="1" ht="15" x14ac:dyDescent="0.25">
      <c r="A64" s="235"/>
      <c r="B64" s="624" t="s">
        <v>259</v>
      </c>
      <c r="C64" s="292">
        <v>1200000</v>
      </c>
      <c r="D64" s="245"/>
      <c r="E64" s="288">
        <v>0</v>
      </c>
      <c r="F64" s="239"/>
      <c r="G64" s="240"/>
      <c r="H64" s="241"/>
      <c r="I64" s="242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</row>
    <row r="65" spans="1:20" s="243" customFormat="1" ht="15" x14ac:dyDescent="0.25">
      <c r="A65" s="235"/>
      <c r="B65" s="625" t="s">
        <v>260</v>
      </c>
      <c r="C65" s="292">
        <v>20000</v>
      </c>
      <c r="D65" s="245"/>
      <c r="E65" s="288">
        <v>0</v>
      </c>
      <c r="F65" s="239"/>
      <c r="G65" s="240"/>
      <c r="H65" s="241"/>
      <c r="I65" s="242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</row>
    <row r="66" spans="1:20" s="243" customFormat="1" ht="15" x14ac:dyDescent="0.25">
      <c r="A66" s="235"/>
      <c r="B66" s="623" t="s">
        <v>261</v>
      </c>
      <c r="C66" s="443">
        <v>3700000</v>
      </c>
      <c r="D66" s="245"/>
      <c r="E66" s="437">
        <v>0</v>
      </c>
      <c r="F66" s="239"/>
      <c r="G66" s="240"/>
      <c r="H66" s="241"/>
      <c r="I66" s="242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</row>
    <row r="67" spans="1:20" s="243" customFormat="1" ht="28.5" x14ac:dyDescent="0.25">
      <c r="A67" s="235"/>
      <c r="B67" s="622" t="s">
        <v>262</v>
      </c>
      <c r="C67" s="292">
        <v>1500000</v>
      </c>
      <c r="D67" s="245"/>
      <c r="E67" s="204">
        <v>0</v>
      </c>
      <c r="F67" s="239"/>
      <c r="G67" s="240"/>
      <c r="H67" s="241"/>
      <c r="I67" s="242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</row>
    <row r="68" spans="1:20" s="243" customFormat="1" ht="15" x14ac:dyDescent="0.25">
      <c r="A68" s="235"/>
      <c r="B68" s="622" t="s">
        <v>263</v>
      </c>
      <c r="C68" s="292">
        <v>1700000</v>
      </c>
      <c r="D68" s="245"/>
      <c r="E68" s="288">
        <v>0</v>
      </c>
      <c r="F68" s="239"/>
      <c r="G68" s="240"/>
      <c r="H68" s="241"/>
      <c r="I68" s="242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</row>
    <row r="69" spans="1:20" s="243" customFormat="1" ht="28.5" x14ac:dyDescent="0.25">
      <c r="A69" s="235"/>
      <c r="B69" s="622" t="s">
        <v>264</v>
      </c>
      <c r="C69" s="292">
        <v>40000</v>
      </c>
      <c r="D69" s="245"/>
      <c r="E69" s="288">
        <v>0</v>
      </c>
      <c r="F69" s="239"/>
      <c r="G69" s="240"/>
      <c r="H69" s="241"/>
      <c r="I69" s="242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</row>
    <row r="70" spans="1:20" s="243" customFormat="1" ht="15" x14ac:dyDescent="0.25">
      <c r="A70" s="235"/>
      <c r="B70" s="622" t="s">
        <v>265</v>
      </c>
      <c r="C70" s="292">
        <v>30000</v>
      </c>
      <c r="D70" s="245"/>
      <c r="E70" s="288">
        <v>0</v>
      </c>
      <c r="F70" s="239"/>
      <c r="G70" s="240"/>
      <c r="H70" s="241"/>
      <c r="I70" s="242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</row>
    <row r="71" spans="1:20" s="243" customFormat="1" ht="28.5" x14ac:dyDescent="0.25">
      <c r="A71" s="235"/>
      <c r="B71" s="622" t="s">
        <v>266</v>
      </c>
      <c r="C71" s="292">
        <v>50000</v>
      </c>
      <c r="D71" s="245"/>
      <c r="E71" s="288">
        <v>0</v>
      </c>
      <c r="F71" s="239"/>
      <c r="G71" s="240"/>
      <c r="H71" s="241"/>
      <c r="I71" s="242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</row>
    <row r="72" spans="1:20" s="243" customFormat="1" ht="15.75" customHeight="1" x14ac:dyDescent="0.25">
      <c r="A72" s="235"/>
      <c r="B72" s="624" t="s">
        <v>267</v>
      </c>
      <c r="C72" s="292">
        <v>25000</v>
      </c>
      <c r="D72" s="245"/>
      <c r="E72" s="288">
        <v>0</v>
      </c>
      <c r="F72" s="239"/>
      <c r="G72" s="240"/>
      <c r="H72" s="241"/>
      <c r="I72" s="242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</row>
    <row r="73" spans="1:20" s="243" customFormat="1" ht="15" customHeight="1" x14ac:dyDescent="0.25">
      <c r="A73" s="235"/>
      <c r="B73" s="624" t="s">
        <v>268</v>
      </c>
      <c r="C73" s="292">
        <v>10000</v>
      </c>
      <c r="D73" s="245"/>
      <c r="E73" s="288">
        <v>0</v>
      </c>
      <c r="F73" s="239"/>
      <c r="G73" s="240"/>
      <c r="H73" s="241"/>
      <c r="I73" s="242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</row>
    <row r="74" spans="1:20" s="243" customFormat="1" ht="15" x14ac:dyDescent="0.25">
      <c r="A74" s="235"/>
      <c r="B74" s="624" t="s">
        <v>269</v>
      </c>
      <c r="C74" s="292">
        <v>300000</v>
      </c>
      <c r="D74" s="245"/>
      <c r="E74" s="288">
        <v>0</v>
      </c>
      <c r="F74" s="239"/>
      <c r="G74" s="240"/>
      <c r="H74" s="241"/>
      <c r="I74" s="242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</row>
    <row r="75" spans="1:20" s="243" customFormat="1" ht="15" x14ac:dyDescent="0.25">
      <c r="A75" s="235"/>
      <c r="B75" s="624" t="s">
        <v>270</v>
      </c>
      <c r="C75" s="292">
        <v>100000</v>
      </c>
      <c r="D75" s="245"/>
      <c r="E75" s="288">
        <v>0</v>
      </c>
      <c r="F75" s="239"/>
      <c r="G75" s="240"/>
      <c r="H75" s="241"/>
      <c r="I75" s="242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</row>
    <row r="76" spans="1:20" s="243" customFormat="1" ht="15" customHeight="1" x14ac:dyDescent="0.25">
      <c r="A76" s="235"/>
      <c r="B76" s="624" t="s">
        <v>271</v>
      </c>
      <c r="C76" s="292">
        <v>80000</v>
      </c>
      <c r="D76" s="245"/>
      <c r="E76" s="288">
        <v>0</v>
      </c>
      <c r="F76" s="239"/>
      <c r="G76" s="240"/>
      <c r="H76" s="241"/>
      <c r="I76" s="242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</row>
    <row r="77" spans="1:20" s="243" customFormat="1" ht="15" x14ac:dyDescent="0.25">
      <c r="A77" s="235"/>
      <c r="B77" s="624" t="s">
        <v>272</v>
      </c>
      <c r="C77" s="292">
        <v>100000</v>
      </c>
      <c r="D77" s="245"/>
      <c r="E77" s="288">
        <v>0</v>
      </c>
      <c r="F77" s="239"/>
      <c r="G77" s="240"/>
      <c r="H77" s="241"/>
      <c r="I77" s="242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</row>
    <row r="78" spans="1:20" s="243" customFormat="1" ht="15" x14ac:dyDescent="0.25">
      <c r="A78" s="235"/>
      <c r="B78" s="624" t="s">
        <v>273</v>
      </c>
      <c r="C78" s="292">
        <v>80000</v>
      </c>
      <c r="D78" s="245"/>
      <c r="E78" s="288">
        <v>0</v>
      </c>
      <c r="F78" s="239"/>
      <c r="G78" s="240"/>
      <c r="H78" s="241"/>
      <c r="I78" s="242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</row>
    <row r="79" spans="1:20" s="243" customFormat="1" ht="15" x14ac:dyDescent="0.25">
      <c r="A79" s="235"/>
      <c r="B79" s="626" t="s">
        <v>274</v>
      </c>
      <c r="C79" s="292">
        <v>180000</v>
      </c>
      <c r="D79" s="245"/>
      <c r="E79" s="288">
        <v>0</v>
      </c>
      <c r="F79" s="239"/>
      <c r="G79" s="240"/>
      <c r="H79" s="241"/>
      <c r="I79" s="242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</row>
    <row r="80" spans="1:20" s="243" customFormat="1" ht="15.75" customHeight="1" x14ac:dyDescent="0.25">
      <c r="A80" s="235"/>
      <c r="B80" s="624" t="s">
        <v>275</v>
      </c>
      <c r="C80" s="292">
        <v>350000</v>
      </c>
      <c r="D80" s="245"/>
      <c r="E80" s="288">
        <v>0</v>
      </c>
      <c r="F80" s="239"/>
      <c r="G80" s="240"/>
      <c r="H80" s="241"/>
      <c r="I80" s="242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</row>
    <row r="81" spans="1:20" s="243" customFormat="1" ht="15" customHeight="1" x14ac:dyDescent="0.25">
      <c r="A81" s="235"/>
      <c r="B81" s="624" t="s">
        <v>276</v>
      </c>
      <c r="C81" s="292">
        <v>200000</v>
      </c>
      <c r="D81" s="245"/>
      <c r="E81" s="288">
        <v>0</v>
      </c>
      <c r="F81" s="239"/>
      <c r="G81" s="240"/>
      <c r="H81" s="241"/>
      <c r="I81" s="242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</row>
    <row r="82" spans="1:20" s="243" customFormat="1" ht="15" x14ac:dyDescent="0.25">
      <c r="A82" s="235"/>
      <c r="B82" s="624" t="s">
        <v>277</v>
      </c>
      <c r="C82" s="292">
        <v>700000</v>
      </c>
      <c r="D82" s="245"/>
      <c r="E82" s="288">
        <v>0</v>
      </c>
      <c r="F82" s="239"/>
      <c r="G82" s="240"/>
      <c r="H82" s="241"/>
      <c r="I82" s="242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</row>
    <row r="83" spans="1:20" s="243" customFormat="1" ht="15" x14ac:dyDescent="0.25">
      <c r="A83" s="235"/>
      <c r="B83" s="624" t="s">
        <v>278</v>
      </c>
      <c r="C83" s="292">
        <v>90000</v>
      </c>
      <c r="D83" s="245"/>
      <c r="E83" s="288">
        <v>0</v>
      </c>
      <c r="F83" s="239"/>
      <c r="G83" s="240"/>
      <c r="H83" s="241"/>
      <c r="I83" s="242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</row>
    <row r="84" spans="1:20" s="243" customFormat="1" ht="15" x14ac:dyDescent="0.25">
      <c r="A84" s="235"/>
      <c r="B84" s="624" t="s">
        <v>279</v>
      </c>
      <c r="C84" s="292">
        <v>10000</v>
      </c>
      <c r="D84" s="245"/>
      <c r="E84" s="288">
        <v>0</v>
      </c>
      <c r="F84" s="239"/>
      <c r="G84" s="240"/>
      <c r="H84" s="241"/>
      <c r="I84" s="242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</row>
    <row r="85" spans="1:20" s="243" customFormat="1" ht="15" customHeight="1" x14ac:dyDescent="0.25">
      <c r="A85" s="235"/>
      <c r="B85" s="624" t="s">
        <v>280</v>
      </c>
      <c r="C85" s="292">
        <v>15000</v>
      </c>
      <c r="D85" s="245"/>
      <c r="E85" s="288">
        <v>0</v>
      </c>
      <c r="F85" s="239"/>
      <c r="G85" s="240"/>
      <c r="H85" s="241"/>
      <c r="I85" s="242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</row>
    <row r="86" spans="1:20" s="243" customFormat="1" ht="15" x14ac:dyDescent="0.25">
      <c r="A86" s="235"/>
      <c r="B86" s="624" t="s">
        <v>281</v>
      </c>
      <c r="C86" s="292">
        <v>55000</v>
      </c>
      <c r="D86" s="245"/>
      <c r="E86" s="288">
        <v>0</v>
      </c>
      <c r="F86" s="239"/>
      <c r="G86" s="240"/>
      <c r="H86" s="241"/>
      <c r="I86" s="242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</row>
    <row r="87" spans="1:20" s="243" customFormat="1" ht="15" x14ac:dyDescent="0.25">
      <c r="A87" s="235"/>
      <c r="B87" s="624" t="s">
        <v>282</v>
      </c>
      <c r="C87" s="292">
        <v>20000</v>
      </c>
      <c r="D87" s="245"/>
      <c r="E87" s="288">
        <v>0</v>
      </c>
      <c r="F87" s="239"/>
      <c r="G87" s="240"/>
      <c r="H87" s="241"/>
      <c r="I87" s="242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</row>
    <row r="88" spans="1:20" s="243" customFormat="1" ht="28.5" x14ac:dyDescent="0.25">
      <c r="A88" s="235"/>
      <c r="B88" s="624" t="s">
        <v>283</v>
      </c>
      <c r="C88" s="292">
        <v>100000</v>
      </c>
      <c r="D88" s="245"/>
      <c r="E88" s="288">
        <v>0</v>
      </c>
      <c r="F88" s="239"/>
      <c r="G88" s="240"/>
      <c r="H88" s="241"/>
      <c r="I88" s="242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</row>
    <row r="89" spans="1:20" s="243" customFormat="1" ht="28.5" x14ac:dyDescent="0.25">
      <c r="A89" s="235"/>
      <c r="B89" s="623" t="s">
        <v>284</v>
      </c>
      <c r="C89" s="443">
        <v>65000</v>
      </c>
      <c r="D89" s="245"/>
      <c r="E89" s="300">
        <v>0</v>
      </c>
      <c r="F89" s="239"/>
      <c r="G89" s="240"/>
      <c r="H89" s="241"/>
      <c r="I89" s="242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</row>
    <row r="90" spans="1:20" s="243" customFormat="1" ht="15" x14ac:dyDescent="0.25">
      <c r="A90" s="235"/>
      <c r="B90" s="623" t="s">
        <v>285</v>
      </c>
      <c r="C90" s="443">
        <v>250000</v>
      </c>
      <c r="D90" s="439"/>
      <c r="E90" s="437">
        <v>0</v>
      </c>
      <c r="F90" s="239"/>
      <c r="G90" s="240"/>
      <c r="H90" s="241"/>
      <c r="I90" s="242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</row>
    <row r="91" spans="1:20" s="243" customFormat="1" ht="15.75" thickBot="1" x14ac:dyDescent="0.3">
      <c r="A91" s="235"/>
      <c r="B91" s="627" t="s">
        <v>286</v>
      </c>
      <c r="C91" s="294">
        <v>1500000</v>
      </c>
      <c r="D91" s="245"/>
      <c r="E91" s="284">
        <v>0</v>
      </c>
      <c r="F91" s="239"/>
      <c r="G91" s="240"/>
      <c r="H91" s="241"/>
      <c r="I91" s="242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</row>
    <row r="92" spans="1:20" s="243" customFormat="1" ht="16.5" thickTop="1" thickBot="1" x14ac:dyDescent="0.3">
      <c r="A92" s="235"/>
      <c r="B92" s="583"/>
      <c r="C92" s="22"/>
      <c r="D92" s="9"/>
      <c r="E92" s="18" t="s">
        <v>2</v>
      </c>
      <c r="F92" s="239"/>
      <c r="G92" s="240"/>
      <c r="H92" s="241"/>
      <c r="I92" s="242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</row>
    <row r="93" spans="1:20" s="243" customFormat="1" ht="16.5" thickTop="1" thickBot="1" x14ac:dyDescent="0.3">
      <c r="A93" s="235"/>
      <c r="B93" s="187" t="s">
        <v>4</v>
      </c>
      <c r="C93" s="188" t="s">
        <v>5</v>
      </c>
      <c r="D93" s="163"/>
      <c r="E93" s="189" t="s">
        <v>256</v>
      </c>
      <c r="F93" s="239"/>
      <c r="G93" s="240"/>
      <c r="H93" s="241"/>
      <c r="I93" s="242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</row>
    <row r="94" spans="1:20" s="243" customFormat="1" ht="15.75" thickTop="1" x14ac:dyDescent="0.25">
      <c r="A94" s="235"/>
      <c r="B94" s="623" t="s">
        <v>287</v>
      </c>
      <c r="C94" s="292">
        <v>200000</v>
      </c>
      <c r="D94" s="245"/>
      <c r="E94" s="288">
        <v>0</v>
      </c>
      <c r="F94" s="239"/>
      <c r="G94" s="240"/>
      <c r="H94" s="241"/>
      <c r="I94" s="242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</row>
    <row r="95" spans="1:20" s="243" customFormat="1" ht="15" x14ac:dyDescent="0.25">
      <c r="A95" s="235"/>
      <c r="B95" s="624" t="s">
        <v>288</v>
      </c>
      <c r="C95" s="292">
        <v>30000</v>
      </c>
      <c r="D95" s="245"/>
      <c r="E95" s="288">
        <v>0</v>
      </c>
      <c r="F95" s="239"/>
      <c r="G95" s="240"/>
      <c r="H95" s="241"/>
      <c r="I95" s="242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</row>
    <row r="96" spans="1:20" s="243" customFormat="1" ht="15" x14ac:dyDescent="0.25">
      <c r="A96" s="235"/>
      <c r="B96" s="624" t="s">
        <v>289</v>
      </c>
      <c r="C96" s="292">
        <v>100000</v>
      </c>
      <c r="D96" s="245"/>
      <c r="E96" s="288">
        <v>0</v>
      </c>
      <c r="F96" s="239"/>
      <c r="G96" s="240"/>
      <c r="H96" s="241"/>
      <c r="I96" s="242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</row>
    <row r="97" spans="1:20" s="243" customFormat="1" ht="15" x14ac:dyDescent="0.25">
      <c r="A97" s="235"/>
      <c r="B97" s="624" t="s">
        <v>290</v>
      </c>
      <c r="C97" s="292">
        <v>30000</v>
      </c>
      <c r="D97" s="245"/>
      <c r="E97" s="288">
        <v>0</v>
      </c>
      <c r="F97" s="239"/>
      <c r="G97" s="240"/>
      <c r="H97" s="241"/>
      <c r="I97" s="242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</row>
    <row r="98" spans="1:20" s="243" customFormat="1" ht="15" x14ac:dyDescent="0.25">
      <c r="A98" s="235"/>
      <c r="B98" s="624" t="s">
        <v>291</v>
      </c>
      <c r="C98" s="292">
        <v>150000</v>
      </c>
      <c r="D98" s="245"/>
      <c r="E98" s="288">
        <v>0</v>
      </c>
      <c r="F98" s="239"/>
      <c r="G98" s="240"/>
      <c r="H98" s="241"/>
      <c r="I98" s="242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</row>
    <row r="99" spans="1:20" s="243" customFormat="1" ht="28.5" x14ac:dyDescent="0.25">
      <c r="A99" s="235"/>
      <c r="B99" s="625" t="s">
        <v>292</v>
      </c>
      <c r="C99" s="292">
        <v>1500000</v>
      </c>
      <c r="D99" s="245"/>
      <c r="E99" s="288">
        <v>0</v>
      </c>
      <c r="F99" s="239"/>
      <c r="G99" s="240"/>
      <c r="H99" s="241"/>
      <c r="I99" s="242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</row>
    <row r="100" spans="1:20" s="243" customFormat="1" ht="28.5" x14ac:dyDescent="0.25">
      <c r="A100" s="235"/>
      <c r="B100" s="623" t="s">
        <v>293</v>
      </c>
      <c r="C100" s="292">
        <v>250000</v>
      </c>
      <c r="D100" s="245"/>
      <c r="E100" s="288">
        <v>0</v>
      </c>
      <c r="F100" s="239"/>
      <c r="G100" s="240"/>
      <c r="H100" s="241"/>
      <c r="I100" s="242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</row>
    <row r="101" spans="1:20" s="243" customFormat="1" ht="28.5" x14ac:dyDescent="0.25">
      <c r="A101" s="235"/>
      <c r="B101" s="623" t="s">
        <v>294</v>
      </c>
      <c r="C101" s="292">
        <v>150000</v>
      </c>
      <c r="D101" s="245"/>
      <c r="E101" s="288">
        <v>0</v>
      </c>
      <c r="F101" s="239"/>
      <c r="G101" s="240"/>
      <c r="H101" s="241"/>
      <c r="I101" s="242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</row>
    <row r="102" spans="1:20" s="243" customFormat="1" ht="15" x14ac:dyDescent="0.25">
      <c r="A102" s="235"/>
      <c r="B102" s="624" t="s">
        <v>295</v>
      </c>
      <c r="C102" s="292">
        <v>1000000</v>
      </c>
      <c r="D102" s="245"/>
      <c r="E102" s="288">
        <v>0</v>
      </c>
      <c r="F102" s="239"/>
      <c r="G102" s="240"/>
      <c r="H102" s="241"/>
      <c r="I102" s="242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</row>
    <row r="103" spans="1:20" s="243" customFormat="1" ht="15" x14ac:dyDescent="0.25">
      <c r="A103" s="235"/>
      <c r="B103" s="625" t="s">
        <v>1854</v>
      </c>
      <c r="C103" s="292">
        <v>80000</v>
      </c>
      <c r="D103" s="245"/>
      <c r="E103" s="288">
        <v>0</v>
      </c>
      <c r="F103" s="239"/>
      <c r="G103" s="240"/>
      <c r="H103" s="241"/>
      <c r="I103" s="242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</row>
    <row r="104" spans="1:20" s="243" customFormat="1" ht="15" x14ac:dyDescent="0.25">
      <c r="A104" s="235"/>
      <c r="B104" s="623" t="s">
        <v>1855</v>
      </c>
      <c r="C104" s="292">
        <v>100000</v>
      </c>
      <c r="D104" s="245"/>
      <c r="E104" s="288">
        <v>0</v>
      </c>
      <c r="F104" s="239"/>
      <c r="G104" s="240"/>
      <c r="H104" s="241"/>
      <c r="I104" s="242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</row>
    <row r="105" spans="1:20" s="243" customFormat="1" ht="15" x14ac:dyDescent="0.25">
      <c r="A105" s="235"/>
      <c r="B105" s="624" t="s">
        <v>1856</v>
      </c>
      <c r="C105" s="292">
        <v>10000</v>
      </c>
      <c r="D105" s="245"/>
      <c r="E105" s="288">
        <v>0</v>
      </c>
      <c r="F105" s="239"/>
      <c r="G105" s="240"/>
      <c r="H105" s="241"/>
      <c r="I105" s="242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</row>
    <row r="106" spans="1:20" s="243" customFormat="1" ht="15" x14ac:dyDescent="0.25">
      <c r="A106" s="235"/>
      <c r="B106" s="624" t="s">
        <v>1858</v>
      </c>
      <c r="C106" s="292">
        <v>20000</v>
      </c>
      <c r="D106" s="245"/>
      <c r="E106" s="288">
        <v>0</v>
      </c>
      <c r="F106" s="239"/>
      <c r="G106" s="240"/>
      <c r="H106" s="241"/>
      <c r="I106" s="242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</row>
    <row r="107" spans="1:20" s="243" customFormat="1" ht="15" x14ac:dyDescent="0.25">
      <c r="A107" s="235"/>
      <c r="B107" s="624" t="s">
        <v>1857</v>
      </c>
      <c r="C107" s="292">
        <v>35000</v>
      </c>
      <c r="D107" s="245"/>
      <c r="E107" s="288">
        <v>0</v>
      </c>
      <c r="F107" s="239"/>
      <c r="G107" s="240"/>
      <c r="H107" s="241"/>
      <c r="I107" s="242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</row>
    <row r="108" spans="1:20" s="243" customFormat="1" ht="15" x14ac:dyDescent="0.25">
      <c r="A108" s="235"/>
      <c r="B108" s="624" t="s">
        <v>1859</v>
      </c>
      <c r="C108" s="292">
        <v>20000</v>
      </c>
      <c r="D108" s="245"/>
      <c r="E108" s="288">
        <v>0</v>
      </c>
      <c r="F108" s="239"/>
      <c r="G108" s="240"/>
      <c r="H108" s="241"/>
      <c r="I108" s="242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</row>
    <row r="109" spans="1:20" s="243" customFormat="1" ht="15" x14ac:dyDescent="0.25">
      <c r="A109" s="235"/>
      <c r="B109" s="624" t="s">
        <v>1860</v>
      </c>
      <c r="C109" s="292">
        <v>9000</v>
      </c>
      <c r="D109" s="245"/>
      <c r="E109" s="288">
        <v>0</v>
      </c>
      <c r="F109" s="239"/>
      <c r="G109" s="240"/>
      <c r="H109" s="241"/>
      <c r="I109" s="242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</row>
    <row r="110" spans="1:20" s="243" customFormat="1" ht="15" x14ac:dyDescent="0.25">
      <c r="A110" s="235"/>
      <c r="B110" s="624" t="s">
        <v>1861</v>
      </c>
      <c r="C110" s="292">
        <v>9000</v>
      </c>
      <c r="D110" s="245"/>
      <c r="E110" s="288">
        <v>0</v>
      </c>
      <c r="F110" s="239"/>
      <c r="G110" s="240"/>
      <c r="H110" s="241"/>
      <c r="I110" s="242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</row>
    <row r="111" spans="1:20" s="243" customFormat="1" ht="15" x14ac:dyDescent="0.25">
      <c r="A111" s="235"/>
      <c r="B111" s="624" t="s">
        <v>1862</v>
      </c>
      <c r="C111" s="292">
        <v>30000</v>
      </c>
      <c r="D111" s="245"/>
      <c r="E111" s="288">
        <v>0</v>
      </c>
      <c r="F111" s="239"/>
      <c r="G111" s="240"/>
      <c r="H111" s="241"/>
      <c r="I111" s="242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</row>
    <row r="112" spans="1:20" s="243" customFormat="1" ht="15" x14ac:dyDescent="0.25">
      <c r="A112" s="235"/>
      <c r="B112" s="624" t="s">
        <v>1863</v>
      </c>
      <c r="C112" s="292">
        <v>10000</v>
      </c>
      <c r="D112" s="245"/>
      <c r="E112" s="288">
        <v>0</v>
      </c>
      <c r="F112" s="239"/>
      <c r="G112" s="240"/>
      <c r="H112" s="241"/>
      <c r="I112" s="242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</row>
    <row r="113" spans="1:20" s="243" customFormat="1" ht="15" x14ac:dyDescent="0.25">
      <c r="A113" s="235"/>
      <c r="B113" s="624" t="s">
        <v>1864</v>
      </c>
      <c r="C113" s="292">
        <v>5000</v>
      </c>
      <c r="D113" s="245"/>
      <c r="E113" s="204">
        <v>0</v>
      </c>
      <c r="F113" s="239"/>
      <c r="G113" s="240"/>
      <c r="H113" s="241"/>
      <c r="I113" s="242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</row>
    <row r="114" spans="1:20" s="243" customFormat="1" ht="15" x14ac:dyDescent="0.25">
      <c r="A114" s="235"/>
      <c r="B114" s="625" t="s">
        <v>1865</v>
      </c>
      <c r="C114" s="396">
        <v>10000</v>
      </c>
      <c r="D114" s="245"/>
      <c r="E114" s="288">
        <v>0</v>
      </c>
      <c r="F114" s="239"/>
      <c r="G114" s="240"/>
      <c r="H114" s="241"/>
      <c r="I114" s="242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</row>
    <row r="115" spans="1:20" s="243" customFormat="1" ht="15" x14ac:dyDescent="0.25">
      <c r="A115" s="235"/>
      <c r="B115" s="624" t="s">
        <v>1866</v>
      </c>
      <c r="C115" s="292">
        <v>10000</v>
      </c>
      <c r="D115" s="245"/>
      <c r="E115" s="288">
        <v>0</v>
      </c>
      <c r="F115" s="239"/>
      <c r="G115" s="240"/>
      <c r="H115" s="241"/>
      <c r="I115" s="242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</row>
    <row r="116" spans="1:20" s="243" customFormat="1" ht="15" x14ac:dyDescent="0.25">
      <c r="A116" s="235"/>
      <c r="B116" s="624" t="s">
        <v>1867</v>
      </c>
      <c r="C116" s="292">
        <v>300000</v>
      </c>
      <c r="D116" s="245"/>
      <c r="E116" s="288">
        <v>0</v>
      </c>
      <c r="F116" s="239"/>
      <c r="G116" s="240"/>
      <c r="H116" s="241"/>
      <c r="I116" s="242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</row>
    <row r="117" spans="1:20" s="243" customFormat="1" ht="17.25" customHeight="1" x14ac:dyDescent="0.25">
      <c r="A117" s="235"/>
      <c r="B117" s="623" t="s">
        <v>1868</v>
      </c>
      <c r="C117" s="292">
        <v>80000</v>
      </c>
      <c r="D117" s="245"/>
      <c r="E117" s="288">
        <v>0</v>
      </c>
      <c r="F117" s="239"/>
      <c r="G117" s="240"/>
      <c r="H117" s="241"/>
      <c r="I117" s="242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</row>
    <row r="118" spans="1:20" s="243" customFormat="1" ht="15" x14ac:dyDescent="0.25">
      <c r="A118" s="235"/>
      <c r="B118" s="624" t="s">
        <v>1869</v>
      </c>
      <c r="C118" s="292">
        <v>150000</v>
      </c>
      <c r="D118" s="245"/>
      <c r="E118" s="288">
        <v>0</v>
      </c>
      <c r="F118" s="239"/>
      <c r="G118" s="240"/>
      <c r="H118" s="241"/>
      <c r="I118" s="242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</row>
    <row r="119" spans="1:20" s="243" customFormat="1" ht="15" x14ac:dyDescent="0.25">
      <c r="A119" s="235"/>
      <c r="B119" s="624" t="s">
        <v>1870</v>
      </c>
      <c r="C119" s="292">
        <v>50000</v>
      </c>
      <c r="D119" s="245"/>
      <c r="E119" s="288">
        <v>0</v>
      </c>
      <c r="F119" s="239"/>
      <c r="G119" s="240"/>
      <c r="H119" s="241"/>
      <c r="I119" s="242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</row>
    <row r="120" spans="1:20" s="243" customFormat="1" ht="15" x14ac:dyDescent="0.25">
      <c r="A120" s="235"/>
      <c r="B120" s="625" t="s">
        <v>1871</v>
      </c>
      <c r="C120" s="292">
        <v>80000</v>
      </c>
      <c r="D120" s="245"/>
      <c r="E120" s="288">
        <v>0</v>
      </c>
      <c r="F120" s="239"/>
      <c r="G120" s="240"/>
      <c r="H120" s="241"/>
      <c r="I120" s="242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</row>
    <row r="121" spans="1:20" s="243" customFormat="1" ht="17.25" customHeight="1" x14ac:dyDescent="0.25">
      <c r="A121" s="235"/>
      <c r="B121" s="623" t="s">
        <v>1872</v>
      </c>
      <c r="C121" s="292">
        <v>150000</v>
      </c>
      <c r="D121" s="245"/>
      <c r="E121" s="288">
        <v>0</v>
      </c>
      <c r="F121" s="239"/>
      <c r="G121" s="240"/>
      <c r="H121" s="241"/>
      <c r="I121" s="242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</row>
    <row r="122" spans="1:20" s="243" customFormat="1" ht="15" x14ac:dyDescent="0.25">
      <c r="A122" s="235"/>
      <c r="B122" s="624" t="s">
        <v>1873</v>
      </c>
      <c r="C122" s="292">
        <v>100000</v>
      </c>
      <c r="D122" s="245"/>
      <c r="E122" s="288">
        <v>0</v>
      </c>
      <c r="F122" s="239"/>
      <c r="G122" s="240"/>
      <c r="H122" s="241"/>
      <c r="I122" s="242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</row>
    <row r="123" spans="1:20" s="243" customFormat="1" ht="15" x14ac:dyDescent="0.25">
      <c r="A123" s="235"/>
      <c r="B123" s="628" t="s">
        <v>1874</v>
      </c>
      <c r="C123" s="292">
        <v>15000</v>
      </c>
      <c r="D123" s="245"/>
      <c r="E123" s="288">
        <v>0</v>
      </c>
      <c r="F123" s="239"/>
      <c r="G123" s="240"/>
      <c r="H123" s="241"/>
      <c r="I123" s="242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</row>
    <row r="124" spans="1:20" s="243" customFormat="1" ht="15" x14ac:dyDescent="0.25">
      <c r="A124" s="235"/>
      <c r="B124" s="624" t="s">
        <v>1875</v>
      </c>
      <c r="C124" s="292">
        <v>10000</v>
      </c>
      <c r="D124" s="245"/>
      <c r="E124" s="288">
        <v>0</v>
      </c>
      <c r="F124" s="239"/>
      <c r="G124" s="240"/>
      <c r="H124" s="241"/>
      <c r="I124" s="242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</row>
    <row r="125" spans="1:20" s="243" customFormat="1" ht="15" x14ac:dyDescent="0.25">
      <c r="A125" s="235"/>
      <c r="B125" s="624" t="s">
        <v>1876</v>
      </c>
      <c r="C125" s="292">
        <v>40000</v>
      </c>
      <c r="D125" s="245"/>
      <c r="E125" s="288">
        <v>0</v>
      </c>
      <c r="F125" s="239"/>
      <c r="G125" s="240"/>
      <c r="H125" s="241"/>
      <c r="I125" s="242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</row>
    <row r="126" spans="1:20" s="243" customFormat="1" ht="15" x14ac:dyDescent="0.25">
      <c r="A126" s="235"/>
      <c r="B126" s="624" t="s">
        <v>1877</v>
      </c>
      <c r="C126" s="292">
        <v>35000</v>
      </c>
      <c r="D126" s="245"/>
      <c r="E126" s="288">
        <v>0</v>
      </c>
      <c r="F126" s="239"/>
      <c r="G126" s="240"/>
      <c r="H126" s="241"/>
      <c r="I126" s="242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</row>
    <row r="127" spans="1:20" s="243" customFormat="1" ht="15" x14ac:dyDescent="0.25">
      <c r="A127" s="235"/>
      <c r="B127" s="624" t="s">
        <v>1878</v>
      </c>
      <c r="C127" s="292">
        <v>30000</v>
      </c>
      <c r="D127" s="245"/>
      <c r="E127" s="288">
        <v>0</v>
      </c>
      <c r="F127" s="239"/>
      <c r="G127" s="240"/>
      <c r="H127" s="241"/>
      <c r="I127" s="242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</row>
    <row r="128" spans="1:20" s="243" customFormat="1" ht="15" x14ac:dyDescent="0.25">
      <c r="A128" s="235"/>
      <c r="B128" s="624" t="s">
        <v>1879</v>
      </c>
      <c r="C128" s="292">
        <v>30000</v>
      </c>
      <c r="D128" s="245"/>
      <c r="E128" s="288">
        <v>0</v>
      </c>
      <c r="F128" s="239"/>
      <c r="G128" s="240"/>
      <c r="H128" s="241"/>
      <c r="I128" s="242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</row>
    <row r="129" spans="1:20" s="243" customFormat="1" ht="15" x14ac:dyDescent="0.25">
      <c r="A129" s="235"/>
      <c r="B129" s="624" t="s">
        <v>1880</v>
      </c>
      <c r="C129" s="292">
        <v>15000</v>
      </c>
      <c r="D129" s="245"/>
      <c r="E129" s="288">
        <v>0</v>
      </c>
      <c r="F129" s="239"/>
      <c r="G129" s="240"/>
      <c r="H129" s="241"/>
      <c r="I129" s="242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</row>
    <row r="130" spans="1:20" s="243" customFormat="1" ht="15" x14ac:dyDescent="0.25">
      <c r="A130" s="235"/>
      <c r="B130" s="623" t="s">
        <v>1881</v>
      </c>
      <c r="C130" s="292">
        <v>25000</v>
      </c>
      <c r="D130" s="245"/>
      <c r="E130" s="288">
        <v>0</v>
      </c>
      <c r="F130" s="239"/>
      <c r="G130" s="240"/>
      <c r="H130" s="241"/>
      <c r="I130" s="242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</row>
    <row r="131" spans="1:20" s="243" customFormat="1" ht="15" x14ac:dyDescent="0.25">
      <c r="A131" s="235"/>
      <c r="B131" s="624" t="s">
        <v>1882</v>
      </c>
      <c r="C131" s="292">
        <v>30000</v>
      </c>
      <c r="D131" s="245"/>
      <c r="E131" s="288">
        <v>0</v>
      </c>
      <c r="F131" s="239"/>
      <c r="G131" s="240"/>
      <c r="H131" s="241"/>
      <c r="I131" s="242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</row>
    <row r="132" spans="1:20" s="243" customFormat="1" ht="15" x14ac:dyDescent="0.25">
      <c r="A132" s="235"/>
      <c r="B132" s="623" t="s">
        <v>1883</v>
      </c>
      <c r="C132" s="293">
        <v>70000</v>
      </c>
      <c r="D132" s="245"/>
      <c r="E132" s="288">
        <v>0</v>
      </c>
      <c r="F132" s="239"/>
      <c r="G132" s="240"/>
      <c r="H132" s="241"/>
      <c r="I132" s="242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</row>
    <row r="133" spans="1:20" s="243" customFormat="1" ht="15" x14ac:dyDescent="0.25">
      <c r="A133" s="235"/>
      <c r="B133" s="624" t="s">
        <v>1884</v>
      </c>
      <c r="C133" s="292">
        <v>20000</v>
      </c>
      <c r="D133" s="245"/>
      <c r="E133" s="288">
        <v>0</v>
      </c>
      <c r="F133" s="239"/>
      <c r="G133" s="240"/>
      <c r="H133" s="241"/>
      <c r="I133" s="242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</row>
    <row r="134" spans="1:20" s="243" customFormat="1" ht="15" x14ac:dyDescent="0.25">
      <c r="A134" s="235"/>
      <c r="B134" s="625" t="s">
        <v>296</v>
      </c>
      <c r="C134" s="292">
        <v>1000000</v>
      </c>
      <c r="D134" s="245"/>
      <c r="E134" s="288">
        <v>0</v>
      </c>
      <c r="F134" s="239"/>
      <c r="G134" s="240"/>
      <c r="H134" s="241"/>
      <c r="I134" s="242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</row>
    <row r="135" spans="1:20" s="243" customFormat="1" ht="15" customHeight="1" x14ac:dyDescent="0.25">
      <c r="A135" s="235"/>
      <c r="B135" s="624" t="s">
        <v>297</v>
      </c>
      <c r="C135" s="292">
        <v>700000</v>
      </c>
      <c r="D135" s="245"/>
      <c r="E135" s="288">
        <v>0</v>
      </c>
      <c r="F135" s="239"/>
      <c r="G135" s="240"/>
      <c r="H135" s="241"/>
      <c r="I135" s="242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</row>
    <row r="136" spans="1:20" s="243" customFormat="1" ht="15.75" customHeight="1" x14ac:dyDescent="0.25">
      <c r="A136" s="235"/>
      <c r="B136" s="622" t="s">
        <v>298</v>
      </c>
      <c r="C136" s="292">
        <v>2000000</v>
      </c>
      <c r="D136" s="245"/>
      <c r="E136" s="288">
        <v>0</v>
      </c>
      <c r="F136" s="239"/>
      <c r="G136" s="240"/>
      <c r="H136" s="241"/>
      <c r="I136" s="242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</row>
    <row r="137" spans="1:20" s="243" customFormat="1" ht="15.75" thickBot="1" x14ac:dyDescent="0.3">
      <c r="A137" s="235"/>
      <c r="B137" s="629" t="s">
        <v>299</v>
      </c>
      <c r="C137" s="294">
        <v>50000</v>
      </c>
      <c r="D137" s="245"/>
      <c r="E137" s="284">
        <v>0</v>
      </c>
      <c r="F137" s="239"/>
      <c r="G137" s="240"/>
      <c r="H137" s="241"/>
      <c r="I137" s="242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</row>
    <row r="138" spans="1:20" s="243" customFormat="1" ht="15.75" thickTop="1" x14ac:dyDescent="0.25">
      <c r="A138" s="235"/>
      <c r="B138" s="617"/>
      <c r="C138" s="619"/>
      <c r="D138" s="245"/>
      <c r="E138" s="618"/>
      <c r="F138" s="239"/>
      <c r="G138" s="240"/>
      <c r="H138" s="241"/>
      <c r="I138" s="242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</row>
    <row r="139" spans="1:20" s="243" customFormat="1" ht="15.75" thickBot="1" x14ac:dyDescent="0.3">
      <c r="A139" s="235"/>
      <c r="B139" s="583"/>
      <c r="C139" s="22"/>
      <c r="D139" s="9"/>
      <c r="E139" s="18" t="s">
        <v>2</v>
      </c>
      <c r="F139" s="239"/>
      <c r="G139" s="240"/>
      <c r="H139" s="241"/>
      <c r="I139" s="242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</row>
    <row r="140" spans="1:20" s="243" customFormat="1" ht="16.5" thickTop="1" thickBot="1" x14ac:dyDescent="0.3">
      <c r="A140" s="235"/>
      <c r="B140" s="187" t="s">
        <v>4</v>
      </c>
      <c r="C140" s="188" t="s">
        <v>5</v>
      </c>
      <c r="D140" s="163"/>
      <c r="E140" s="189" t="s">
        <v>256</v>
      </c>
      <c r="F140" s="239"/>
      <c r="G140" s="240"/>
      <c r="H140" s="241"/>
      <c r="I140" s="242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</row>
    <row r="141" spans="1:20" s="243" customFormat="1" ht="15.75" thickTop="1" x14ac:dyDescent="0.25">
      <c r="A141" s="235"/>
      <c r="B141" s="621" t="s">
        <v>300</v>
      </c>
      <c r="C141" s="292">
        <v>170000</v>
      </c>
      <c r="D141" s="245"/>
      <c r="E141" s="288">
        <v>0</v>
      </c>
      <c r="F141" s="239"/>
      <c r="G141" s="240"/>
      <c r="H141" s="241"/>
      <c r="I141" s="242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</row>
    <row r="142" spans="1:20" s="243" customFormat="1" ht="15" x14ac:dyDescent="0.25">
      <c r="A142" s="235"/>
      <c r="B142" s="630" t="s">
        <v>301</v>
      </c>
      <c r="C142" s="292">
        <v>1150000</v>
      </c>
      <c r="D142" s="245"/>
      <c r="E142" s="288">
        <v>0</v>
      </c>
      <c r="F142" s="239"/>
      <c r="G142" s="240"/>
      <c r="H142" s="241"/>
      <c r="I142" s="242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</row>
    <row r="143" spans="1:20" s="243" customFormat="1" ht="15" x14ac:dyDescent="0.25">
      <c r="A143" s="235"/>
      <c r="B143" s="623" t="s">
        <v>302</v>
      </c>
      <c r="C143" s="293">
        <v>500000</v>
      </c>
      <c r="D143" s="245"/>
      <c r="E143" s="288">
        <v>0</v>
      </c>
      <c r="F143" s="239"/>
      <c r="G143" s="240"/>
      <c r="H143" s="241"/>
      <c r="I143" s="242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</row>
    <row r="144" spans="1:20" s="243" customFormat="1" ht="15" x14ac:dyDescent="0.25">
      <c r="A144" s="235"/>
      <c r="B144" s="624" t="s">
        <v>303</v>
      </c>
      <c r="C144" s="292">
        <v>450000</v>
      </c>
      <c r="D144" s="245"/>
      <c r="E144" s="288">
        <v>0</v>
      </c>
      <c r="F144" s="239"/>
      <c r="G144" s="240"/>
      <c r="H144" s="241"/>
      <c r="I144" s="242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</row>
    <row r="145" spans="1:20" s="243" customFormat="1" ht="15" x14ac:dyDescent="0.25">
      <c r="A145" s="235"/>
      <c r="B145" s="624" t="s">
        <v>304</v>
      </c>
      <c r="C145" s="292">
        <v>250000</v>
      </c>
      <c r="D145" s="245"/>
      <c r="E145" s="288">
        <v>0</v>
      </c>
      <c r="F145" s="239"/>
      <c r="G145" s="240"/>
      <c r="H145" s="241"/>
      <c r="I145" s="242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</row>
    <row r="146" spans="1:20" s="243" customFormat="1" ht="15" x14ac:dyDescent="0.25">
      <c r="A146" s="235"/>
      <c r="B146" s="630" t="s">
        <v>305</v>
      </c>
      <c r="C146" s="292">
        <v>550000</v>
      </c>
      <c r="D146" s="245"/>
      <c r="E146" s="288">
        <v>0</v>
      </c>
      <c r="F146" s="239"/>
      <c r="G146" s="240"/>
      <c r="H146" s="241"/>
      <c r="I146" s="242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</row>
    <row r="147" spans="1:20" s="243" customFormat="1" ht="15" x14ac:dyDescent="0.25">
      <c r="A147" s="235"/>
      <c r="B147" s="623" t="s">
        <v>306</v>
      </c>
      <c r="C147" s="292">
        <v>1000000</v>
      </c>
      <c r="D147" s="245"/>
      <c r="E147" s="288">
        <v>0</v>
      </c>
      <c r="F147" s="239"/>
      <c r="G147" s="240"/>
      <c r="H147" s="241"/>
      <c r="I147" s="242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</row>
    <row r="148" spans="1:20" s="243" customFormat="1" ht="15" x14ac:dyDescent="0.25">
      <c r="A148" s="235"/>
      <c r="B148" s="624" t="s">
        <v>307</v>
      </c>
      <c r="C148" s="292">
        <v>300000</v>
      </c>
      <c r="D148" s="245"/>
      <c r="E148" s="288">
        <v>0</v>
      </c>
      <c r="F148" s="239"/>
      <c r="G148" s="240"/>
      <c r="H148" s="241"/>
      <c r="I148" s="242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</row>
    <row r="149" spans="1:20" s="243" customFormat="1" ht="15" x14ac:dyDescent="0.25">
      <c r="A149" s="235"/>
      <c r="B149" s="624" t="s">
        <v>308</v>
      </c>
      <c r="C149" s="292">
        <v>500000</v>
      </c>
      <c r="D149" s="245"/>
      <c r="E149" s="288">
        <v>0</v>
      </c>
      <c r="F149" s="239"/>
      <c r="G149" s="240"/>
      <c r="H149" s="241"/>
      <c r="I149" s="242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</row>
    <row r="150" spans="1:20" s="243" customFormat="1" ht="15" x14ac:dyDescent="0.25">
      <c r="A150" s="235"/>
      <c r="B150" s="625" t="s">
        <v>309</v>
      </c>
      <c r="C150" s="292">
        <v>1800000</v>
      </c>
      <c r="D150" s="245"/>
      <c r="E150" s="288">
        <v>0</v>
      </c>
      <c r="F150" s="239"/>
      <c r="G150" s="240"/>
      <c r="H150" s="241"/>
      <c r="I150" s="242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</row>
    <row r="151" spans="1:20" s="243" customFormat="1" ht="15" customHeight="1" x14ac:dyDescent="0.25">
      <c r="A151" s="235"/>
      <c r="B151" s="623" t="s">
        <v>310</v>
      </c>
      <c r="C151" s="292">
        <v>450000</v>
      </c>
      <c r="D151" s="245"/>
      <c r="E151" s="288">
        <v>0</v>
      </c>
      <c r="F151" s="239"/>
      <c r="G151" s="240"/>
      <c r="H151" s="241"/>
      <c r="I151" s="242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</row>
    <row r="152" spans="1:20" s="243" customFormat="1" ht="15" x14ac:dyDescent="0.25">
      <c r="A152" s="235"/>
      <c r="B152" s="626" t="s">
        <v>311</v>
      </c>
      <c r="C152" s="292">
        <v>200000</v>
      </c>
      <c r="D152" s="245"/>
      <c r="E152" s="288">
        <v>0</v>
      </c>
      <c r="F152" s="239"/>
      <c r="G152" s="240"/>
      <c r="H152" s="241"/>
      <c r="I152" s="242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</row>
    <row r="153" spans="1:20" s="243" customFormat="1" ht="15" x14ac:dyDescent="0.25">
      <c r="A153" s="235"/>
      <c r="B153" s="624" t="s">
        <v>312</v>
      </c>
      <c r="C153" s="292">
        <v>80000</v>
      </c>
      <c r="D153" s="245"/>
      <c r="E153" s="288">
        <v>0</v>
      </c>
      <c r="F153" s="239"/>
      <c r="G153" s="240"/>
      <c r="H153" s="241"/>
      <c r="I153" s="242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</row>
    <row r="154" spans="1:20" s="243" customFormat="1" ht="15" x14ac:dyDescent="0.25">
      <c r="A154" s="235"/>
      <c r="B154" s="624" t="s">
        <v>313</v>
      </c>
      <c r="C154" s="292">
        <v>100000</v>
      </c>
      <c r="D154" s="245"/>
      <c r="E154" s="288">
        <v>0</v>
      </c>
      <c r="F154" s="239"/>
      <c r="G154" s="240"/>
      <c r="H154" s="241"/>
      <c r="I154" s="242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</row>
    <row r="155" spans="1:20" s="243" customFormat="1" ht="15" x14ac:dyDescent="0.25">
      <c r="A155" s="235"/>
      <c r="B155" s="624" t="s">
        <v>314</v>
      </c>
      <c r="C155" s="292">
        <v>100000</v>
      </c>
      <c r="D155" s="245"/>
      <c r="E155" s="288">
        <v>0</v>
      </c>
      <c r="F155" s="239"/>
      <c r="G155" s="240"/>
      <c r="H155" s="241"/>
      <c r="I155" s="242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</row>
    <row r="156" spans="1:20" s="243" customFormat="1" ht="28.5" x14ac:dyDescent="0.25">
      <c r="A156" s="235"/>
      <c r="B156" s="624" t="s">
        <v>315</v>
      </c>
      <c r="C156" s="292">
        <v>600000</v>
      </c>
      <c r="D156" s="245"/>
      <c r="E156" s="288">
        <v>0</v>
      </c>
      <c r="F156" s="239"/>
      <c r="G156" s="240"/>
      <c r="H156" s="241"/>
      <c r="I156" s="242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</row>
    <row r="157" spans="1:20" s="243" customFormat="1" ht="15" x14ac:dyDescent="0.25">
      <c r="A157" s="235"/>
      <c r="B157" s="631" t="s">
        <v>316</v>
      </c>
      <c r="C157" s="292">
        <v>2000000</v>
      </c>
      <c r="D157" s="245"/>
      <c r="E157" s="288">
        <v>0</v>
      </c>
      <c r="F157" s="239"/>
      <c r="G157" s="240"/>
      <c r="H157" s="241"/>
      <c r="I157" s="242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</row>
    <row r="158" spans="1:20" s="243" customFormat="1" ht="15" x14ac:dyDescent="0.25">
      <c r="A158" s="235"/>
      <c r="B158" s="624" t="s">
        <v>317</v>
      </c>
      <c r="C158" s="292">
        <v>400000</v>
      </c>
      <c r="D158" s="245"/>
      <c r="E158" s="288">
        <v>0</v>
      </c>
      <c r="F158" s="239"/>
      <c r="G158" s="240"/>
      <c r="H158" s="241"/>
      <c r="I158" s="242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</row>
    <row r="159" spans="1:20" s="243" customFormat="1" ht="15" x14ac:dyDescent="0.25">
      <c r="A159" s="235"/>
      <c r="B159" s="633" t="s">
        <v>318</v>
      </c>
      <c r="C159" s="443">
        <v>1000000</v>
      </c>
      <c r="D159" s="245"/>
      <c r="E159" s="437">
        <v>0</v>
      </c>
      <c r="F159" s="239"/>
      <c r="G159" s="240"/>
      <c r="H159" s="241"/>
      <c r="I159" s="242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</row>
    <row r="160" spans="1:20" s="243" customFormat="1" ht="28.5" x14ac:dyDescent="0.25">
      <c r="A160" s="235"/>
      <c r="B160" s="624" t="s">
        <v>319</v>
      </c>
      <c r="C160" s="292">
        <v>500000</v>
      </c>
      <c r="D160" s="245"/>
      <c r="E160" s="204">
        <v>0</v>
      </c>
      <c r="F160" s="239"/>
      <c r="G160" s="240"/>
      <c r="H160" s="241"/>
      <c r="I160" s="242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</row>
    <row r="161" spans="1:20" s="243" customFormat="1" ht="17.25" customHeight="1" x14ac:dyDescent="0.25">
      <c r="A161" s="235"/>
      <c r="B161" s="624" t="s">
        <v>320</v>
      </c>
      <c r="C161" s="292">
        <v>900000</v>
      </c>
      <c r="D161" s="245"/>
      <c r="E161" s="288">
        <v>0</v>
      </c>
      <c r="F161" s="239"/>
      <c r="G161" s="240"/>
      <c r="H161" s="241"/>
      <c r="I161" s="242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</row>
    <row r="162" spans="1:20" s="243" customFormat="1" ht="15" x14ac:dyDescent="0.25">
      <c r="A162" s="235"/>
      <c r="B162" s="623" t="s">
        <v>321</v>
      </c>
      <c r="C162" s="292">
        <v>1000000</v>
      </c>
      <c r="D162" s="245"/>
      <c r="E162" s="288">
        <v>0</v>
      </c>
      <c r="F162" s="239"/>
      <c r="G162" s="240"/>
      <c r="H162" s="241"/>
      <c r="I162" s="242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</row>
    <row r="163" spans="1:20" s="243" customFormat="1" ht="17.25" customHeight="1" x14ac:dyDescent="0.25">
      <c r="A163" s="235"/>
      <c r="B163" s="624" t="s">
        <v>302</v>
      </c>
      <c r="C163" s="292">
        <v>750000</v>
      </c>
      <c r="D163" s="245"/>
      <c r="E163" s="288">
        <v>0</v>
      </c>
      <c r="F163" s="239"/>
      <c r="G163" s="240"/>
      <c r="H163" s="241"/>
      <c r="I163" s="242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</row>
    <row r="164" spans="1:20" s="243" customFormat="1" ht="15" customHeight="1" x14ac:dyDescent="0.25">
      <c r="A164" s="235"/>
      <c r="B164" s="630" t="s">
        <v>322</v>
      </c>
      <c r="C164" s="293">
        <v>3500000</v>
      </c>
      <c r="D164" s="245"/>
      <c r="E164" s="288">
        <v>0</v>
      </c>
      <c r="F164" s="239"/>
      <c r="G164" s="240"/>
      <c r="H164" s="241"/>
      <c r="I164" s="242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</row>
    <row r="165" spans="1:20" s="243" customFormat="1" ht="15" x14ac:dyDescent="0.25">
      <c r="A165" s="235"/>
      <c r="B165" s="626" t="s">
        <v>130</v>
      </c>
      <c r="C165" s="292">
        <v>600000</v>
      </c>
      <c r="D165" s="245"/>
      <c r="E165" s="288">
        <v>0</v>
      </c>
      <c r="F165" s="239"/>
      <c r="G165" s="240"/>
      <c r="H165" s="241"/>
      <c r="I165" s="242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</row>
    <row r="166" spans="1:20" s="243" customFormat="1" ht="15" x14ac:dyDescent="0.25">
      <c r="A166" s="235"/>
      <c r="B166" s="623" t="s">
        <v>128</v>
      </c>
      <c r="C166" s="292">
        <v>2000000</v>
      </c>
      <c r="D166" s="245"/>
      <c r="E166" s="288">
        <v>0</v>
      </c>
      <c r="F166" s="239"/>
      <c r="G166" s="240"/>
      <c r="H166" s="241"/>
      <c r="I166" s="242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</row>
    <row r="167" spans="1:20" s="243" customFormat="1" ht="15" x14ac:dyDescent="0.25">
      <c r="A167" s="235"/>
      <c r="B167" s="623" t="s">
        <v>129</v>
      </c>
      <c r="C167" s="292">
        <v>1800000</v>
      </c>
      <c r="D167" s="245"/>
      <c r="E167" s="288">
        <v>0</v>
      </c>
      <c r="F167" s="239"/>
      <c r="G167" s="240"/>
      <c r="H167" s="241"/>
      <c r="I167" s="242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</row>
    <row r="168" spans="1:20" s="243" customFormat="1" ht="15" x14ac:dyDescent="0.25">
      <c r="A168" s="235"/>
      <c r="B168" s="623" t="s">
        <v>147</v>
      </c>
      <c r="C168" s="292">
        <v>2000000</v>
      </c>
      <c r="D168" s="245"/>
      <c r="E168" s="288">
        <v>0</v>
      </c>
      <c r="F168" s="239"/>
      <c r="G168" s="240"/>
      <c r="H168" s="241"/>
      <c r="I168" s="242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</row>
    <row r="169" spans="1:20" s="243" customFormat="1" ht="15" x14ac:dyDescent="0.25">
      <c r="A169" s="235"/>
      <c r="B169" s="623" t="s">
        <v>122</v>
      </c>
      <c r="C169" s="292">
        <v>2000000</v>
      </c>
      <c r="D169" s="245"/>
      <c r="E169" s="288">
        <v>0</v>
      </c>
      <c r="F169" s="239"/>
      <c r="G169" s="240"/>
      <c r="H169" s="241"/>
      <c r="I169" s="242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</row>
    <row r="170" spans="1:20" s="243" customFormat="1" ht="15" x14ac:dyDescent="0.25">
      <c r="A170" s="235"/>
      <c r="B170" s="623" t="s">
        <v>323</v>
      </c>
      <c r="C170" s="292">
        <v>3000000</v>
      </c>
      <c r="D170" s="245"/>
      <c r="E170" s="288">
        <v>0</v>
      </c>
      <c r="F170" s="239"/>
      <c r="G170" s="240"/>
      <c r="H170" s="241"/>
      <c r="I170" s="242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</row>
    <row r="171" spans="1:20" s="243" customFormat="1" ht="15" x14ac:dyDescent="0.25">
      <c r="A171" s="235"/>
      <c r="B171" s="624" t="s">
        <v>324</v>
      </c>
      <c r="C171" s="292">
        <v>50000</v>
      </c>
      <c r="D171" s="245"/>
      <c r="E171" s="288">
        <v>0</v>
      </c>
      <c r="F171" s="239"/>
      <c r="G171" s="240"/>
      <c r="H171" s="241"/>
      <c r="I171" s="242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</row>
    <row r="172" spans="1:20" s="243" customFormat="1" ht="15" x14ac:dyDescent="0.25">
      <c r="A172" s="235"/>
      <c r="B172" s="623" t="s">
        <v>325</v>
      </c>
      <c r="C172" s="292">
        <v>600000</v>
      </c>
      <c r="D172" s="245"/>
      <c r="E172" s="288">
        <v>0</v>
      </c>
      <c r="F172" s="239"/>
      <c r="G172" s="240"/>
      <c r="H172" s="241"/>
      <c r="I172" s="242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</row>
    <row r="173" spans="1:20" s="243" customFormat="1" ht="16.5" customHeight="1" x14ac:dyDescent="0.25">
      <c r="A173" s="235"/>
      <c r="B173" s="626" t="s">
        <v>326</v>
      </c>
      <c r="C173" s="293">
        <v>30000</v>
      </c>
      <c r="D173" s="245"/>
      <c r="E173" s="288">
        <v>0</v>
      </c>
      <c r="F173" s="239"/>
      <c r="G173" s="240"/>
      <c r="H173" s="241"/>
      <c r="I173" s="242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</row>
    <row r="174" spans="1:20" s="243" customFormat="1" ht="15" x14ac:dyDescent="0.25">
      <c r="A174" s="235"/>
      <c r="B174" s="625" t="s">
        <v>327</v>
      </c>
      <c r="C174" s="292">
        <v>50000</v>
      </c>
      <c r="D174" s="245"/>
      <c r="E174" s="288">
        <v>0</v>
      </c>
      <c r="F174" s="239"/>
      <c r="G174" s="240"/>
      <c r="H174" s="241"/>
      <c r="I174" s="242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</row>
    <row r="175" spans="1:20" s="243" customFormat="1" ht="15" x14ac:dyDescent="0.25">
      <c r="A175" s="235"/>
      <c r="B175" s="630" t="s">
        <v>328</v>
      </c>
      <c r="C175" s="292">
        <v>200000</v>
      </c>
      <c r="D175" s="245"/>
      <c r="E175" s="288">
        <v>0</v>
      </c>
      <c r="F175" s="239"/>
      <c r="G175" s="240"/>
      <c r="H175" s="241"/>
      <c r="I175" s="242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</row>
    <row r="176" spans="1:20" s="243" customFormat="1" ht="15" x14ac:dyDescent="0.25">
      <c r="A176" s="235"/>
      <c r="B176" s="626" t="s">
        <v>329</v>
      </c>
      <c r="C176" s="292">
        <v>10000</v>
      </c>
      <c r="D176" s="245"/>
      <c r="E176" s="288">
        <v>0</v>
      </c>
      <c r="F176" s="239"/>
      <c r="G176" s="240"/>
      <c r="H176" s="241"/>
      <c r="I176" s="242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</row>
    <row r="177" spans="1:20" s="243" customFormat="1" ht="15" customHeight="1" x14ac:dyDescent="0.25">
      <c r="A177" s="235"/>
      <c r="B177" s="625" t="s">
        <v>330</v>
      </c>
      <c r="C177" s="292">
        <v>35000</v>
      </c>
      <c r="D177" s="245"/>
      <c r="E177" s="288">
        <v>0</v>
      </c>
      <c r="F177" s="239"/>
      <c r="G177" s="240"/>
      <c r="H177" s="241"/>
      <c r="I177" s="242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</row>
    <row r="178" spans="1:20" s="243" customFormat="1" ht="15" x14ac:dyDescent="0.25">
      <c r="A178" s="235"/>
      <c r="B178" s="624" t="s">
        <v>331</v>
      </c>
      <c r="C178" s="292">
        <v>10000</v>
      </c>
      <c r="D178" s="245"/>
      <c r="E178" s="288">
        <v>0</v>
      </c>
      <c r="F178" s="239"/>
      <c r="G178" s="240"/>
      <c r="H178" s="241"/>
      <c r="I178" s="242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</row>
    <row r="179" spans="1:20" s="243" customFormat="1" ht="15" x14ac:dyDescent="0.25">
      <c r="A179" s="235"/>
      <c r="B179" s="624" t="s">
        <v>332</v>
      </c>
      <c r="C179" s="292">
        <v>20000</v>
      </c>
      <c r="D179" s="245"/>
      <c r="E179" s="288">
        <v>0</v>
      </c>
      <c r="F179" s="239"/>
      <c r="G179" s="240"/>
      <c r="H179" s="241"/>
      <c r="I179" s="242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</row>
    <row r="180" spans="1:20" s="243" customFormat="1" ht="15" x14ac:dyDescent="0.25">
      <c r="A180" s="235"/>
      <c r="B180" s="624" t="s">
        <v>333</v>
      </c>
      <c r="C180" s="292">
        <v>100000</v>
      </c>
      <c r="D180" s="245"/>
      <c r="E180" s="288">
        <v>0</v>
      </c>
      <c r="F180" s="239"/>
      <c r="G180" s="240"/>
      <c r="H180" s="241"/>
      <c r="I180" s="242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</row>
    <row r="181" spans="1:20" s="243" customFormat="1" ht="15" x14ac:dyDescent="0.25">
      <c r="A181" s="235"/>
      <c r="B181" s="632" t="s">
        <v>334</v>
      </c>
      <c r="C181" s="292">
        <v>30000</v>
      </c>
      <c r="D181" s="245"/>
      <c r="E181" s="288">
        <v>10995</v>
      </c>
      <c r="F181" s="239"/>
      <c r="G181" s="240"/>
      <c r="H181" s="241"/>
      <c r="I181" s="242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</row>
    <row r="182" spans="1:20" s="243" customFormat="1" ht="31.5" customHeight="1" x14ac:dyDescent="0.25">
      <c r="A182" s="235"/>
      <c r="B182" s="624" t="s">
        <v>335</v>
      </c>
      <c r="C182" s="292">
        <v>400000</v>
      </c>
      <c r="D182" s="245"/>
      <c r="E182" s="288">
        <v>0</v>
      </c>
      <c r="F182" s="239"/>
      <c r="G182" s="240"/>
      <c r="H182" s="241"/>
      <c r="I182" s="242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</row>
    <row r="183" spans="1:20" s="243" customFormat="1" ht="15" x14ac:dyDescent="0.25">
      <c r="A183" s="235"/>
      <c r="B183" s="624" t="s">
        <v>336</v>
      </c>
      <c r="C183" s="292">
        <v>135000</v>
      </c>
      <c r="D183" s="245"/>
      <c r="E183" s="288">
        <v>0</v>
      </c>
      <c r="F183" s="239"/>
      <c r="G183" s="240"/>
      <c r="H183" s="241"/>
      <c r="I183" s="242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</row>
    <row r="184" spans="1:20" s="243" customFormat="1" ht="15" x14ac:dyDescent="0.25">
      <c r="A184" s="235"/>
      <c r="B184" s="624" t="s">
        <v>337</v>
      </c>
      <c r="C184" s="292">
        <v>50000</v>
      </c>
      <c r="D184" s="245"/>
      <c r="E184" s="288">
        <v>0</v>
      </c>
      <c r="F184" s="239"/>
      <c r="G184" s="240"/>
      <c r="H184" s="241"/>
      <c r="I184" s="242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</row>
    <row r="185" spans="1:20" s="243" customFormat="1" ht="15.75" thickBot="1" x14ac:dyDescent="0.3">
      <c r="A185" s="235"/>
      <c r="B185" s="627" t="s">
        <v>120</v>
      </c>
      <c r="C185" s="294">
        <v>1800000</v>
      </c>
      <c r="D185" s="245"/>
      <c r="E185" s="284">
        <v>0</v>
      </c>
      <c r="F185" s="239"/>
      <c r="G185" s="240"/>
      <c r="H185" s="241"/>
      <c r="I185" s="242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</row>
    <row r="186" spans="1:20" s="243" customFormat="1" ht="16.5" thickTop="1" thickBot="1" x14ac:dyDescent="0.3">
      <c r="A186" s="235"/>
      <c r="B186" s="583"/>
      <c r="C186" s="22"/>
      <c r="D186" s="9"/>
      <c r="E186" s="18" t="s">
        <v>2</v>
      </c>
      <c r="F186" s="239"/>
      <c r="G186" s="240"/>
      <c r="H186" s="241"/>
      <c r="I186" s="242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</row>
    <row r="187" spans="1:20" s="243" customFormat="1" ht="16.5" thickTop="1" thickBot="1" x14ac:dyDescent="0.3">
      <c r="A187" s="235"/>
      <c r="B187" s="187" t="s">
        <v>4</v>
      </c>
      <c r="C187" s="188" t="s">
        <v>5</v>
      </c>
      <c r="D187" s="163"/>
      <c r="E187" s="189" t="s">
        <v>256</v>
      </c>
      <c r="F187" s="239"/>
      <c r="G187" s="240"/>
      <c r="H187" s="241"/>
      <c r="I187" s="242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</row>
    <row r="188" spans="1:20" s="243" customFormat="1" ht="15.75" thickTop="1" x14ac:dyDescent="0.25">
      <c r="A188" s="235"/>
      <c r="B188" s="624" t="s">
        <v>121</v>
      </c>
      <c r="C188" s="293">
        <v>180000</v>
      </c>
      <c r="D188" s="245"/>
      <c r="E188" s="288">
        <v>0</v>
      </c>
      <c r="F188" s="239"/>
      <c r="G188" s="240"/>
      <c r="H188" s="241"/>
      <c r="I188" s="242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</row>
    <row r="189" spans="1:20" s="243" customFormat="1" ht="15" x14ac:dyDescent="0.25">
      <c r="A189" s="235"/>
      <c r="B189" s="624" t="s">
        <v>338</v>
      </c>
      <c r="C189" s="292">
        <v>54000</v>
      </c>
      <c r="D189" s="245"/>
      <c r="E189" s="204">
        <v>0</v>
      </c>
      <c r="F189" s="239"/>
      <c r="G189" s="240"/>
      <c r="H189" s="241"/>
      <c r="I189" s="242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</row>
    <row r="190" spans="1:20" s="243" customFormat="1" ht="15" x14ac:dyDescent="0.25">
      <c r="A190" s="235"/>
      <c r="B190" s="625" t="s">
        <v>339</v>
      </c>
      <c r="C190" s="396">
        <v>70000</v>
      </c>
      <c r="D190" s="245"/>
      <c r="E190" s="288">
        <v>0</v>
      </c>
      <c r="F190" s="239"/>
      <c r="G190" s="240"/>
      <c r="H190" s="241"/>
      <c r="I190" s="242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</row>
    <row r="191" spans="1:20" s="243" customFormat="1" ht="28.5" x14ac:dyDescent="0.25">
      <c r="A191" s="235"/>
      <c r="B191" s="624" t="s">
        <v>340</v>
      </c>
      <c r="C191" s="292">
        <v>195000</v>
      </c>
      <c r="D191" s="245"/>
      <c r="E191" s="288">
        <v>0</v>
      </c>
      <c r="F191" s="239"/>
      <c r="G191" s="240"/>
      <c r="H191" s="241"/>
      <c r="I191" s="242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</row>
    <row r="192" spans="1:20" s="243" customFormat="1" ht="15" x14ac:dyDescent="0.25">
      <c r="A192" s="235"/>
      <c r="B192" s="625" t="s">
        <v>1883</v>
      </c>
      <c r="C192" s="292">
        <v>150000</v>
      </c>
      <c r="D192" s="245"/>
      <c r="E192" s="288">
        <v>0</v>
      </c>
      <c r="F192" s="239"/>
      <c r="G192" s="240"/>
      <c r="H192" s="241"/>
      <c r="I192" s="242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</row>
    <row r="193" spans="1:20" s="243" customFormat="1" ht="15.75" customHeight="1" x14ac:dyDescent="0.25">
      <c r="A193" s="235"/>
      <c r="B193" s="632" t="s">
        <v>1886</v>
      </c>
      <c r="C193" s="292">
        <v>10000</v>
      </c>
      <c r="D193" s="245"/>
      <c r="E193" s="288">
        <v>73</v>
      </c>
      <c r="F193" s="239"/>
      <c r="G193" s="240"/>
      <c r="H193" s="241"/>
      <c r="I193" s="242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</row>
    <row r="194" spans="1:20" s="243" customFormat="1" ht="17.25" customHeight="1" x14ac:dyDescent="0.25">
      <c r="A194" s="235"/>
      <c r="B194" s="622" t="s">
        <v>341</v>
      </c>
      <c r="C194" s="292">
        <v>200000</v>
      </c>
      <c r="D194" s="245"/>
      <c r="E194" s="288">
        <v>0</v>
      </c>
      <c r="F194" s="239"/>
      <c r="G194" s="240"/>
      <c r="H194" s="241"/>
      <c r="I194" s="242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</row>
    <row r="195" spans="1:20" s="243" customFormat="1" ht="15" x14ac:dyDescent="0.25">
      <c r="A195" s="235"/>
      <c r="B195" s="622" t="s">
        <v>342</v>
      </c>
      <c r="C195" s="292">
        <v>10000</v>
      </c>
      <c r="D195" s="245"/>
      <c r="E195" s="288">
        <v>0</v>
      </c>
      <c r="F195" s="239"/>
      <c r="G195" s="240"/>
      <c r="H195" s="241"/>
      <c r="I195" s="242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</row>
    <row r="196" spans="1:20" s="243" customFormat="1" ht="28.5" x14ac:dyDescent="0.25">
      <c r="A196" s="235"/>
      <c r="B196" s="622" t="s">
        <v>343</v>
      </c>
      <c r="C196" s="292">
        <v>1200000</v>
      </c>
      <c r="D196" s="245"/>
      <c r="E196" s="288">
        <v>0</v>
      </c>
      <c r="F196" s="239"/>
      <c r="G196" s="240"/>
      <c r="H196" s="241"/>
      <c r="I196" s="242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</row>
    <row r="197" spans="1:20" s="243" customFormat="1" ht="15" x14ac:dyDescent="0.25">
      <c r="A197" s="235"/>
      <c r="B197" s="622" t="s">
        <v>1885</v>
      </c>
      <c r="C197" s="292">
        <v>30000</v>
      </c>
      <c r="D197" s="245"/>
      <c r="E197" s="288">
        <v>0</v>
      </c>
      <c r="F197" s="239"/>
      <c r="G197" s="240"/>
      <c r="H197" s="241"/>
      <c r="I197" s="242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</row>
    <row r="198" spans="1:20" s="243" customFormat="1" ht="15" x14ac:dyDescent="0.25">
      <c r="A198" s="235"/>
      <c r="B198" s="635" t="s">
        <v>344</v>
      </c>
      <c r="C198" s="443">
        <v>600000</v>
      </c>
      <c r="D198" s="245"/>
      <c r="E198" s="437">
        <v>0</v>
      </c>
      <c r="F198" s="239"/>
      <c r="G198" s="240"/>
      <c r="H198" s="241"/>
      <c r="I198" s="242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</row>
    <row r="199" spans="1:20" s="243" customFormat="1" ht="17.25" customHeight="1" x14ac:dyDescent="0.25">
      <c r="A199" s="235"/>
      <c r="B199" s="636" t="s">
        <v>345</v>
      </c>
      <c r="C199" s="292">
        <v>300000</v>
      </c>
      <c r="D199" s="245"/>
      <c r="E199" s="204">
        <v>0</v>
      </c>
      <c r="F199" s="239"/>
      <c r="G199" s="240"/>
      <c r="H199" s="241"/>
      <c r="I199" s="242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</row>
    <row r="200" spans="1:20" s="243" customFormat="1" ht="15.75" customHeight="1" x14ac:dyDescent="0.25">
      <c r="A200" s="235"/>
      <c r="B200" s="637" t="s">
        <v>346</v>
      </c>
      <c r="C200" s="396">
        <v>300000</v>
      </c>
      <c r="D200" s="245"/>
      <c r="E200" s="288">
        <v>0</v>
      </c>
      <c r="F200" s="239"/>
      <c r="G200" s="240"/>
      <c r="H200" s="241"/>
      <c r="I200" s="242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</row>
    <row r="201" spans="1:20" s="243" customFormat="1" ht="32.25" customHeight="1" x14ac:dyDescent="0.25">
      <c r="A201" s="235"/>
      <c r="B201" s="638" t="s">
        <v>347</v>
      </c>
      <c r="C201" s="396">
        <v>30000</v>
      </c>
      <c r="D201" s="245"/>
      <c r="E201" s="288">
        <v>0</v>
      </c>
      <c r="F201" s="239"/>
      <c r="G201" s="240"/>
      <c r="H201" s="241"/>
      <c r="I201" s="242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</row>
    <row r="202" spans="1:20" s="243" customFormat="1" ht="15.75" customHeight="1" x14ac:dyDescent="0.25">
      <c r="A202" s="235"/>
      <c r="B202" s="638" t="s">
        <v>348</v>
      </c>
      <c r="C202" s="396">
        <v>15000</v>
      </c>
      <c r="D202" s="245"/>
      <c r="E202" s="288">
        <v>0</v>
      </c>
      <c r="F202" s="239"/>
      <c r="G202" s="240"/>
      <c r="H202" s="241"/>
      <c r="I202" s="242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</row>
    <row r="203" spans="1:20" s="243" customFormat="1" ht="15" customHeight="1" x14ac:dyDescent="0.25">
      <c r="A203" s="235"/>
      <c r="B203" s="638" t="s">
        <v>349</v>
      </c>
      <c r="C203" s="396">
        <v>50000</v>
      </c>
      <c r="D203" s="245"/>
      <c r="E203" s="288">
        <v>0</v>
      </c>
      <c r="F203" s="239"/>
      <c r="G203" s="240"/>
      <c r="H203" s="241"/>
      <c r="I203" s="242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</row>
    <row r="204" spans="1:20" s="243" customFormat="1" ht="30.75" customHeight="1" x14ac:dyDescent="0.25">
      <c r="A204" s="235"/>
      <c r="B204" s="638" t="s">
        <v>350</v>
      </c>
      <c r="C204" s="396">
        <v>150000</v>
      </c>
      <c r="D204" s="245"/>
      <c r="E204" s="288">
        <v>0</v>
      </c>
      <c r="F204" s="239"/>
      <c r="G204" s="240"/>
      <c r="H204" s="241"/>
      <c r="I204" s="242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</row>
    <row r="205" spans="1:20" s="243" customFormat="1" ht="30.75" customHeight="1" x14ac:dyDescent="0.25">
      <c r="A205" s="235"/>
      <c r="B205" s="639" t="s">
        <v>351</v>
      </c>
      <c r="C205" s="396">
        <v>228000</v>
      </c>
      <c r="D205" s="245"/>
      <c r="E205" s="288">
        <v>0</v>
      </c>
      <c r="F205" s="239"/>
      <c r="G205" s="240"/>
      <c r="H205" s="241"/>
      <c r="I205" s="242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</row>
    <row r="206" spans="1:20" s="243" customFormat="1" ht="30.75" customHeight="1" x14ac:dyDescent="0.25">
      <c r="A206" s="235"/>
      <c r="B206" s="638" t="s">
        <v>351</v>
      </c>
      <c r="C206" s="396">
        <v>200000</v>
      </c>
      <c r="D206" s="245"/>
      <c r="E206" s="288">
        <v>0</v>
      </c>
      <c r="F206" s="239"/>
      <c r="G206" s="240"/>
      <c r="H206" s="241"/>
      <c r="I206" s="242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</row>
    <row r="207" spans="1:20" s="243" customFormat="1" ht="30.75" customHeight="1" x14ac:dyDescent="0.25">
      <c r="A207" s="235"/>
      <c r="B207" s="638" t="s">
        <v>351</v>
      </c>
      <c r="C207" s="396">
        <v>800000</v>
      </c>
      <c r="D207" s="245"/>
      <c r="E207" s="288">
        <v>0</v>
      </c>
      <c r="F207" s="239"/>
      <c r="G207" s="240"/>
      <c r="H207" s="241"/>
      <c r="I207" s="242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</row>
    <row r="208" spans="1:20" s="243" customFormat="1" ht="14.25" customHeight="1" x14ac:dyDescent="0.25">
      <c r="A208" s="235"/>
      <c r="B208" s="638" t="s">
        <v>1887</v>
      </c>
      <c r="C208" s="396">
        <v>30000</v>
      </c>
      <c r="D208" s="245"/>
      <c r="E208" s="288">
        <v>0</v>
      </c>
      <c r="F208" s="239"/>
      <c r="G208" s="240"/>
      <c r="H208" s="241"/>
      <c r="I208" s="242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</row>
    <row r="209" spans="1:20" s="243" customFormat="1" ht="15.75" customHeight="1" x14ac:dyDescent="0.25">
      <c r="A209" s="235"/>
      <c r="B209" s="640" t="s">
        <v>1888</v>
      </c>
      <c r="C209" s="396">
        <v>200000</v>
      </c>
      <c r="D209" s="245"/>
      <c r="E209" s="288">
        <v>0</v>
      </c>
      <c r="F209" s="239"/>
      <c r="G209" s="240"/>
      <c r="H209" s="241"/>
      <c r="I209" s="242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</row>
    <row r="210" spans="1:20" s="243" customFormat="1" ht="15.75" customHeight="1" x14ac:dyDescent="0.25">
      <c r="A210" s="235"/>
      <c r="B210" s="639" t="s">
        <v>1889</v>
      </c>
      <c r="C210" s="396">
        <v>80000</v>
      </c>
      <c r="D210" s="245"/>
      <c r="E210" s="288">
        <v>0</v>
      </c>
      <c r="F210" s="239"/>
      <c r="G210" s="240"/>
      <c r="H210" s="241"/>
      <c r="I210" s="242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</row>
    <row r="211" spans="1:20" s="243" customFormat="1" ht="15.75" customHeight="1" x14ac:dyDescent="0.25">
      <c r="A211" s="235"/>
      <c r="B211" s="638" t="s">
        <v>2090</v>
      </c>
      <c r="C211" s="396">
        <v>400000</v>
      </c>
      <c r="D211" s="245"/>
      <c r="E211" s="288">
        <v>0</v>
      </c>
      <c r="F211" s="239"/>
      <c r="G211" s="240"/>
      <c r="H211" s="241"/>
      <c r="I211" s="242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</row>
    <row r="212" spans="1:20" s="243" customFormat="1" ht="30.75" customHeight="1" x14ac:dyDescent="0.25">
      <c r="A212" s="235"/>
      <c r="B212" s="639" t="s">
        <v>352</v>
      </c>
      <c r="C212" s="396">
        <v>21000000</v>
      </c>
      <c r="D212" s="245"/>
      <c r="E212" s="288">
        <v>0</v>
      </c>
      <c r="F212" s="239"/>
      <c r="G212" s="240"/>
      <c r="H212" s="241"/>
      <c r="I212" s="242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</row>
    <row r="213" spans="1:20" s="243" customFormat="1" ht="28.5" x14ac:dyDescent="0.25">
      <c r="A213" s="235"/>
      <c r="B213" s="638" t="s">
        <v>353</v>
      </c>
      <c r="C213" s="292">
        <v>6285000</v>
      </c>
      <c r="D213" s="245"/>
      <c r="E213" s="288">
        <v>0</v>
      </c>
      <c r="F213" s="239"/>
      <c r="G213" s="240"/>
      <c r="H213" s="241"/>
      <c r="I213" s="242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</row>
    <row r="214" spans="1:20" s="243" customFormat="1" ht="15.75" customHeight="1" x14ac:dyDescent="0.25">
      <c r="A214" s="235"/>
      <c r="B214" s="638" t="s">
        <v>354</v>
      </c>
      <c r="C214" s="292">
        <v>1500000</v>
      </c>
      <c r="D214" s="245"/>
      <c r="E214" s="288">
        <v>0</v>
      </c>
      <c r="F214" s="239"/>
      <c r="G214" s="240"/>
      <c r="H214" s="241"/>
      <c r="I214" s="242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</row>
    <row r="215" spans="1:20" s="243" customFormat="1" ht="15" x14ac:dyDescent="0.25">
      <c r="A215" s="235"/>
      <c r="B215" s="636" t="s">
        <v>1890</v>
      </c>
      <c r="C215" s="292">
        <v>20000</v>
      </c>
      <c r="D215" s="245"/>
      <c r="E215" s="288">
        <v>0</v>
      </c>
      <c r="F215" s="239"/>
      <c r="G215" s="240"/>
      <c r="H215" s="241"/>
      <c r="I215" s="242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</row>
    <row r="216" spans="1:20" s="243" customFormat="1" ht="15" x14ac:dyDescent="0.25">
      <c r="A216" s="235"/>
      <c r="B216" s="639" t="s">
        <v>355</v>
      </c>
      <c r="C216" s="292">
        <v>40000</v>
      </c>
      <c r="D216" s="245"/>
      <c r="E216" s="288">
        <v>0</v>
      </c>
      <c r="F216" s="239"/>
      <c r="G216" s="240"/>
      <c r="H216" s="241"/>
      <c r="I216" s="242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</row>
    <row r="217" spans="1:20" s="243" customFormat="1" ht="28.5" x14ac:dyDescent="0.25">
      <c r="A217" s="235"/>
      <c r="B217" s="641" t="s">
        <v>356</v>
      </c>
      <c r="C217" s="292">
        <v>5000</v>
      </c>
      <c r="D217" s="245"/>
      <c r="E217" s="288">
        <v>0</v>
      </c>
      <c r="F217" s="239"/>
      <c r="G217" s="240"/>
      <c r="H217" s="241"/>
      <c r="I217" s="242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</row>
    <row r="218" spans="1:20" s="243" customFormat="1" ht="15" x14ac:dyDescent="0.25">
      <c r="A218" s="235"/>
      <c r="B218" s="642" t="s">
        <v>357</v>
      </c>
      <c r="C218" s="292">
        <v>20000</v>
      </c>
      <c r="D218" s="245"/>
      <c r="E218" s="288">
        <v>0</v>
      </c>
      <c r="F218" s="239"/>
      <c r="G218" s="240"/>
      <c r="H218" s="241"/>
      <c r="I218" s="242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</row>
    <row r="219" spans="1:20" s="243" customFormat="1" ht="15" x14ac:dyDescent="0.25">
      <c r="A219" s="235"/>
      <c r="B219" s="634" t="s">
        <v>358</v>
      </c>
      <c r="C219" s="292">
        <v>40000</v>
      </c>
      <c r="D219" s="245"/>
      <c r="E219" s="288">
        <v>0</v>
      </c>
      <c r="F219" s="239"/>
      <c r="G219" s="240"/>
      <c r="H219" s="241"/>
      <c r="I219" s="242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</row>
    <row r="220" spans="1:20" s="243" customFormat="1" ht="15" x14ac:dyDescent="0.25">
      <c r="A220" s="235"/>
      <c r="B220" s="643" t="s">
        <v>359</v>
      </c>
      <c r="C220" s="292">
        <v>50000</v>
      </c>
      <c r="D220" s="245"/>
      <c r="E220" s="288">
        <v>0</v>
      </c>
      <c r="F220" s="239"/>
      <c r="G220" s="240"/>
      <c r="H220" s="241"/>
      <c r="I220" s="242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</row>
    <row r="221" spans="1:20" s="243" customFormat="1" ht="15.75" customHeight="1" x14ac:dyDescent="0.25">
      <c r="A221" s="235"/>
      <c r="B221" s="638" t="s">
        <v>1891</v>
      </c>
      <c r="C221" s="292">
        <v>30000</v>
      </c>
      <c r="D221" s="245"/>
      <c r="E221" s="288">
        <v>0</v>
      </c>
      <c r="F221" s="239"/>
      <c r="G221" s="240"/>
      <c r="H221" s="241"/>
      <c r="I221" s="242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</row>
    <row r="222" spans="1:20" s="243" customFormat="1" ht="15" x14ac:dyDescent="0.25">
      <c r="A222" s="235"/>
      <c r="B222" s="634" t="s">
        <v>360</v>
      </c>
      <c r="C222" s="292">
        <v>150000</v>
      </c>
      <c r="D222" s="245"/>
      <c r="E222" s="288">
        <v>0</v>
      </c>
      <c r="F222" s="239"/>
      <c r="G222" s="240"/>
      <c r="H222" s="241"/>
      <c r="I222" s="242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</row>
    <row r="223" spans="1:20" s="243" customFormat="1" ht="15" x14ac:dyDescent="0.25">
      <c r="A223" s="235"/>
      <c r="B223" s="643" t="s">
        <v>361</v>
      </c>
      <c r="C223" s="443">
        <v>20000</v>
      </c>
      <c r="D223" s="245"/>
      <c r="E223" s="437">
        <v>0</v>
      </c>
      <c r="F223" s="239"/>
      <c r="G223" s="240"/>
      <c r="H223" s="241"/>
      <c r="I223" s="242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</row>
    <row r="224" spans="1:20" s="243" customFormat="1" ht="29.25" thickBot="1" x14ac:dyDescent="0.3">
      <c r="A224" s="235"/>
      <c r="B224" s="627" t="s">
        <v>362</v>
      </c>
      <c r="C224" s="294">
        <v>30000</v>
      </c>
      <c r="D224" s="245"/>
      <c r="E224" s="284">
        <v>0</v>
      </c>
      <c r="F224" s="239"/>
      <c r="G224" s="240"/>
      <c r="H224" s="241"/>
      <c r="I224" s="242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</row>
    <row r="225" spans="1:20" s="243" customFormat="1" ht="16.5" thickTop="1" thickBot="1" x14ac:dyDescent="0.3">
      <c r="A225" s="235"/>
      <c r="B225" s="648"/>
      <c r="C225" s="22"/>
      <c r="D225" s="9"/>
      <c r="E225" s="18" t="s">
        <v>2</v>
      </c>
      <c r="F225" s="239"/>
      <c r="G225" s="240"/>
      <c r="H225" s="241"/>
      <c r="I225" s="242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</row>
    <row r="226" spans="1:20" s="243" customFormat="1" ht="16.5" thickTop="1" thickBot="1" x14ac:dyDescent="0.3">
      <c r="A226" s="235"/>
      <c r="B226" s="187" t="s">
        <v>4</v>
      </c>
      <c r="C226" s="188" t="s">
        <v>5</v>
      </c>
      <c r="D226" s="163"/>
      <c r="E226" s="189" t="s">
        <v>256</v>
      </c>
      <c r="F226" s="239"/>
      <c r="G226" s="240"/>
      <c r="H226" s="241"/>
      <c r="I226" s="242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</row>
    <row r="227" spans="1:20" s="243" customFormat="1" ht="15.75" thickTop="1" x14ac:dyDescent="0.25">
      <c r="A227" s="235"/>
      <c r="B227" s="634" t="s">
        <v>1892</v>
      </c>
      <c r="C227" s="443">
        <v>20000</v>
      </c>
      <c r="D227" s="245"/>
      <c r="E227" s="204">
        <v>0</v>
      </c>
      <c r="F227" s="239"/>
      <c r="G227" s="240"/>
      <c r="H227" s="241"/>
      <c r="I227" s="242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</row>
    <row r="228" spans="1:20" s="243" customFormat="1" ht="15" x14ac:dyDescent="0.25">
      <c r="A228" s="235"/>
      <c r="B228" s="636" t="s">
        <v>1893</v>
      </c>
      <c r="C228" s="443">
        <v>10000</v>
      </c>
      <c r="D228" s="245"/>
      <c r="E228" s="204">
        <v>0</v>
      </c>
      <c r="F228" s="239"/>
      <c r="G228" s="240"/>
      <c r="H228" s="241"/>
      <c r="I228" s="242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</row>
    <row r="229" spans="1:20" s="243" customFormat="1" ht="15" x14ac:dyDescent="0.25">
      <c r="A229" s="235"/>
      <c r="B229" s="638" t="s">
        <v>1894</v>
      </c>
      <c r="C229" s="292">
        <v>15000</v>
      </c>
      <c r="D229" s="245"/>
      <c r="E229" s="204">
        <v>0</v>
      </c>
      <c r="F229" s="239"/>
      <c r="G229" s="240"/>
      <c r="H229" s="241"/>
      <c r="I229" s="242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</row>
    <row r="230" spans="1:20" s="243" customFormat="1" ht="15" x14ac:dyDescent="0.25">
      <c r="A230" s="235"/>
      <c r="B230" s="625" t="s">
        <v>363</v>
      </c>
      <c r="C230" s="737">
        <v>50000</v>
      </c>
      <c r="D230" s="245"/>
      <c r="E230" s="288">
        <v>0</v>
      </c>
      <c r="F230" s="239"/>
      <c r="G230" s="240"/>
      <c r="H230" s="241"/>
      <c r="I230" s="242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</row>
    <row r="231" spans="1:20" s="243" customFormat="1" ht="15" x14ac:dyDescent="0.25">
      <c r="A231" s="235"/>
      <c r="B231" s="626" t="s">
        <v>364</v>
      </c>
      <c r="C231" s="443">
        <v>200000</v>
      </c>
      <c r="D231" s="245"/>
      <c r="E231" s="204">
        <v>0</v>
      </c>
      <c r="F231" s="239"/>
      <c r="G231" s="240"/>
      <c r="H231" s="241"/>
      <c r="I231" s="242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</row>
    <row r="232" spans="1:20" s="243" customFormat="1" ht="15" x14ac:dyDescent="0.25">
      <c r="A232" s="235"/>
      <c r="B232" s="624" t="s">
        <v>365</v>
      </c>
      <c r="C232" s="443">
        <v>150000</v>
      </c>
      <c r="D232" s="245"/>
      <c r="E232" s="204">
        <v>0</v>
      </c>
      <c r="F232" s="239"/>
      <c r="G232" s="240"/>
      <c r="H232" s="241"/>
      <c r="I232" s="242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</row>
    <row r="233" spans="1:20" s="243" customFormat="1" ht="15" x14ac:dyDescent="0.25">
      <c r="A233" s="235"/>
      <c r="B233" s="628" t="s">
        <v>366</v>
      </c>
      <c r="C233" s="443">
        <v>40000</v>
      </c>
      <c r="D233" s="245"/>
      <c r="E233" s="204">
        <v>0</v>
      </c>
      <c r="F233" s="239"/>
      <c r="G233" s="240"/>
      <c r="H233" s="241"/>
      <c r="I233" s="242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239"/>
    </row>
    <row r="234" spans="1:20" s="243" customFormat="1" ht="15.75" customHeight="1" x14ac:dyDescent="0.25">
      <c r="A234" s="235"/>
      <c r="B234" s="628" t="s">
        <v>367</v>
      </c>
      <c r="C234" s="443">
        <v>150000</v>
      </c>
      <c r="D234" s="245"/>
      <c r="E234" s="204">
        <v>0</v>
      </c>
      <c r="F234" s="239"/>
      <c r="G234" s="240"/>
      <c r="H234" s="241"/>
      <c r="I234" s="242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239"/>
    </row>
    <row r="235" spans="1:20" s="243" customFormat="1" ht="15" x14ac:dyDescent="0.25">
      <c r="A235" s="235"/>
      <c r="B235" s="624" t="s">
        <v>368</v>
      </c>
      <c r="C235" s="443">
        <v>30000</v>
      </c>
      <c r="D235" s="245"/>
      <c r="E235" s="204">
        <v>0</v>
      </c>
      <c r="F235" s="239"/>
      <c r="G235" s="240"/>
      <c r="H235" s="241"/>
      <c r="I235" s="242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</row>
    <row r="236" spans="1:20" s="243" customFormat="1" ht="15" x14ac:dyDescent="0.25">
      <c r="A236" s="235"/>
      <c r="B236" s="644" t="s">
        <v>369</v>
      </c>
      <c r="C236" s="443">
        <v>20000</v>
      </c>
      <c r="D236" s="245"/>
      <c r="E236" s="204">
        <v>0</v>
      </c>
      <c r="F236" s="239"/>
      <c r="G236" s="240"/>
      <c r="H236" s="241"/>
      <c r="I236" s="242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</row>
    <row r="237" spans="1:20" s="243" customFormat="1" ht="28.5" x14ac:dyDescent="0.25">
      <c r="A237" s="235"/>
      <c r="B237" s="645" t="s">
        <v>370</v>
      </c>
      <c r="C237" s="443">
        <v>20000</v>
      </c>
      <c r="D237" s="245"/>
      <c r="E237" s="204">
        <v>0</v>
      </c>
      <c r="F237" s="239"/>
      <c r="G237" s="240"/>
      <c r="H237" s="241"/>
      <c r="I237" s="242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239"/>
    </row>
    <row r="238" spans="1:20" s="243" customFormat="1" ht="15" x14ac:dyDescent="0.25">
      <c r="A238" s="235"/>
      <c r="B238" s="646" t="s">
        <v>357</v>
      </c>
      <c r="C238" s="443">
        <v>20000</v>
      </c>
      <c r="D238" s="245"/>
      <c r="E238" s="204">
        <v>0</v>
      </c>
      <c r="F238" s="239"/>
      <c r="G238" s="240"/>
      <c r="H238" s="241"/>
      <c r="I238" s="242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239"/>
    </row>
    <row r="239" spans="1:20" s="243" customFormat="1" ht="15" x14ac:dyDescent="0.25">
      <c r="A239" s="235"/>
      <c r="B239" s="624" t="s">
        <v>371</v>
      </c>
      <c r="C239" s="443">
        <v>50000</v>
      </c>
      <c r="D239" s="245"/>
      <c r="E239" s="204">
        <v>0</v>
      </c>
      <c r="F239" s="239"/>
      <c r="G239" s="240"/>
      <c r="H239" s="241"/>
      <c r="I239" s="242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</row>
    <row r="240" spans="1:20" s="243" customFormat="1" ht="15" x14ac:dyDescent="0.25">
      <c r="A240" s="235"/>
      <c r="B240" s="630" t="s">
        <v>372</v>
      </c>
      <c r="C240" s="443">
        <v>50000</v>
      </c>
      <c r="D240" s="245"/>
      <c r="E240" s="204">
        <v>0</v>
      </c>
      <c r="F240" s="239"/>
      <c r="G240" s="240"/>
      <c r="H240" s="241"/>
      <c r="I240" s="242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</row>
    <row r="241" spans="1:20" s="243" customFormat="1" ht="15" customHeight="1" x14ac:dyDescent="0.25">
      <c r="A241" s="235"/>
      <c r="B241" s="624" t="s">
        <v>383</v>
      </c>
      <c r="C241" s="443">
        <v>6000</v>
      </c>
      <c r="D241" s="245"/>
      <c r="E241" s="204">
        <v>0</v>
      </c>
      <c r="F241" s="239"/>
      <c r="G241" s="240"/>
      <c r="H241" s="241"/>
      <c r="I241" s="242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</row>
    <row r="242" spans="1:20" s="243" customFormat="1" ht="15" x14ac:dyDescent="0.25">
      <c r="A242" s="235"/>
      <c r="B242" s="625" t="s">
        <v>384</v>
      </c>
      <c r="C242" s="443">
        <v>50000</v>
      </c>
      <c r="D242" s="245"/>
      <c r="E242" s="204">
        <v>0</v>
      </c>
      <c r="F242" s="239"/>
      <c r="G242" s="240"/>
      <c r="H242" s="241"/>
      <c r="I242" s="242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239"/>
    </row>
    <row r="243" spans="1:20" s="243" customFormat="1" ht="15" x14ac:dyDescent="0.25">
      <c r="A243" s="235"/>
      <c r="B243" s="624" t="s">
        <v>373</v>
      </c>
      <c r="C243" s="443">
        <v>200000</v>
      </c>
      <c r="D243" s="245"/>
      <c r="E243" s="204">
        <v>0</v>
      </c>
      <c r="F243" s="239"/>
      <c r="G243" s="240"/>
      <c r="H243" s="241"/>
      <c r="I243" s="242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</row>
    <row r="244" spans="1:20" s="243" customFormat="1" ht="28.5" x14ac:dyDescent="0.25">
      <c r="A244" s="235"/>
      <c r="B244" s="624" t="s">
        <v>374</v>
      </c>
      <c r="C244" s="443">
        <v>100000</v>
      </c>
      <c r="D244" s="245"/>
      <c r="E244" s="204">
        <v>0</v>
      </c>
      <c r="F244" s="239"/>
      <c r="G244" s="240"/>
      <c r="H244" s="241"/>
      <c r="I244" s="242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</row>
    <row r="245" spans="1:20" s="243" customFormat="1" ht="18.75" customHeight="1" x14ac:dyDescent="0.25">
      <c r="A245" s="235"/>
      <c r="B245" s="624" t="s">
        <v>375</v>
      </c>
      <c r="C245" s="443">
        <v>30000</v>
      </c>
      <c r="D245" s="245"/>
      <c r="E245" s="204">
        <v>0</v>
      </c>
      <c r="F245" s="239"/>
      <c r="G245" s="240"/>
      <c r="H245" s="241"/>
      <c r="I245" s="242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</row>
    <row r="246" spans="1:20" s="243" customFormat="1" ht="15" x14ac:dyDescent="0.25">
      <c r="A246" s="235"/>
      <c r="B246" s="626" t="s">
        <v>376</v>
      </c>
      <c r="C246" s="443">
        <v>30000</v>
      </c>
      <c r="D246" s="245"/>
      <c r="E246" s="204">
        <v>0</v>
      </c>
      <c r="F246" s="239"/>
      <c r="G246" s="240"/>
      <c r="H246" s="241"/>
      <c r="I246" s="242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</row>
    <row r="247" spans="1:20" s="243" customFormat="1" ht="15" x14ac:dyDescent="0.25">
      <c r="A247" s="235"/>
      <c r="B247" s="624" t="s">
        <v>377</v>
      </c>
      <c r="C247" s="443">
        <v>300000</v>
      </c>
      <c r="D247" s="245"/>
      <c r="E247" s="204">
        <v>0</v>
      </c>
      <c r="F247" s="239"/>
      <c r="G247" s="240"/>
      <c r="H247" s="241"/>
      <c r="I247" s="242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</row>
    <row r="248" spans="1:20" s="243" customFormat="1" ht="15.75" customHeight="1" x14ac:dyDescent="0.25">
      <c r="A248" s="235"/>
      <c r="B248" s="624" t="s">
        <v>378</v>
      </c>
      <c r="C248" s="443">
        <v>20000</v>
      </c>
      <c r="D248" s="245"/>
      <c r="E248" s="204">
        <v>0</v>
      </c>
      <c r="F248" s="239"/>
      <c r="G248" s="240"/>
      <c r="H248" s="241"/>
      <c r="I248" s="242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</row>
    <row r="249" spans="1:20" s="243" customFormat="1" ht="15" x14ac:dyDescent="0.25">
      <c r="A249" s="235"/>
      <c r="B249" s="633" t="s">
        <v>151</v>
      </c>
      <c r="C249" s="443">
        <v>30000</v>
      </c>
      <c r="D249" s="245"/>
      <c r="E249" s="204">
        <v>0</v>
      </c>
      <c r="F249" s="239"/>
      <c r="G249" s="240"/>
      <c r="H249" s="241"/>
      <c r="I249" s="242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</row>
    <row r="250" spans="1:20" s="243" customFormat="1" ht="15" x14ac:dyDescent="0.25">
      <c r="A250" s="235"/>
      <c r="B250" s="623" t="s">
        <v>148</v>
      </c>
      <c r="C250" s="443">
        <v>100000</v>
      </c>
      <c r="D250" s="245"/>
      <c r="E250" s="204">
        <v>0</v>
      </c>
      <c r="F250" s="239"/>
      <c r="G250" s="240"/>
      <c r="H250" s="241"/>
      <c r="I250" s="242"/>
      <c r="J250" s="239"/>
      <c r="K250" s="239"/>
      <c r="L250" s="239"/>
      <c r="M250" s="239"/>
      <c r="N250" s="239"/>
      <c r="O250" s="239"/>
      <c r="P250" s="239"/>
      <c r="Q250" s="239"/>
      <c r="R250" s="239"/>
      <c r="S250" s="239"/>
      <c r="T250" s="239"/>
    </row>
    <row r="251" spans="1:20" s="243" customFormat="1" ht="15" x14ac:dyDescent="0.25">
      <c r="A251" s="235"/>
      <c r="B251" s="624" t="s">
        <v>106</v>
      </c>
      <c r="C251" s="443">
        <v>200000</v>
      </c>
      <c r="D251" s="245"/>
      <c r="E251" s="204">
        <v>0</v>
      </c>
      <c r="F251" s="239"/>
      <c r="G251" s="240"/>
      <c r="H251" s="241"/>
      <c r="I251" s="242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</row>
    <row r="252" spans="1:20" s="243" customFormat="1" ht="15" x14ac:dyDescent="0.25">
      <c r="A252" s="235"/>
      <c r="B252" s="647" t="s">
        <v>379</v>
      </c>
      <c r="C252" s="443">
        <v>97500</v>
      </c>
      <c r="D252" s="245"/>
      <c r="E252" s="204">
        <v>0</v>
      </c>
      <c r="F252" s="239"/>
      <c r="G252" s="240"/>
      <c r="H252" s="241"/>
      <c r="I252" s="242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</row>
    <row r="253" spans="1:20" s="243" customFormat="1" ht="15" x14ac:dyDescent="0.25">
      <c r="A253" s="235"/>
      <c r="B253" s="625" t="s">
        <v>1895</v>
      </c>
      <c r="C253" s="443">
        <v>15000</v>
      </c>
      <c r="D253" s="245"/>
      <c r="E253" s="204">
        <v>0</v>
      </c>
      <c r="F253" s="239"/>
      <c r="G253" s="240"/>
      <c r="H253" s="241"/>
      <c r="I253" s="242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</row>
    <row r="254" spans="1:20" s="243" customFormat="1" ht="15" x14ac:dyDescent="0.25">
      <c r="A254" s="235"/>
      <c r="B254" s="624" t="s">
        <v>380</v>
      </c>
      <c r="C254" s="443">
        <v>700000</v>
      </c>
      <c r="D254" s="245"/>
      <c r="E254" s="204">
        <v>0</v>
      </c>
      <c r="F254" s="239"/>
      <c r="G254" s="240"/>
      <c r="H254" s="241"/>
      <c r="I254" s="242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</row>
    <row r="255" spans="1:20" s="243" customFormat="1" ht="15" x14ac:dyDescent="0.25">
      <c r="A255" s="235"/>
      <c r="B255" s="625" t="s">
        <v>125</v>
      </c>
      <c r="C255" s="443">
        <v>190000</v>
      </c>
      <c r="D255" s="245"/>
      <c r="E255" s="204">
        <v>0</v>
      </c>
      <c r="F255" s="239"/>
      <c r="G255" s="240"/>
      <c r="H255" s="241"/>
      <c r="I255" s="242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</row>
    <row r="256" spans="1:20" s="243" customFormat="1" ht="15" x14ac:dyDescent="0.25">
      <c r="A256" s="235"/>
      <c r="B256" s="624" t="s">
        <v>381</v>
      </c>
      <c r="C256" s="443">
        <v>300000</v>
      </c>
      <c r="D256" s="245"/>
      <c r="E256" s="204">
        <v>0</v>
      </c>
      <c r="F256" s="239"/>
      <c r="G256" s="240"/>
      <c r="H256" s="241"/>
      <c r="I256" s="242"/>
      <c r="J256" s="239"/>
      <c r="K256" s="239"/>
      <c r="L256" s="239"/>
      <c r="M256" s="239"/>
      <c r="N256" s="239"/>
      <c r="O256" s="239"/>
      <c r="P256" s="239"/>
      <c r="Q256" s="239"/>
      <c r="R256" s="239"/>
      <c r="S256" s="239"/>
      <c r="T256" s="239"/>
    </row>
    <row r="257" spans="1:20" s="243" customFormat="1" ht="29.25" thickBot="1" x14ac:dyDescent="0.3">
      <c r="A257" s="235"/>
      <c r="B257" s="630" t="s">
        <v>382</v>
      </c>
      <c r="C257" s="294">
        <v>500000</v>
      </c>
      <c r="D257" s="245"/>
      <c r="E257" s="284">
        <v>0</v>
      </c>
      <c r="F257" s="239"/>
      <c r="G257" s="240"/>
      <c r="H257" s="241"/>
      <c r="I257" s="242"/>
      <c r="J257" s="239"/>
      <c r="K257" s="239"/>
      <c r="L257" s="239"/>
      <c r="M257" s="239"/>
      <c r="N257" s="239"/>
      <c r="O257" s="239"/>
      <c r="P257" s="239"/>
      <c r="Q257" s="239"/>
      <c r="R257" s="239"/>
      <c r="S257" s="239"/>
      <c r="T257" s="239"/>
    </row>
    <row r="258" spans="1:20" s="243" customFormat="1" ht="16.5" thickTop="1" thickBot="1" x14ac:dyDescent="0.3">
      <c r="A258" s="235"/>
      <c r="B258" s="250" t="s">
        <v>6</v>
      </c>
      <c r="C258" s="273">
        <f>SUM(C41:C257)</f>
        <v>102825047</v>
      </c>
      <c r="D258" s="249"/>
      <c r="E258" s="255">
        <f>SUM(E41:E257)</f>
        <v>31068</v>
      </c>
      <c r="F258" s="239"/>
      <c r="G258" s="240"/>
      <c r="H258" s="241"/>
      <c r="I258" s="242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</row>
    <row r="259" spans="1:20" s="243" customFormat="1" ht="15.75" thickTop="1" x14ac:dyDescent="0.25">
      <c r="A259" s="235"/>
      <c r="B259" s="295"/>
      <c r="C259" s="296"/>
      <c r="D259" s="249"/>
      <c r="E259" s="297"/>
      <c r="F259" s="239"/>
      <c r="G259" s="240"/>
      <c r="H259" s="241"/>
      <c r="I259" s="242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</row>
    <row r="260" spans="1:20" s="243" customFormat="1" ht="15.75" thickBot="1" x14ac:dyDescent="0.3">
      <c r="A260" s="235"/>
      <c r="B260" s="236" t="s">
        <v>114</v>
      </c>
      <c r="C260" s="237"/>
      <c r="D260" s="238"/>
      <c r="E260" s="18" t="s">
        <v>2</v>
      </c>
      <c r="F260" s="239"/>
      <c r="G260" s="240"/>
      <c r="H260" s="241"/>
      <c r="I260" s="242"/>
      <c r="J260" s="239"/>
      <c r="K260" s="239"/>
      <c r="L260" s="239"/>
      <c r="M260" s="239"/>
      <c r="N260" s="239"/>
      <c r="O260" s="239"/>
      <c r="P260" s="239"/>
      <c r="Q260" s="239"/>
      <c r="R260" s="239"/>
      <c r="S260" s="239"/>
      <c r="T260" s="239"/>
    </row>
    <row r="261" spans="1:20" ht="14.25" thickTop="1" thickBot="1" x14ac:dyDescent="0.25">
      <c r="A261" s="7"/>
      <c r="B261" s="187" t="s">
        <v>4</v>
      </c>
      <c r="C261" s="188" t="s">
        <v>5</v>
      </c>
      <c r="D261" s="23"/>
      <c r="E261" s="189" t="s">
        <v>256</v>
      </c>
    </row>
    <row r="262" spans="1:20" s="243" customFormat="1" ht="29.25" thickTop="1" x14ac:dyDescent="0.25">
      <c r="A262" s="235"/>
      <c r="B262" s="298" t="s">
        <v>386</v>
      </c>
      <c r="C262" s="299">
        <v>370000</v>
      </c>
      <c r="D262" s="245"/>
      <c r="E262" s="200">
        <v>0</v>
      </c>
      <c r="F262" s="239"/>
      <c r="G262" s="240"/>
      <c r="H262" s="241"/>
      <c r="I262" s="242"/>
      <c r="J262" s="239"/>
      <c r="K262" s="239"/>
      <c r="L262" s="239"/>
      <c r="M262" s="239"/>
      <c r="N262" s="239"/>
      <c r="O262" s="239"/>
      <c r="P262" s="239"/>
      <c r="Q262" s="239"/>
      <c r="R262" s="239"/>
      <c r="S262" s="239"/>
      <c r="T262" s="239"/>
    </row>
    <row r="263" spans="1:20" s="243" customFormat="1" ht="15" x14ac:dyDescent="0.25">
      <c r="A263" s="235"/>
      <c r="B263" s="298" t="s">
        <v>385</v>
      </c>
      <c r="C263" s="299">
        <v>100000</v>
      </c>
      <c r="D263" s="245"/>
      <c r="E263" s="204">
        <v>0</v>
      </c>
      <c r="F263" s="239"/>
      <c r="G263" s="240"/>
      <c r="H263" s="241"/>
      <c r="I263" s="242"/>
      <c r="J263" s="239"/>
      <c r="K263" s="239"/>
      <c r="L263" s="239"/>
      <c r="M263" s="239"/>
      <c r="N263" s="239"/>
      <c r="O263" s="239"/>
      <c r="P263" s="239"/>
      <c r="Q263" s="239"/>
      <c r="R263" s="239"/>
      <c r="S263" s="239"/>
      <c r="T263" s="239"/>
    </row>
    <row r="264" spans="1:20" s="243" customFormat="1" ht="15" x14ac:dyDescent="0.25">
      <c r="A264" s="235"/>
      <c r="B264" s="298" t="s">
        <v>387</v>
      </c>
      <c r="C264" s="299">
        <v>340000</v>
      </c>
      <c r="D264" s="245"/>
      <c r="E264" s="204">
        <v>0</v>
      </c>
      <c r="F264" s="239"/>
      <c r="G264" s="240"/>
      <c r="H264" s="241"/>
      <c r="I264" s="242"/>
      <c r="J264" s="239"/>
      <c r="K264" s="239"/>
      <c r="L264" s="239"/>
      <c r="M264" s="239"/>
      <c r="N264" s="239"/>
      <c r="O264" s="239"/>
      <c r="P264" s="239"/>
      <c r="Q264" s="239"/>
      <c r="R264" s="239"/>
      <c r="S264" s="239"/>
      <c r="T264" s="239"/>
    </row>
    <row r="265" spans="1:20" s="243" customFormat="1" ht="15" x14ac:dyDescent="0.25">
      <c r="A265" s="235"/>
      <c r="B265" s="298" t="s">
        <v>118</v>
      </c>
      <c r="C265" s="299">
        <v>500000</v>
      </c>
      <c r="D265" s="245"/>
      <c r="E265" s="204">
        <v>0</v>
      </c>
      <c r="F265" s="239"/>
      <c r="G265" s="240"/>
      <c r="H265" s="241"/>
      <c r="I265" s="242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</row>
    <row r="266" spans="1:20" s="243" customFormat="1" ht="15" x14ac:dyDescent="0.25">
      <c r="A266" s="235"/>
      <c r="B266" s="298" t="s">
        <v>388</v>
      </c>
      <c r="C266" s="299">
        <v>196000</v>
      </c>
      <c r="D266" s="245"/>
      <c r="E266" s="204">
        <v>0</v>
      </c>
      <c r="F266" s="239"/>
      <c r="G266" s="240"/>
      <c r="H266" s="241"/>
      <c r="I266" s="242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</row>
    <row r="267" spans="1:20" s="243" customFormat="1" ht="15" x14ac:dyDescent="0.25">
      <c r="A267" s="235"/>
      <c r="B267" s="298" t="s">
        <v>390</v>
      </c>
      <c r="C267" s="299">
        <v>50000</v>
      </c>
      <c r="D267" s="245"/>
      <c r="E267" s="204">
        <v>0</v>
      </c>
      <c r="F267" s="239"/>
      <c r="G267" s="240"/>
      <c r="H267" s="241"/>
      <c r="I267" s="242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</row>
    <row r="268" spans="1:20" s="243" customFormat="1" ht="15" x14ac:dyDescent="0.25">
      <c r="A268" s="235"/>
      <c r="B268" s="298" t="s">
        <v>389</v>
      </c>
      <c r="C268" s="299">
        <v>18000</v>
      </c>
      <c r="D268" s="245"/>
      <c r="E268" s="300">
        <v>0</v>
      </c>
      <c r="F268" s="239"/>
      <c r="G268" s="240"/>
      <c r="H268" s="241"/>
      <c r="I268" s="242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</row>
    <row r="269" spans="1:20" s="243" customFormat="1" ht="15.75" customHeight="1" thickBot="1" x14ac:dyDescent="0.3">
      <c r="A269" s="235"/>
      <c r="B269" s="301" t="s">
        <v>391</v>
      </c>
      <c r="C269" s="302">
        <v>24000</v>
      </c>
      <c r="D269" s="303"/>
      <c r="E269" s="220">
        <v>0</v>
      </c>
      <c r="F269" s="239"/>
      <c r="G269" s="240"/>
      <c r="H269" s="241"/>
      <c r="I269" s="242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</row>
    <row r="270" spans="1:20" s="243" customFormat="1" ht="16.5" thickTop="1" thickBot="1" x14ac:dyDescent="0.3">
      <c r="A270" s="235"/>
      <c r="B270" s="282" t="s">
        <v>6</v>
      </c>
      <c r="C270" s="283">
        <f>SUM(C262:C269)</f>
        <v>1598000</v>
      </c>
      <c r="D270" s="249"/>
      <c r="E270" s="255">
        <f>E269</f>
        <v>0</v>
      </c>
      <c r="F270" s="239"/>
      <c r="G270" s="240"/>
      <c r="H270" s="241"/>
      <c r="I270" s="242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</row>
    <row r="271" spans="1:20" ht="14.25" customHeight="1" thickTop="1" x14ac:dyDescent="0.2">
      <c r="A271" s="7"/>
      <c r="B271" s="179"/>
      <c r="C271" s="180"/>
      <c r="D271" s="162"/>
      <c r="E271" s="13"/>
    </row>
    <row r="272" spans="1:20" ht="14.25" customHeight="1" x14ac:dyDescent="0.2">
      <c r="A272" s="7"/>
      <c r="B272" s="179"/>
      <c r="C272" s="180"/>
      <c r="D272" s="162"/>
      <c r="E272" s="13"/>
    </row>
    <row r="273" spans="1:20" s="243" customFormat="1" ht="15.75" thickBot="1" x14ac:dyDescent="0.3">
      <c r="A273" s="235"/>
      <c r="B273" s="236" t="s">
        <v>144</v>
      </c>
      <c r="C273" s="237"/>
      <c r="D273" s="238"/>
      <c r="E273" s="18" t="s">
        <v>2</v>
      </c>
      <c r="F273" s="239"/>
      <c r="G273" s="240"/>
      <c r="H273" s="241"/>
      <c r="I273" s="242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T273" s="239"/>
    </row>
    <row r="274" spans="1:20" ht="14.25" thickTop="1" thickBot="1" x14ac:dyDescent="0.25">
      <c r="A274" s="7"/>
      <c r="B274" s="187" t="s">
        <v>4</v>
      </c>
      <c r="C274" s="188" t="s">
        <v>5</v>
      </c>
      <c r="D274" s="23"/>
      <c r="E274" s="189" t="s">
        <v>256</v>
      </c>
    </row>
    <row r="275" spans="1:20" s="243" customFormat="1" ht="15.75" thickTop="1" x14ac:dyDescent="0.25">
      <c r="A275" s="281"/>
      <c r="B275" s="202" t="s">
        <v>392</v>
      </c>
      <c r="C275" s="277">
        <v>1000000</v>
      </c>
      <c r="D275" s="245"/>
      <c r="E275" s="200">
        <v>0</v>
      </c>
      <c r="F275" s="239"/>
      <c r="G275" s="240"/>
      <c r="H275" s="241"/>
      <c r="I275" s="242"/>
      <c r="J275" s="239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</row>
    <row r="276" spans="1:20" s="243" customFormat="1" ht="15" x14ac:dyDescent="0.25">
      <c r="A276" s="281"/>
      <c r="B276" s="202" t="s">
        <v>393</v>
      </c>
      <c r="C276" s="287">
        <v>40000</v>
      </c>
      <c r="D276" s="245"/>
      <c r="E276" s="288">
        <v>0</v>
      </c>
      <c r="F276" s="239"/>
      <c r="G276" s="240"/>
      <c r="H276" s="241"/>
      <c r="I276" s="242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</row>
    <row r="277" spans="1:20" s="243" customFormat="1" ht="15" x14ac:dyDescent="0.25">
      <c r="A277" s="281"/>
      <c r="B277" s="202" t="s">
        <v>394</v>
      </c>
      <c r="C277" s="287">
        <v>2000403.28</v>
      </c>
      <c r="D277" s="245"/>
      <c r="E277" s="288">
        <v>0</v>
      </c>
      <c r="F277" s="239"/>
      <c r="G277" s="240"/>
      <c r="H277" s="241"/>
      <c r="I277" s="242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</row>
    <row r="278" spans="1:20" s="243" customFormat="1" ht="15.75" thickBot="1" x14ac:dyDescent="0.3">
      <c r="A278" s="281"/>
      <c r="B278" s="282" t="s">
        <v>6</v>
      </c>
      <c r="C278" s="283">
        <f>SUM(C275:C277)</f>
        <v>3040403.2800000003</v>
      </c>
      <c r="D278" s="249"/>
      <c r="E278" s="255">
        <f>SUM(E275:E277)</f>
        <v>0</v>
      </c>
      <c r="F278" s="239"/>
      <c r="G278" s="240"/>
      <c r="H278" s="241"/>
      <c r="I278" s="242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</row>
    <row r="279" spans="1:20" ht="18.75" customHeight="1" thickTop="1" x14ac:dyDescent="0.2">
      <c r="B279" s="10"/>
      <c r="C279" s="17"/>
      <c r="D279" s="1"/>
      <c r="E279" s="16"/>
    </row>
    <row r="280" spans="1:20" s="243" customFormat="1" ht="15.75" thickBot="1" x14ac:dyDescent="0.3">
      <c r="A280" s="281"/>
      <c r="B280" s="236" t="s">
        <v>145</v>
      </c>
      <c r="C280" s="237"/>
      <c r="D280" s="238"/>
      <c r="E280" s="18" t="s">
        <v>2</v>
      </c>
      <c r="F280" s="239"/>
      <c r="G280" s="240"/>
      <c r="H280" s="241"/>
      <c r="I280" s="242"/>
      <c r="J280" s="239"/>
      <c r="K280" s="239"/>
      <c r="L280" s="239"/>
      <c r="M280" s="239"/>
      <c r="N280" s="239"/>
      <c r="O280" s="239"/>
      <c r="P280" s="239"/>
      <c r="Q280" s="239"/>
      <c r="R280" s="239"/>
      <c r="S280" s="239"/>
      <c r="T280" s="239"/>
    </row>
    <row r="281" spans="1:20" ht="14.25" thickTop="1" thickBot="1" x14ac:dyDescent="0.25">
      <c r="A281" s="7"/>
      <c r="B281" s="187" t="s">
        <v>4</v>
      </c>
      <c r="C281" s="188" t="s">
        <v>5</v>
      </c>
      <c r="D281" s="23"/>
      <c r="E281" s="189" t="s">
        <v>256</v>
      </c>
    </row>
    <row r="282" spans="1:20" s="243" customFormat="1" ht="15.75" thickTop="1" x14ac:dyDescent="0.25">
      <c r="A282" s="235"/>
      <c r="B282" s="202" t="s">
        <v>395</v>
      </c>
      <c r="C282" s="277">
        <v>300000</v>
      </c>
      <c r="D282" s="245"/>
      <c r="E282" s="200">
        <v>0</v>
      </c>
      <c r="F282" s="239"/>
      <c r="G282" s="240"/>
      <c r="H282" s="241"/>
      <c r="I282" s="242"/>
      <c r="J282" s="239"/>
      <c r="K282" s="239"/>
      <c r="L282" s="239"/>
      <c r="M282" s="239"/>
      <c r="N282" s="239"/>
      <c r="O282" s="239"/>
      <c r="P282" s="239"/>
      <c r="Q282" s="239"/>
      <c r="R282" s="239"/>
      <c r="S282" s="239"/>
      <c r="T282" s="239"/>
    </row>
    <row r="283" spans="1:20" s="243" customFormat="1" ht="27.75" customHeight="1" x14ac:dyDescent="0.25">
      <c r="A283" s="235"/>
      <c r="B283" s="444" t="s">
        <v>396</v>
      </c>
      <c r="C283" s="287">
        <v>300000</v>
      </c>
      <c r="D283" s="245"/>
      <c r="E283" s="288">
        <v>0</v>
      </c>
      <c r="F283" s="239"/>
      <c r="G283" s="240"/>
      <c r="H283" s="241"/>
      <c r="I283" s="242"/>
      <c r="J283" s="239"/>
      <c r="K283" s="239"/>
      <c r="L283" s="239"/>
      <c r="M283" s="239"/>
      <c r="N283" s="239"/>
      <c r="O283" s="239"/>
      <c r="P283" s="239"/>
      <c r="Q283" s="239"/>
      <c r="R283" s="239"/>
      <c r="S283" s="239"/>
      <c r="T283" s="239"/>
    </row>
    <row r="284" spans="1:20" s="243" customFormat="1" ht="15" x14ac:dyDescent="0.25">
      <c r="A284" s="235"/>
      <c r="B284" s="202" t="s">
        <v>397</v>
      </c>
      <c r="C284" s="287">
        <v>477924.96</v>
      </c>
      <c r="D284" s="245"/>
      <c r="E284" s="288">
        <v>0</v>
      </c>
      <c r="F284" s="239"/>
      <c r="G284" s="240"/>
      <c r="H284" s="241"/>
      <c r="I284" s="242"/>
      <c r="J284" s="239"/>
      <c r="K284" s="239"/>
      <c r="L284" s="239"/>
      <c r="M284" s="239"/>
      <c r="N284" s="239"/>
      <c r="O284" s="239"/>
      <c r="P284" s="239"/>
      <c r="Q284" s="239"/>
      <c r="R284" s="239"/>
      <c r="S284" s="239"/>
      <c r="T284" s="239"/>
    </row>
    <row r="285" spans="1:20" s="243" customFormat="1" ht="29.25" customHeight="1" x14ac:dyDescent="0.25">
      <c r="A285" s="235"/>
      <c r="B285" s="445" t="s">
        <v>398</v>
      </c>
      <c r="C285" s="287">
        <v>800000</v>
      </c>
      <c r="D285" s="245"/>
      <c r="E285" s="288">
        <v>0</v>
      </c>
      <c r="F285" s="239"/>
      <c r="G285" s="240"/>
      <c r="H285" s="241"/>
      <c r="I285" s="242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</row>
    <row r="286" spans="1:20" s="243" customFormat="1" ht="15" x14ac:dyDescent="0.25">
      <c r="A286" s="235"/>
      <c r="B286" s="202" t="s">
        <v>399</v>
      </c>
      <c r="C286" s="287">
        <v>500000</v>
      </c>
      <c r="D286" s="245"/>
      <c r="E286" s="288">
        <v>349040</v>
      </c>
      <c r="F286" s="239"/>
      <c r="G286" s="240"/>
      <c r="H286" s="241"/>
      <c r="I286" s="242"/>
      <c r="J286" s="239"/>
      <c r="K286" s="239"/>
      <c r="L286" s="239"/>
      <c r="M286" s="239"/>
      <c r="N286" s="239"/>
      <c r="O286" s="239"/>
      <c r="P286" s="239"/>
      <c r="Q286" s="239"/>
      <c r="R286" s="239"/>
      <c r="S286" s="239"/>
      <c r="T286" s="239"/>
    </row>
    <row r="287" spans="1:20" s="243" customFormat="1" ht="15" x14ac:dyDescent="0.25">
      <c r="A287" s="235"/>
      <c r="B287" s="202" t="s">
        <v>400</v>
      </c>
      <c r="C287" s="287">
        <v>136500</v>
      </c>
      <c r="D287" s="245"/>
      <c r="E287" s="288">
        <v>0</v>
      </c>
      <c r="F287" s="239"/>
      <c r="G287" s="240"/>
      <c r="H287" s="241"/>
      <c r="I287" s="242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T287" s="239"/>
    </row>
    <row r="288" spans="1:20" s="243" customFormat="1" ht="15" x14ac:dyDescent="0.25">
      <c r="A288" s="235"/>
      <c r="B288" s="202" t="s">
        <v>110</v>
      </c>
      <c r="C288" s="287">
        <v>150000</v>
      </c>
      <c r="D288" s="245"/>
      <c r="E288" s="288">
        <v>0</v>
      </c>
      <c r="F288" s="239"/>
      <c r="G288" s="240"/>
      <c r="H288" s="241"/>
      <c r="I288" s="242"/>
      <c r="J288" s="239"/>
      <c r="K288" s="239"/>
      <c r="L288" s="239"/>
      <c r="M288" s="239"/>
      <c r="N288" s="239"/>
      <c r="O288" s="239"/>
      <c r="P288" s="239"/>
      <c r="Q288" s="239"/>
      <c r="R288" s="239"/>
      <c r="S288" s="239"/>
      <c r="T288" s="239"/>
    </row>
    <row r="289" spans="1:20" s="243" customFormat="1" ht="15" x14ac:dyDescent="0.25">
      <c r="A289" s="235"/>
      <c r="B289" s="202" t="s">
        <v>112</v>
      </c>
      <c r="C289" s="287">
        <v>80000</v>
      </c>
      <c r="D289" s="245"/>
      <c r="E289" s="288">
        <v>0</v>
      </c>
      <c r="F289" s="239"/>
      <c r="G289" s="240"/>
      <c r="H289" s="241"/>
      <c r="I289" s="242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</row>
    <row r="290" spans="1:20" s="243" customFormat="1" ht="15" x14ac:dyDescent="0.25">
      <c r="A290" s="235"/>
      <c r="B290" s="202" t="s">
        <v>109</v>
      </c>
      <c r="C290" s="287">
        <v>195000</v>
      </c>
      <c r="D290" s="245"/>
      <c r="E290" s="288">
        <v>0</v>
      </c>
      <c r="F290" s="239"/>
      <c r="G290" s="240"/>
      <c r="H290" s="241"/>
      <c r="I290" s="242"/>
      <c r="J290" s="239"/>
      <c r="K290" s="239"/>
      <c r="L290" s="239"/>
      <c r="M290" s="239"/>
      <c r="N290" s="239"/>
      <c r="O290" s="239"/>
      <c r="P290" s="239"/>
      <c r="Q290" s="239"/>
      <c r="R290" s="239"/>
      <c r="S290" s="239"/>
      <c r="T290" s="239"/>
    </row>
    <row r="291" spans="1:20" s="243" customFormat="1" ht="15" x14ac:dyDescent="0.25">
      <c r="A291" s="235"/>
      <c r="B291" s="202" t="s">
        <v>107</v>
      </c>
      <c r="C291" s="287">
        <v>150000</v>
      </c>
      <c r="D291" s="245"/>
      <c r="E291" s="288">
        <v>0</v>
      </c>
      <c r="F291" s="239"/>
      <c r="G291" s="240"/>
      <c r="H291" s="241"/>
      <c r="I291" s="242"/>
      <c r="J291" s="239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</row>
    <row r="292" spans="1:20" s="243" customFormat="1" ht="15" x14ac:dyDescent="0.25">
      <c r="A292" s="235"/>
      <c r="B292" s="202" t="s">
        <v>108</v>
      </c>
      <c r="C292" s="278">
        <v>160000</v>
      </c>
      <c r="D292" s="245"/>
      <c r="E292" s="204">
        <v>0</v>
      </c>
      <c r="F292" s="239"/>
      <c r="G292" s="240"/>
      <c r="H292" s="241"/>
      <c r="I292" s="242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</row>
    <row r="293" spans="1:20" s="243" customFormat="1" ht="15.75" thickBot="1" x14ac:dyDescent="0.3">
      <c r="A293" s="235"/>
      <c r="B293" s="279" t="s">
        <v>111</v>
      </c>
      <c r="C293" s="280">
        <v>194100</v>
      </c>
      <c r="D293" s="245"/>
      <c r="E293" s="284">
        <v>0</v>
      </c>
      <c r="F293" s="239"/>
      <c r="G293" s="240"/>
      <c r="H293" s="241"/>
      <c r="I293" s="242"/>
      <c r="J293" s="239"/>
      <c r="K293" s="239"/>
      <c r="L293" s="239"/>
      <c r="M293" s="239"/>
      <c r="N293" s="239"/>
      <c r="O293" s="239"/>
      <c r="P293" s="239"/>
      <c r="Q293" s="239"/>
      <c r="R293" s="239"/>
      <c r="S293" s="239"/>
      <c r="T293" s="239"/>
    </row>
    <row r="294" spans="1:20" s="243" customFormat="1" ht="16.5" thickTop="1" thickBot="1" x14ac:dyDescent="0.3">
      <c r="A294" s="235"/>
      <c r="B294" s="282" t="s">
        <v>6</v>
      </c>
      <c r="C294" s="283">
        <f>SUM(C282:C293)</f>
        <v>3443524.96</v>
      </c>
      <c r="D294" s="249"/>
      <c r="E294" s="255">
        <f>SUM(E282:E293)</f>
        <v>349040</v>
      </c>
      <c r="F294" s="239"/>
      <c r="G294" s="240"/>
      <c r="H294" s="241"/>
      <c r="I294" s="242"/>
      <c r="J294" s="239"/>
      <c r="K294" s="239"/>
      <c r="L294" s="239"/>
      <c r="M294" s="239"/>
      <c r="N294" s="239"/>
      <c r="O294" s="239"/>
      <c r="P294" s="239"/>
      <c r="Q294" s="239"/>
      <c r="R294" s="239"/>
      <c r="S294" s="239"/>
      <c r="T294" s="239"/>
    </row>
    <row r="295" spans="1:20" ht="18.75" customHeight="1" thickTop="1" x14ac:dyDescent="0.2">
      <c r="A295" s="7"/>
      <c r="B295" s="10"/>
      <c r="D295" s="1"/>
      <c r="E295" s="16"/>
    </row>
    <row r="296" spans="1:20" s="243" customFormat="1" ht="15" x14ac:dyDescent="0.25">
      <c r="A296" s="235"/>
      <c r="B296" s="236" t="s">
        <v>1834</v>
      </c>
      <c r="C296" s="237"/>
      <c r="D296" s="238"/>
      <c r="F296" s="239"/>
      <c r="G296" s="240"/>
      <c r="H296" s="241"/>
      <c r="I296" s="242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</row>
    <row r="297" spans="1:20" s="243" customFormat="1" ht="12.75" customHeight="1" thickBot="1" x14ac:dyDescent="0.3">
      <c r="A297" s="235"/>
      <c r="B297" s="649" t="s">
        <v>1835</v>
      </c>
      <c r="C297" s="237"/>
      <c r="D297" s="238"/>
      <c r="E297" s="18" t="s">
        <v>2</v>
      </c>
      <c r="F297" s="239"/>
      <c r="G297" s="240"/>
      <c r="H297" s="241"/>
      <c r="I297" s="242"/>
      <c r="J297" s="239"/>
      <c r="K297" s="239"/>
      <c r="L297" s="239"/>
      <c r="M297" s="239"/>
      <c r="N297" s="239"/>
      <c r="O297" s="239"/>
      <c r="P297" s="239"/>
      <c r="Q297" s="239"/>
      <c r="R297" s="239"/>
      <c r="S297" s="239"/>
      <c r="T297" s="239"/>
    </row>
    <row r="298" spans="1:20" ht="14.25" thickTop="1" thickBot="1" x14ac:dyDescent="0.25">
      <c r="A298" s="7"/>
      <c r="B298" s="187" t="s">
        <v>4</v>
      </c>
      <c r="C298" s="188" t="s">
        <v>5</v>
      </c>
      <c r="D298" s="163"/>
      <c r="E298" s="189" t="s">
        <v>256</v>
      </c>
    </row>
    <row r="299" spans="1:20" s="243" customFormat="1" ht="15.75" thickTop="1" x14ac:dyDescent="0.25">
      <c r="A299" s="235"/>
      <c r="B299" s="244" t="s">
        <v>401</v>
      </c>
      <c r="C299" s="216">
        <v>100000</v>
      </c>
      <c r="D299" s="245"/>
      <c r="E299" s="246">
        <v>0</v>
      </c>
      <c r="F299" s="239"/>
      <c r="G299" s="240"/>
      <c r="H299" s="241"/>
      <c r="I299" s="242"/>
      <c r="J299" s="239"/>
      <c r="K299" s="239"/>
      <c r="L299" s="239"/>
      <c r="M299" s="239"/>
      <c r="N299" s="239"/>
      <c r="O299" s="239"/>
      <c r="P299" s="239"/>
      <c r="Q299" s="239"/>
      <c r="R299" s="239"/>
      <c r="S299" s="239"/>
      <c r="T299" s="239"/>
    </row>
    <row r="300" spans="1:20" s="243" customFormat="1" ht="15" x14ac:dyDescent="0.25">
      <c r="A300" s="235"/>
      <c r="B300" s="247" t="s">
        <v>402</v>
      </c>
      <c r="C300" s="218">
        <v>250000</v>
      </c>
      <c r="D300" s="245"/>
      <c r="E300" s="229">
        <v>0</v>
      </c>
      <c r="F300" s="239"/>
      <c r="G300" s="240"/>
      <c r="H300" s="241"/>
      <c r="I300" s="242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T300" s="239"/>
    </row>
    <row r="301" spans="1:20" s="243" customFormat="1" ht="15" x14ac:dyDescent="0.25">
      <c r="A301" s="235"/>
      <c r="B301" s="215" t="s">
        <v>403</v>
      </c>
      <c r="C301" s="218">
        <v>100000</v>
      </c>
      <c r="D301" s="245"/>
      <c r="E301" s="248">
        <v>0</v>
      </c>
      <c r="F301" s="239"/>
      <c r="G301" s="240"/>
      <c r="H301" s="241"/>
      <c r="I301" s="242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T301" s="239"/>
    </row>
    <row r="302" spans="1:20" s="243" customFormat="1" ht="15" x14ac:dyDescent="0.25">
      <c r="A302" s="235"/>
      <c r="B302" s="215" t="s">
        <v>131</v>
      </c>
      <c r="C302" s="218">
        <v>350000</v>
      </c>
      <c r="D302" s="245"/>
      <c r="E302" s="248">
        <v>0</v>
      </c>
      <c r="F302" s="239"/>
      <c r="G302" s="240"/>
      <c r="H302" s="241"/>
      <c r="I302" s="242"/>
      <c r="J302" s="239"/>
      <c r="K302" s="239"/>
      <c r="L302" s="239"/>
      <c r="M302" s="239"/>
      <c r="N302" s="239"/>
      <c r="O302" s="239"/>
      <c r="P302" s="239"/>
      <c r="Q302" s="239"/>
      <c r="R302" s="239"/>
      <c r="S302" s="239"/>
      <c r="T302" s="239"/>
    </row>
    <row r="303" spans="1:20" s="243" customFormat="1" ht="15" customHeight="1" x14ac:dyDescent="0.25">
      <c r="A303" s="235"/>
      <c r="B303" s="215" t="s">
        <v>404</v>
      </c>
      <c r="C303" s="218">
        <v>400000</v>
      </c>
      <c r="D303" s="245"/>
      <c r="E303" s="246">
        <v>0</v>
      </c>
      <c r="F303" s="239"/>
      <c r="G303" s="240"/>
      <c r="H303" s="241"/>
      <c r="I303" s="242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T303" s="239"/>
    </row>
    <row r="304" spans="1:20" s="243" customFormat="1" ht="15" x14ac:dyDescent="0.25">
      <c r="A304" s="235"/>
      <c r="B304" s="215" t="s">
        <v>405</v>
      </c>
      <c r="C304" s="218">
        <v>800000</v>
      </c>
      <c r="D304" s="245"/>
      <c r="E304" s="246">
        <v>0</v>
      </c>
      <c r="F304" s="239"/>
      <c r="G304" s="240"/>
      <c r="H304" s="241"/>
      <c r="I304" s="242"/>
      <c r="J304" s="239"/>
      <c r="K304" s="239"/>
      <c r="L304" s="239"/>
      <c r="M304" s="239"/>
      <c r="N304" s="239"/>
      <c r="O304" s="239"/>
      <c r="P304" s="239"/>
      <c r="Q304" s="239"/>
      <c r="R304" s="239"/>
      <c r="S304" s="239"/>
      <c r="T304" s="239"/>
    </row>
    <row r="305" spans="1:20" s="243" customFormat="1" ht="15" x14ac:dyDescent="0.25">
      <c r="A305" s="235"/>
      <c r="B305" s="215" t="s">
        <v>405</v>
      </c>
      <c r="C305" s="218">
        <v>200000</v>
      </c>
      <c r="D305" s="245"/>
      <c r="E305" s="246">
        <v>0</v>
      </c>
      <c r="F305" s="239"/>
      <c r="G305" s="240"/>
      <c r="H305" s="241"/>
      <c r="I305" s="242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T305" s="239"/>
    </row>
    <row r="306" spans="1:20" s="243" customFormat="1" ht="15.75" customHeight="1" x14ac:dyDescent="0.25">
      <c r="A306" s="235"/>
      <c r="B306" s="215" t="s">
        <v>406</v>
      </c>
      <c r="C306" s="218">
        <v>400000</v>
      </c>
      <c r="D306" s="245"/>
      <c r="E306" s="246">
        <v>0</v>
      </c>
      <c r="F306" s="239"/>
      <c r="G306" s="240"/>
      <c r="H306" s="241"/>
      <c r="I306" s="242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T306" s="239"/>
    </row>
    <row r="307" spans="1:20" s="243" customFormat="1" ht="15" x14ac:dyDescent="0.25">
      <c r="A307" s="235"/>
      <c r="B307" s="215" t="s">
        <v>407</v>
      </c>
      <c r="C307" s="218">
        <v>20000</v>
      </c>
      <c r="D307" s="245"/>
      <c r="E307" s="246">
        <v>0</v>
      </c>
      <c r="F307" s="239"/>
      <c r="G307" s="240"/>
      <c r="H307" s="241"/>
      <c r="I307" s="242"/>
      <c r="J307" s="239"/>
      <c r="K307" s="239"/>
      <c r="L307" s="239"/>
      <c r="M307" s="239"/>
      <c r="N307" s="239"/>
      <c r="O307" s="239"/>
      <c r="P307" s="239"/>
      <c r="Q307" s="239"/>
      <c r="R307" s="239"/>
      <c r="S307" s="239"/>
      <c r="T307" s="239"/>
    </row>
    <row r="308" spans="1:20" s="243" customFormat="1" ht="15" x14ac:dyDescent="0.25">
      <c r="A308" s="235"/>
      <c r="B308" s="215" t="s">
        <v>1896</v>
      </c>
      <c r="C308" s="218">
        <v>100000</v>
      </c>
      <c r="D308" s="245"/>
      <c r="E308" s="246">
        <v>0</v>
      </c>
      <c r="F308" s="239"/>
      <c r="G308" s="240"/>
      <c r="H308" s="241"/>
      <c r="I308" s="242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T308" s="239"/>
    </row>
    <row r="309" spans="1:20" s="243" customFormat="1" ht="15" x14ac:dyDescent="0.25">
      <c r="A309" s="235"/>
      <c r="B309" s="215" t="s">
        <v>408</v>
      </c>
      <c r="C309" s="218">
        <v>50000</v>
      </c>
      <c r="D309" s="245"/>
      <c r="E309" s="246">
        <v>0</v>
      </c>
      <c r="F309" s="239"/>
      <c r="G309" s="240"/>
      <c r="H309" s="241"/>
      <c r="I309" s="242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T309" s="239"/>
    </row>
    <row r="310" spans="1:20" s="243" customFormat="1" ht="15" x14ac:dyDescent="0.25">
      <c r="A310" s="235"/>
      <c r="B310" s="215" t="s">
        <v>409</v>
      </c>
      <c r="C310" s="218">
        <v>300000</v>
      </c>
      <c r="D310" s="245"/>
      <c r="E310" s="246">
        <v>0</v>
      </c>
      <c r="F310" s="239"/>
      <c r="G310" s="240"/>
      <c r="H310" s="241"/>
      <c r="I310" s="242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T310" s="239"/>
    </row>
    <row r="311" spans="1:20" s="243" customFormat="1" ht="15" x14ac:dyDescent="0.25">
      <c r="A311" s="235"/>
      <c r="B311" s="215" t="s">
        <v>410</v>
      </c>
      <c r="C311" s="218">
        <v>700000</v>
      </c>
      <c r="D311" s="245"/>
      <c r="E311" s="246">
        <v>0</v>
      </c>
      <c r="F311" s="239"/>
      <c r="G311" s="240"/>
      <c r="H311" s="241"/>
      <c r="I311" s="242"/>
      <c r="J311" s="239"/>
      <c r="K311" s="239"/>
      <c r="L311" s="239"/>
      <c r="M311" s="239"/>
      <c r="N311" s="239"/>
      <c r="O311" s="239"/>
      <c r="P311" s="239"/>
      <c r="Q311" s="239"/>
      <c r="R311" s="239"/>
      <c r="S311" s="239"/>
      <c r="T311" s="239"/>
    </row>
    <row r="312" spans="1:20" s="243" customFormat="1" ht="15" x14ac:dyDescent="0.25">
      <c r="A312" s="235"/>
      <c r="B312" s="215" t="s">
        <v>411</v>
      </c>
      <c r="C312" s="218">
        <v>350000</v>
      </c>
      <c r="D312" s="245"/>
      <c r="E312" s="246">
        <v>0</v>
      </c>
      <c r="F312" s="239"/>
      <c r="G312" s="240"/>
      <c r="H312" s="241"/>
      <c r="I312" s="242"/>
      <c r="J312" s="239"/>
      <c r="K312" s="239"/>
      <c r="L312" s="239"/>
      <c r="M312" s="239"/>
      <c r="N312" s="239"/>
      <c r="O312" s="239"/>
      <c r="P312" s="239"/>
      <c r="Q312" s="239"/>
      <c r="R312" s="239"/>
      <c r="S312" s="239"/>
      <c r="T312" s="239"/>
    </row>
    <row r="313" spans="1:20" s="243" customFormat="1" ht="15" x14ac:dyDescent="0.25">
      <c r="A313" s="235"/>
      <c r="B313" s="215" t="s">
        <v>1897</v>
      </c>
      <c r="C313" s="218">
        <v>371800</v>
      </c>
      <c r="D313" s="245"/>
      <c r="E313" s="246">
        <v>0</v>
      </c>
      <c r="F313" s="239"/>
      <c r="G313" s="240"/>
      <c r="H313" s="241"/>
      <c r="I313" s="242"/>
      <c r="J313" s="239"/>
      <c r="K313" s="239"/>
      <c r="L313" s="239"/>
      <c r="M313" s="239"/>
      <c r="N313" s="239"/>
      <c r="O313" s="239"/>
      <c r="P313" s="239"/>
      <c r="Q313" s="239"/>
      <c r="R313" s="239"/>
      <c r="S313" s="239"/>
      <c r="T313" s="239"/>
    </row>
    <row r="314" spans="1:20" s="243" customFormat="1" ht="15" x14ac:dyDescent="0.25">
      <c r="A314" s="235"/>
      <c r="B314" s="215" t="s">
        <v>117</v>
      </c>
      <c r="C314" s="218">
        <v>300000</v>
      </c>
      <c r="D314" s="245"/>
      <c r="E314" s="246">
        <v>0</v>
      </c>
      <c r="F314" s="239"/>
      <c r="G314" s="240"/>
      <c r="H314" s="241"/>
      <c r="I314" s="242"/>
      <c r="J314" s="239"/>
      <c r="K314" s="239"/>
      <c r="L314" s="239"/>
      <c r="M314" s="239"/>
      <c r="N314" s="239"/>
      <c r="O314" s="239"/>
      <c r="P314" s="239"/>
      <c r="Q314" s="239"/>
      <c r="R314" s="239"/>
      <c r="S314" s="239"/>
      <c r="T314" s="239"/>
    </row>
    <row r="315" spans="1:20" s="243" customFormat="1" ht="15" x14ac:dyDescent="0.25">
      <c r="A315" s="235"/>
      <c r="B315" s="215" t="s">
        <v>412</v>
      </c>
      <c r="C315" s="218">
        <v>199000</v>
      </c>
      <c r="D315" s="245"/>
      <c r="E315" s="246">
        <v>0</v>
      </c>
      <c r="F315" s="239"/>
      <c r="G315" s="240"/>
      <c r="H315" s="241"/>
      <c r="I315" s="242"/>
      <c r="J315" s="239"/>
      <c r="K315" s="239"/>
      <c r="L315" s="239"/>
      <c r="M315" s="239"/>
      <c r="N315" s="239"/>
      <c r="O315" s="239"/>
      <c r="P315" s="239"/>
      <c r="Q315" s="239"/>
      <c r="R315" s="239"/>
      <c r="S315" s="239"/>
      <c r="T315" s="239"/>
    </row>
    <row r="316" spans="1:20" s="243" customFormat="1" ht="15.75" thickBot="1" x14ac:dyDescent="0.3">
      <c r="A316" s="235"/>
      <c r="B316" s="215" t="s">
        <v>1898</v>
      </c>
      <c r="C316" s="451">
        <v>30000</v>
      </c>
      <c r="D316" s="245"/>
      <c r="E316" s="246">
        <v>0</v>
      </c>
      <c r="F316" s="239"/>
      <c r="G316" s="240"/>
      <c r="H316" s="241"/>
      <c r="I316" s="242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</row>
    <row r="317" spans="1:20" s="243" customFormat="1" ht="15.75" thickTop="1" x14ac:dyDescent="0.25">
      <c r="A317" s="235"/>
      <c r="B317" s="738"/>
      <c r="C317" s="739"/>
      <c r="D317" s="245"/>
      <c r="E317" s="740"/>
      <c r="F317" s="239"/>
      <c r="G317" s="240"/>
      <c r="H317" s="241"/>
      <c r="I317" s="242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</row>
    <row r="318" spans="1:20" s="243" customFormat="1" ht="15" x14ac:dyDescent="0.25">
      <c r="A318" s="235"/>
      <c r="B318" s="649"/>
      <c r="C318" s="237"/>
      <c r="D318" s="238"/>
      <c r="F318" s="239"/>
      <c r="G318" s="240"/>
      <c r="H318" s="241"/>
      <c r="I318" s="242"/>
      <c r="J318" s="239"/>
      <c r="K318" s="239"/>
      <c r="L318" s="239"/>
      <c r="M318" s="239"/>
      <c r="N318" s="239"/>
      <c r="O318" s="239"/>
      <c r="P318" s="239"/>
      <c r="Q318" s="239"/>
      <c r="R318" s="239"/>
      <c r="S318" s="239"/>
      <c r="T318" s="239"/>
    </row>
    <row r="319" spans="1:20" s="243" customFormat="1" ht="15.75" thickBot="1" x14ac:dyDescent="0.3">
      <c r="A319" s="235"/>
      <c r="B319" s="649"/>
      <c r="C319" s="237"/>
      <c r="D319" s="238"/>
      <c r="E319" s="18" t="s">
        <v>2</v>
      </c>
      <c r="F319" s="239"/>
      <c r="G319" s="240"/>
      <c r="H319" s="241"/>
      <c r="I319" s="242"/>
      <c r="J319" s="239"/>
      <c r="K319" s="239"/>
      <c r="L319" s="239"/>
      <c r="M319" s="239"/>
      <c r="N319" s="239"/>
      <c r="O319" s="239"/>
      <c r="P319" s="239"/>
      <c r="Q319" s="239"/>
      <c r="R319" s="239"/>
      <c r="S319" s="239"/>
      <c r="T319" s="239"/>
    </row>
    <row r="320" spans="1:20" s="243" customFormat="1" ht="16.5" thickTop="1" thickBot="1" x14ac:dyDescent="0.3">
      <c r="A320" s="235"/>
      <c r="B320" s="187" t="s">
        <v>4</v>
      </c>
      <c r="C320" s="188" t="s">
        <v>5</v>
      </c>
      <c r="D320" s="163"/>
      <c r="E320" s="189" t="s">
        <v>256</v>
      </c>
      <c r="F320" s="239"/>
      <c r="G320" s="240"/>
      <c r="H320" s="241"/>
      <c r="I320" s="242"/>
      <c r="J320" s="239"/>
      <c r="K320" s="239"/>
      <c r="L320" s="239"/>
      <c r="M320" s="239"/>
      <c r="N320" s="239"/>
      <c r="O320" s="239"/>
      <c r="P320" s="239"/>
      <c r="Q320" s="239"/>
      <c r="R320" s="239"/>
      <c r="S320" s="239"/>
      <c r="T320" s="239"/>
    </row>
    <row r="321" spans="1:20" s="243" customFormat="1" ht="15.75" thickTop="1" x14ac:dyDescent="0.25">
      <c r="A321" s="235"/>
      <c r="B321" s="215" t="s">
        <v>413</v>
      </c>
      <c r="C321" s="218">
        <v>30000</v>
      </c>
      <c r="D321" s="245"/>
      <c r="E321" s="246">
        <v>0</v>
      </c>
      <c r="F321" s="239"/>
      <c r="G321" s="240"/>
      <c r="H321" s="241"/>
      <c r="I321" s="242"/>
      <c r="J321" s="239"/>
      <c r="K321" s="239"/>
      <c r="L321" s="239"/>
      <c r="M321" s="239"/>
      <c r="N321" s="239"/>
      <c r="O321" s="239"/>
      <c r="P321" s="239"/>
      <c r="Q321" s="239"/>
      <c r="R321" s="239"/>
      <c r="S321" s="239"/>
      <c r="T321" s="239"/>
    </row>
    <row r="322" spans="1:20" s="243" customFormat="1" ht="28.5" x14ac:dyDescent="0.25">
      <c r="A322" s="235"/>
      <c r="B322" s="215" t="s">
        <v>414</v>
      </c>
      <c r="C322" s="218">
        <v>200000</v>
      </c>
      <c r="D322" s="245"/>
      <c r="E322" s="246">
        <v>0</v>
      </c>
      <c r="F322" s="239"/>
      <c r="G322" s="240"/>
      <c r="H322" s="241"/>
      <c r="I322" s="242"/>
      <c r="J322" s="239"/>
      <c r="K322" s="239"/>
      <c r="L322" s="239"/>
      <c r="M322" s="239"/>
      <c r="N322" s="239"/>
      <c r="O322" s="239"/>
      <c r="P322" s="239"/>
      <c r="Q322" s="239"/>
      <c r="R322" s="239"/>
      <c r="S322" s="239"/>
      <c r="T322" s="239"/>
    </row>
    <row r="323" spans="1:20" s="243" customFormat="1" ht="15.75" thickBot="1" x14ac:dyDescent="0.3">
      <c r="A323" s="235"/>
      <c r="B323" s="215" t="s">
        <v>415</v>
      </c>
      <c r="C323" s="218">
        <v>195000</v>
      </c>
      <c r="D323" s="245"/>
      <c r="E323" s="246">
        <v>0</v>
      </c>
      <c r="F323" s="239"/>
      <c r="G323" s="240"/>
      <c r="H323" s="241"/>
      <c r="I323" s="242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</row>
    <row r="324" spans="1:20" s="243" customFormat="1" ht="16.5" thickTop="1" thickBot="1" x14ac:dyDescent="0.3">
      <c r="A324" s="235"/>
      <c r="B324" s="250" t="s">
        <v>6</v>
      </c>
      <c r="C324" s="251">
        <f>SUM(C299:C323)</f>
        <v>5445800</v>
      </c>
      <c r="D324" s="249"/>
      <c r="E324" s="252">
        <f>SUM(E299:E323)</f>
        <v>0</v>
      </c>
      <c r="F324" s="239"/>
      <c r="G324" s="240"/>
      <c r="H324" s="241"/>
      <c r="I324" s="242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</row>
    <row r="325" spans="1:20" ht="9" customHeight="1" thickTop="1" thickBot="1" x14ac:dyDescent="0.25">
      <c r="A325" s="7"/>
      <c r="B325" s="10"/>
      <c r="D325" s="1"/>
      <c r="E325" s="16"/>
    </row>
    <row r="326" spans="1:20" s="178" customFormat="1" ht="24.95" customHeight="1" thickTop="1" thickBot="1" x14ac:dyDescent="0.25">
      <c r="A326" s="172"/>
      <c r="B326" s="397" t="s">
        <v>152</v>
      </c>
      <c r="C326" s="398">
        <f>C324+C294+C278+C36+C20+C6+C270+C258</f>
        <v>125215390.24000001</v>
      </c>
      <c r="D326" s="173"/>
      <c r="E326" s="399">
        <f>E324+E294+E278+E36+E6+E20+E258</f>
        <v>630108</v>
      </c>
      <c r="F326" s="174"/>
      <c r="G326" s="175"/>
      <c r="H326" s="176"/>
      <c r="I326" s="177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</row>
    <row r="327" spans="1:20" ht="13.5" thickTop="1" x14ac:dyDescent="0.2">
      <c r="A327" s="7"/>
      <c r="B327" s="10"/>
      <c r="D327" s="1"/>
      <c r="E327" s="16"/>
    </row>
    <row r="328" spans="1:20" x14ac:dyDescent="0.2">
      <c r="A328" s="7"/>
      <c r="B328" s="10"/>
      <c r="D328" s="1"/>
      <c r="E328" s="16"/>
    </row>
    <row r="329" spans="1:20" x14ac:dyDescent="0.2">
      <c r="A329" s="7"/>
      <c r="B329" s="10"/>
      <c r="D329" s="1"/>
      <c r="E329" s="16"/>
    </row>
    <row r="330" spans="1:20" x14ac:dyDescent="0.2">
      <c r="A330" s="7"/>
      <c r="B330" s="10"/>
      <c r="D330" s="1"/>
      <c r="E330" s="16"/>
    </row>
    <row r="331" spans="1:20" x14ac:dyDescent="0.2">
      <c r="A331" s="7"/>
      <c r="B331" s="10"/>
      <c r="D331" s="1"/>
      <c r="E331" s="16"/>
    </row>
    <row r="332" spans="1:20" x14ac:dyDescent="0.2">
      <c r="A332" s="7"/>
      <c r="B332" s="10"/>
      <c r="D332" s="1"/>
      <c r="E332" s="16"/>
    </row>
    <row r="333" spans="1:20" x14ac:dyDescent="0.2">
      <c r="A333" s="7"/>
      <c r="B333" s="10"/>
      <c r="D333" s="1"/>
      <c r="E333" s="16"/>
    </row>
    <row r="334" spans="1:20" x14ac:dyDescent="0.2">
      <c r="A334" s="7"/>
      <c r="B334" s="10"/>
      <c r="D334" s="1"/>
      <c r="E334" s="16"/>
    </row>
    <row r="335" spans="1:20" x14ac:dyDescent="0.2">
      <c r="A335" s="7"/>
      <c r="B335" s="10"/>
      <c r="D335" s="1"/>
      <c r="E335" s="16"/>
    </row>
    <row r="336" spans="1:20" x14ac:dyDescent="0.2">
      <c r="A336" s="7"/>
      <c r="B336" s="10"/>
      <c r="D336" s="1"/>
      <c r="E336" s="16"/>
    </row>
    <row r="337" spans="1:5" x14ac:dyDescent="0.2">
      <c r="A337" s="7"/>
      <c r="B337" s="10"/>
      <c r="D337" s="1"/>
      <c r="E337" s="16"/>
    </row>
    <row r="338" spans="1:5" x14ac:dyDescent="0.2">
      <c r="A338" s="7"/>
      <c r="B338" s="10"/>
      <c r="D338" s="1"/>
      <c r="E338" s="16"/>
    </row>
    <row r="339" spans="1:5" x14ac:dyDescent="0.2">
      <c r="A339" s="7"/>
      <c r="B339" s="10"/>
      <c r="D339" s="1"/>
      <c r="E339" s="16"/>
    </row>
    <row r="340" spans="1:5" x14ac:dyDescent="0.2">
      <c r="A340" s="7"/>
      <c r="B340" s="10"/>
      <c r="D340" s="1"/>
      <c r="E340" s="16"/>
    </row>
    <row r="341" spans="1:5" x14ac:dyDescent="0.2">
      <c r="A341" s="7"/>
      <c r="B341" s="10"/>
      <c r="D341" s="1"/>
      <c r="E341" s="16"/>
    </row>
    <row r="342" spans="1:5" x14ac:dyDescent="0.2">
      <c r="A342" s="7"/>
      <c r="B342" s="10"/>
      <c r="D342" s="1"/>
      <c r="E342" s="16"/>
    </row>
    <row r="343" spans="1:5" x14ac:dyDescent="0.2">
      <c r="A343" s="7"/>
      <c r="B343" s="10"/>
      <c r="D343" s="1"/>
      <c r="E343" s="16"/>
    </row>
    <row r="344" spans="1:5" x14ac:dyDescent="0.2">
      <c r="A344" s="7"/>
      <c r="B344" s="10"/>
      <c r="D344" s="1"/>
      <c r="E344" s="16"/>
    </row>
    <row r="345" spans="1:5" x14ac:dyDescent="0.2">
      <c r="A345" s="7"/>
      <c r="B345" s="10"/>
      <c r="D345" s="1"/>
      <c r="E345" s="16"/>
    </row>
    <row r="346" spans="1:5" x14ac:dyDescent="0.2">
      <c r="A346" s="7"/>
      <c r="B346" s="10"/>
      <c r="D346" s="1"/>
      <c r="E346" s="16"/>
    </row>
    <row r="347" spans="1:5" x14ac:dyDescent="0.2">
      <c r="A347" s="7"/>
      <c r="B347" s="10"/>
      <c r="D347" s="1"/>
      <c r="E347" s="16"/>
    </row>
    <row r="348" spans="1:5" x14ac:dyDescent="0.2">
      <c r="A348" s="7"/>
      <c r="B348" s="10"/>
      <c r="D348" s="1"/>
      <c r="E348" s="16"/>
    </row>
    <row r="349" spans="1:5" x14ac:dyDescent="0.2">
      <c r="A349" s="7"/>
      <c r="B349" s="10"/>
      <c r="D349" s="1"/>
      <c r="E349" s="16"/>
    </row>
    <row r="350" spans="1:5" x14ac:dyDescent="0.2">
      <c r="A350" s="7"/>
      <c r="B350" s="10"/>
      <c r="D350" s="1"/>
      <c r="E350" s="16"/>
    </row>
    <row r="351" spans="1:5" x14ac:dyDescent="0.2">
      <c r="A351" s="7"/>
      <c r="B351" s="10"/>
      <c r="D351" s="1"/>
      <c r="E351" s="16"/>
    </row>
    <row r="352" spans="1:5" x14ac:dyDescent="0.2">
      <c r="A352" s="7"/>
      <c r="B352" s="10"/>
      <c r="D352" s="1"/>
      <c r="E352" s="16"/>
    </row>
    <row r="353" spans="1:5" x14ac:dyDescent="0.2">
      <c r="A353" s="7"/>
      <c r="B353" s="10"/>
      <c r="D353" s="1"/>
      <c r="E353" s="16"/>
    </row>
    <row r="354" spans="1:5" x14ac:dyDescent="0.2">
      <c r="A354" s="7"/>
      <c r="B354" s="10"/>
      <c r="D354" s="1"/>
      <c r="E354" s="16"/>
    </row>
    <row r="355" spans="1:5" x14ac:dyDescent="0.2">
      <c r="A355" s="7"/>
      <c r="B355" s="10"/>
      <c r="D355" s="1"/>
      <c r="E355" s="16"/>
    </row>
    <row r="356" spans="1:5" x14ac:dyDescent="0.2">
      <c r="A356" s="7"/>
      <c r="B356" s="10"/>
      <c r="D356" s="1"/>
      <c r="E356" s="16"/>
    </row>
    <row r="357" spans="1:5" x14ac:dyDescent="0.2">
      <c r="A357" s="7"/>
      <c r="B357" s="10"/>
      <c r="D357" s="1"/>
      <c r="E357" s="16"/>
    </row>
    <row r="358" spans="1:5" x14ac:dyDescent="0.2">
      <c r="A358" s="7"/>
      <c r="B358" s="10"/>
      <c r="D358" s="1"/>
      <c r="E358" s="16"/>
    </row>
    <row r="359" spans="1:5" x14ac:dyDescent="0.2">
      <c r="A359" s="7"/>
      <c r="B359" s="10"/>
      <c r="D359" s="1"/>
      <c r="E359" s="16"/>
    </row>
    <row r="360" spans="1:5" x14ac:dyDescent="0.2">
      <c r="A360" s="7"/>
      <c r="B360" s="10"/>
      <c r="D360" s="1"/>
      <c r="E360" s="16"/>
    </row>
    <row r="361" spans="1:5" x14ac:dyDescent="0.2">
      <c r="A361" s="7"/>
      <c r="B361" s="10"/>
      <c r="D361" s="1"/>
      <c r="E361" s="16"/>
    </row>
    <row r="362" spans="1:5" x14ac:dyDescent="0.2">
      <c r="A362" s="7"/>
      <c r="B362" s="10"/>
      <c r="D362" s="1"/>
      <c r="E362" s="16"/>
    </row>
    <row r="363" spans="1:5" x14ac:dyDescent="0.2">
      <c r="A363" s="7"/>
      <c r="B363" s="10"/>
      <c r="D363" s="1"/>
      <c r="E363" s="16"/>
    </row>
    <row r="364" spans="1:5" x14ac:dyDescent="0.2">
      <c r="A364" s="7"/>
      <c r="B364" s="10"/>
      <c r="D364" s="1"/>
      <c r="E364" s="16"/>
    </row>
    <row r="365" spans="1:5" x14ac:dyDescent="0.2">
      <c r="A365" s="7"/>
      <c r="B365" s="10"/>
      <c r="D365" s="1"/>
      <c r="E365" s="16"/>
    </row>
    <row r="366" spans="1:5" x14ac:dyDescent="0.2">
      <c r="A366" s="7"/>
      <c r="B366" s="10"/>
      <c r="D366" s="1"/>
      <c r="E366" s="16"/>
    </row>
    <row r="367" spans="1:5" x14ac:dyDescent="0.2">
      <c r="A367" s="7"/>
      <c r="B367" s="10"/>
      <c r="D367" s="1"/>
      <c r="E367" s="16"/>
    </row>
    <row r="368" spans="1:5" x14ac:dyDescent="0.2">
      <c r="A368" s="7"/>
      <c r="B368" s="10"/>
      <c r="D368" s="1"/>
      <c r="E368" s="16"/>
    </row>
    <row r="369" spans="1:5" x14ac:dyDescent="0.2">
      <c r="A369" s="7"/>
      <c r="B369" s="10"/>
      <c r="D369" s="1"/>
      <c r="E369" s="16"/>
    </row>
    <row r="370" spans="1:5" x14ac:dyDescent="0.2">
      <c r="A370" s="7"/>
      <c r="B370" s="10"/>
      <c r="D370" s="1"/>
      <c r="E370" s="16"/>
    </row>
    <row r="371" spans="1:5" x14ac:dyDescent="0.2">
      <c r="A371" s="7"/>
      <c r="B371" s="10"/>
      <c r="D371" s="1"/>
      <c r="E371" s="16"/>
    </row>
    <row r="372" spans="1:5" x14ac:dyDescent="0.2">
      <c r="A372" s="7"/>
      <c r="B372" s="10"/>
      <c r="D372" s="1"/>
      <c r="E372" s="16"/>
    </row>
    <row r="373" spans="1:5" x14ac:dyDescent="0.2">
      <c r="A373" s="7"/>
      <c r="B373" s="10"/>
      <c r="D373" s="1"/>
      <c r="E373" s="16"/>
    </row>
    <row r="374" spans="1:5" x14ac:dyDescent="0.2">
      <c r="A374" s="7"/>
      <c r="B374" s="10"/>
      <c r="D374" s="1"/>
      <c r="E374" s="16"/>
    </row>
    <row r="375" spans="1:5" x14ac:dyDescent="0.2">
      <c r="A375" s="7"/>
      <c r="B375" s="10"/>
      <c r="D375" s="1"/>
      <c r="E375" s="16"/>
    </row>
    <row r="376" spans="1:5" x14ac:dyDescent="0.2">
      <c r="A376" s="7"/>
      <c r="B376" s="10"/>
      <c r="D376" s="1"/>
      <c r="E376" s="16"/>
    </row>
    <row r="377" spans="1:5" x14ac:dyDescent="0.2">
      <c r="A377" s="7"/>
      <c r="B377" s="10"/>
      <c r="D377" s="1"/>
      <c r="E377" s="16"/>
    </row>
    <row r="378" spans="1:5" x14ac:dyDescent="0.2">
      <c r="A378" s="7"/>
      <c r="B378" s="10"/>
      <c r="D378" s="1"/>
      <c r="E378" s="16"/>
    </row>
    <row r="379" spans="1:5" x14ac:dyDescent="0.2">
      <c r="A379" s="7"/>
      <c r="B379" s="10"/>
      <c r="D379" s="1"/>
      <c r="E379" s="16"/>
    </row>
    <row r="380" spans="1:5" x14ac:dyDescent="0.2">
      <c r="A380" s="7"/>
      <c r="B380" s="10"/>
      <c r="D380" s="1"/>
      <c r="E380" s="16"/>
    </row>
    <row r="381" spans="1:5" x14ac:dyDescent="0.2">
      <c r="B381" s="10"/>
      <c r="D381" s="1"/>
      <c r="E381" s="16"/>
    </row>
    <row r="382" spans="1:5" x14ac:dyDescent="0.2">
      <c r="B382" s="10"/>
      <c r="D382" s="1"/>
      <c r="E382" s="16"/>
    </row>
    <row r="383" spans="1:5" x14ac:dyDescent="0.2">
      <c r="B383" s="10"/>
      <c r="D383" s="1"/>
      <c r="E383" s="16"/>
    </row>
    <row r="384" spans="1:5" x14ac:dyDescent="0.2">
      <c r="B384" s="10"/>
      <c r="D384" s="1"/>
      <c r="E384" s="16"/>
    </row>
    <row r="385" spans="2:5" x14ac:dyDescent="0.2">
      <c r="B385" s="10"/>
      <c r="D385" s="1"/>
      <c r="E385" s="16"/>
    </row>
    <row r="386" spans="2:5" x14ac:dyDescent="0.2">
      <c r="B386" s="10"/>
      <c r="D386" s="1"/>
      <c r="E386" s="16"/>
    </row>
    <row r="387" spans="2:5" x14ac:dyDescent="0.2">
      <c r="B387" s="10"/>
      <c r="D387" s="1"/>
      <c r="E387" s="16"/>
    </row>
    <row r="388" spans="2:5" x14ac:dyDescent="0.2">
      <c r="B388" s="10"/>
      <c r="D388" s="1"/>
      <c r="E388" s="16"/>
    </row>
    <row r="389" spans="2:5" x14ac:dyDescent="0.2">
      <c r="B389" s="10"/>
      <c r="D389" s="1"/>
      <c r="E389" s="16"/>
    </row>
    <row r="390" spans="2:5" x14ac:dyDescent="0.2">
      <c r="B390" s="10"/>
      <c r="D390" s="1"/>
      <c r="E390" s="16"/>
    </row>
    <row r="391" spans="2:5" x14ac:dyDescent="0.2">
      <c r="B391" s="10"/>
      <c r="D391" s="1"/>
      <c r="E391" s="16"/>
    </row>
    <row r="392" spans="2:5" x14ac:dyDescent="0.2">
      <c r="B392" s="10"/>
      <c r="D392" s="1"/>
      <c r="E392" s="16"/>
    </row>
    <row r="393" spans="2:5" x14ac:dyDescent="0.2">
      <c r="B393" s="10"/>
      <c r="D393" s="1"/>
      <c r="E393" s="16"/>
    </row>
    <row r="394" spans="2:5" x14ac:dyDescent="0.2">
      <c r="B394" s="10"/>
      <c r="D394" s="1"/>
      <c r="E394" s="16"/>
    </row>
    <row r="395" spans="2:5" x14ac:dyDescent="0.2">
      <c r="B395" s="10"/>
      <c r="D395" s="1"/>
      <c r="E395" s="16"/>
    </row>
    <row r="396" spans="2:5" x14ac:dyDescent="0.2">
      <c r="B396" s="10"/>
      <c r="D396" s="1"/>
      <c r="E396" s="16"/>
    </row>
    <row r="397" spans="2:5" x14ac:dyDescent="0.2">
      <c r="B397" s="10"/>
      <c r="D397" s="1"/>
      <c r="E397" s="16"/>
    </row>
    <row r="398" spans="2:5" x14ac:dyDescent="0.2">
      <c r="B398" s="10"/>
      <c r="D398" s="1"/>
      <c r="E398" s="16"/>
    </row>
    <row r="399" spans="2:5" x14ac:dyDescent="0.2">
      <c r="B399" s="10"/>
      <c r="D399" s="1"/>
      <c r="E399" s="16"/>
    </row>
    <row r="400" spans="2:5" x14ac:dyDescent="0.2">
      <c r="B400" s="10"/>
      <c r="D400" s="1"/>
      <c r="E400" s="16"/>
    </row>
    <row r="401" spans="2:5" x14ac:dyDescent="0.2">
      <c r="B401" s="10"/>
      <c r="D401" s="1"/>
      <c r="E401" s="16"/>
    </row>
    <row r="402" spans="2:5" x14ac:dyDescent="0.2">
      <c r="B402" s="10"/>
      <c r="D402" s="1"/>
      <c r="E402" s="16"/>
    </row>
    <row r="403" spans="2:5" x14ac:dyDescent="0.2">
      <c r="B403" s="10"/>
      <c r="D403" s="1"/>
      <c r="E403" s="16"/>
    </row>
    <row r="404" spans="2:5" x14ac:dyDescent="0.2">
      <c r="B404" s="10"/>
      <c r="D404" s="1"/>
      <c r="E404" s="16"/>
    </row>
    <row r="405" spans="2:5" x14ac:dyDescent="0.2">
      <c r="B405" s="10"/>
      <c r="D405" s="1"/>
      <c r="E405" s="16"/>
    </row>
    <row r="406" spans="2:5" x14ac:dyDescent="0.2">
      <c r="B406" s="10"/>
      <c r="D406" s="1"/>
      <c r="E406" s="16"/>
    </row>
    <row r="407" spans="2:5" x14ac:dyDescent="0.2">
      <c r="B407" s="10"/>
      <c r="D407" s="1"/>
      <c r="E407" s="16"/>
    </row>
    <row r="408" spans="2:5" x14ac:dyDescent="0.2">
      <c r="B408" s="10"/>
      <c r="D408" s="1"/>
      <c r="E408" s="16"/>
    </row>
    <row r="409" spans="2:5" x14ac:dyDescent="0.2">
      <c r="B409" s="10"/>
      <c r="D409" s="1"/>
      <c r="E409" s="16"/>
    </row>
    <row r="410" spans="2:5" x14ac:dyDescent="0.2">
      <c r="B410" s="10"/>
      <c r="D410" s="1"/>
      <c r="E410" s="16"/>
    </row>
    <row r="411" spans="2:5" x14ac:dyDescent="0.2">
      <c r="B411" s="10"/>
      <c r="D411" s="1"/>
      <c r="E411" s="16"/>
    </row>
    <row r="412" spans="2:5" x14ac:dyDescent="0.2">
      <c r="B412" s="10"/>
      <c r="D412" s="1"/>
      <c r="E412" s="16"/>
    </row>
    <row r="413" spans="2:5" x14ac:dyDescent="0.2">
      <c r="B413" s="10"/>
      <c r="D413" s="1"/>
      <c r="E413" s="16"/>
    </row>
    <row r="414" spans="2:5" x14ac:dyDescent="0.2">
      <c r="B414" s="10"/>
      <c r="D414" s="1"/>
      <c r="E414" s="16"/>
    </row>
    <row r="415" spans="2:5" x14ac:dyDescent="0.2">
      <c r="B415" s="10"/>
      <c r="D415" s="1"/>
      <c r="E415" s="16"/>
    </row>
    <row r="416" spans="2:5" x14ac:dyDescent="0.2">
      <c r="B416" s="10"/>
      <c r="D416" s="1"/>
      <c r="E416" s="16"/>
    </row>
    <row r="417" spans="1:5" x14ac:dyDescent="0.2">
      <c r="B417" s="10"/>
      <c r="D417" s="1"/>
      <c r="E417" s="16"/>
    </row>
    <row r="418" spans="1:5" x14ac:dyDescent="0.2">
      <c r="B418" s="10"/>
      <c r="D418" s="1"/>
      <c r="E418" s="16"/>
    </row>
    <row r="419" spans="1:5" x14ac:dyDescent="0.2">
      <c r="B419" s="10"/>
      <c r="D419" s="1"/>
      <c r="E419" s="16"/>
    </row>
    <row r="420" spans="1:5" x14ac:dyDescent="0.2">
      <c r="B420" s="10"/>
      <c r="D420" s="1"/>
      <c r="E420" s="16"/>
    </row>
    <row r="421" spans="1:5" x14ac:dyDescent="0.2">
      <c r="B421" s="10"/>
      <c r="D421" s="1"/>
      <c r="E421" s="16"/>
    </row>
    <row r="422" spans="1:5" x14ac:dyDescent="0.2">
      <c r="B422" s="10"/>
      <c r="D422" s="1"/>
      <c r="E422" s="16"/>
    </row>
    <row r="423" spans="1:5" x14ac:dyDescent="0.2">
      <c r="B423" s="10"/>
      <c r="D423" s="1"/>
      <c r="E423" s="16"/>
    </row>
    <row r="424" spans="1:5" x14ac:dyDescent="0.2">
      <c r="B424" s="10"/>
      <c r="D424" s="1"/>
      <c r="E424" s="16"/>
    </row>
    <row r="425" spans="1:5" x14ac:dyDescent="0.2">
      <c r="B425" s="10"/>
      <c r="D425" s="1"/>
      <c r="E425" s="16"/>
    </row>
    <row r="426" spans="1:5" x14ac:dyDescent="0.2">
      <c r="B426" s="10"/>
      <c r="D426" s="1"/>
      <c r="E426" s="16"/>
    </row>
    <row r="427" spans="1:5" x14ac:dyDescent="0.2">
      <c r="B427" s="10"/>
      <c r="D427" s="1"/>
      <c r="E427" s="16"/>
    </row>
    <row r="428" spans="1:5" x14ac:dyDescent="0.2">
      <c r="B428" s="10"/>
      <c r="D428" s="1"/>
      <c r="E428" s="16"/>
    </row>
    <row r="429" spans="1:5" x14ac:dyDescent="0.2">
      <c r="A429" s="7"/>
      <c r="B429" s="10"/>
      <c r="D429" s="1"/>
      <c r="E429" s="16"/>
    </row>
    <row r="430" spans="1:5" x14ac:dyDescent="0.2">
      <c r="A430" s="7"/>
      <c r="B430" s="10"/>
      <c r="D430" s="1"/>
      <c r="E430" s="16"/>
    </row>
    <row r="431" spans="1:5" x14ac:dyDescent="0.2">
      <c r="A431" s="7"/>
      <c r="B431" s="10"/>
      <c r="D431" s="1"/>
      <c r="E431" s="16"/>
    </row>
    <row r="432" spans="1:5" x14ac:dyDescent="0.2">
      <c r="A432" s="7"/>
      <c r="B432" s="10"/>
      <c r="D432" s="1"/>
      <c r="E432" s="16"/>
    </row>
    <row r="433" spans="1:5" x14ac:dyDescent="0.2">
      <c r="A433" s="7"/>
      <c r="B433" s="10"/>
      <c r="D433" s="1"/>
      <c r="E433" s="16"/>
    </row>
    <row r="434" spans="1:5" x14ac:dyDescent="0.2">
      <c r="A434" s="7"/>
      <c r="B434" s="10"/>
      <c r="D434" s="1"/>
      <c r="E434" s="16"/>
    </row>
    <row r="435" spans="1:5" x14ac:dyDescent="0.2">
      <c r="A435" s="7"/>
      <c r="B435" s="10"/>
      <c r="D435" s="1"/>
      <c r="E435" s="16"/>
    </row>
    <row r="436" spans="1:5" x14ac:dyDescent="0.2">
      <c r="A436" s="7"/>
      <c r="B436" s="10"/>
      <c r="D436" s="1"/>
      <c r="E436" s="16"/>
    </row>
    <row r="437" spans="1:5" x14ac:dyDescent="0.2">
      <c r="A437" s="7"/>
      <c r="B437" s="10"/>
      <c r="D437" s="1"/>
      <c r="E437" s="16"/>
    </row>
    <row r="438" spans="1:5" x14ac:dyDescent="0.2">
      <c r="A438" s="7"/>
      <c r="B438" s="10"/>
      <c r="D438" s="1"/>
      <c r="E438" s="16"/>
    </row>
    <row r="439" spans="1:5" x14ac:dyDescent="0.2">
      <c r="A439" s="7"/>
      <c r="B439" s="10"/>
      <c r="D439" s="1"/>
      <c r="E439" s="16"/>
    </row>
    <row r="440" spans="1:5" x14ac:dyDescent="0.2">
      <c r="A440" s="7"/>
      <c r="B440" s="10"/>
      <c r="D440" s="1"/>
      <c r="E440" s="16"/>
    </row>
    <row r="441" spans="1:5" x14ac:dyDescent="0.2">
      <c r="A441" s="7"/>
      <c r="B441" s="10"/>
      <c r="D441" s="1"/>
      <c r="E441" s="16"/>
    </row>
    <row r="442" spans="1:5" x14ac:dyDescent="0.2">
      <c r="A442" s="7"/>
      <c r="B442" s="10"/>
      <c r="D442" s="1"/>
      <c r="E442" s="16"/>
    </row>
    <row r="443" spans="1:5" x14ac:dyDescent="0.2">
      <c r="A443" s="7"/>
      <c r="B443" s="10"/>
      <c r="D443" s="1"/>
      <c r="E443" s="16"/>
    </row>
    <row r="444" spans="1:5" x14ac:dyDescent="0.2">
      <c r="A444" s="7"/>
      <c r="B444" s="10"/>
      <c r="D444" s="1"/>
      <c r="E444" s="16"/>
    </row>
    <row r="445" spans="1:5" x14ac:dyDescent="0.2">
      <c r="A445" s="7"/>
      <c r="B445" s="10"/>
      <c r="D445" s="1"/>
      <c r="E445" s="16"/>
    </row>
    <row r="446" spans="1:5" x14ac:dyDescent="0.2">
      <c r="A446" s="7"/>
      <c r="B446" s="10"/>
      <c r="D446" s="1"/>
      <c r="E446" s="16"/>
    </row>
    <row r="447" spans="1:5" x14ac:dyDescent="0.2">
      <c r="A447" s="7"/>
      <c r="B447" s="10"/>
      <c r="D447" s="1"/>
      <c r="E447" s="16"/>
    </row>
    <row r="448" spans="1:5" x14ac:dyDescent="0.2">
      <c r="A448" s="7"/>
      <c r="B448" s="10"/>
      <c r="D448" s="1"/>
      <c r="E448" s="16"/>
    </row>
    <row r="449" spans="1:5" x14ac:dyDescent="0.2">
      <c r="A449" s="7"/>
      <c r="B449" s="10"/>
      <c r="D449" s="1"/>
      <c r="E449" s="16"/>
    </row>
    <row r="450" spans="1:5" x14ac:dyDescent="0.2">
      <c r="A450" s="7"/>
      <c r="B450" s="10"/>
      <c r="D450" s="1"/>
      <c r="E450" s="16"/>
    </row>
    <row r="451" spans="1:5" x14ac:dyDescent="0.2">
      <c r="A451" s="7"/>
      <c r="B451" s="10"/>
      <c r="D451" s="1"/>
      <c r="E451" s="16"/>
    </row>
    <row r="452" spans="1:5" x14ac:dyDescent="0.2">
      <c r="A452" s="7"/>
      <c r="B452" s="10"/>
      <c r="D452" s="1"/>
      <c r="E452" s="16"/>
    </row>
    <row r="453" spans="1:5" x14ac:dyDescent="0.2">
      <c r="A453" s="7"/>
      <c r="B453" s="10"/>
      <c r="D453" s="1"/>
      <c r="E453" s="16"/>
    </row>
    <row r="454" spans="1:5" x14ac:dyDescent="0.2">
      <c r="A454" s="7"/>
      <c r="B454" s="10"/>
      <c r="D454" s="1"/>
      <c r="E454" s="16"/>
    </row>
    <row r="455" spans="1:5" x14ac:dyDescent="0.2">
      <c r="A455" s="7"/>
      <c r="B455" s="10"/>
      <c r="D455" s="1"/>
      <c r="E455" s="16"/>
    </row>
    <row r="456" spans="1:5" x14ac:dyDescent="0.2">
      <c r="A456" s="7"/>
      <c r="B456" s="10"/>
      <c r="D456" s="1"/>
      <c r="E456" s="16"/>
    </row>
    <row r="457" spans="1:5" x14ac:dyDescent="0.2">
      <c r="A457" s="7"/>
      <c r="B457" s="10"/>
      <c r="D457" s="1"/>
      <c r="E457" s="16"/>
    </row>
    <row r="458" spans="1:5" x14ac:dyDescent="0.2">
      <c r="A458" s="7"/>
      <c r="B458" s="10"/>
      <c r="D458" s="1"/>
      <c r="E458" s="16"/>
    </row>
    <row r="459" spans="1:5" x14ac:dyDescent="0.2">
      <c r="A459" s="7"/>
      <c r="B459" s="10"/>
      <c r="D459" s="1"/>
      <c r="E459" s="16"/>
    </row>
    <row r="460" spans="1:5" x14ac:dyDescent="0.2">
      <c r="A460" s="7"/>
      <c r="B460" s="10"/>
      <c r="D460" s="1"/>
      <c r="E460" s="16"/>
    </row>
    <row r="461" spans="1:5" x14ac:dyDescent="0.2">
      <c r="A461" s="7"/>
      <c r="B461" s="10"/>
      <c r="D461" s="1"/>
      <c r="E461" s="16"/>
    </row>
    <row r="462" spans="1:5" x14ac:dyDescent="0.2">
      <c r="A462" s="7"/>
      <c r="B462" s="10"/>
      <c r="D462" s="1"/>
      <c r="E462" s="16"/>
    </row>
    <row r="463" spans="1:5" x14ac:dyDescent="0.2">
      <c r="A463" s="7"/>
      <c r="B463" s="10"/>
      <c r="D463" s="1"/>
      <c r="E463" s="16"/>
    </row>
    <row r="464" spans="1:5" x14ac:dyDescent="0.2">
      <c r="A464" s="7"/>
      <c r="B464" s="10"/>
      <c r="D464" s="1"/>
      <c r="E464" s="16"/>
    </row>
    <row r="465" spans="1:5" x14ac:dyDescent="0.2">
      <c r="A465" s="7"/>
      <c r="B465" s="10"/>
      <c r="D465" s="1"/>
      <c r="E465" s="16"/>
    </row>
    <row r="466" spans="1:5" x14ac:dyDescent="0.2">
      <c r="A466" s="7"/>
      <c r="B466" s="10"/>
      <c r="D466" s="1"/>
      <c r="E466" s="16"/>
    </row>
    <row r="467" spans="1:5" x14ac:dyDescent="0.2">
      <c r="A467" s="7"/>
      <c r="B467" s="10"/>
      <c r="D467" s="1"/>
      <c r="E467" s="16"/>
    </row>
    <row r="468" spans="1:5" x14ac:dyDescent="0.2">
      <c r="A468" s="7"/>
      <c r="B468" s="10"/>
      <c r="D468" s="1"/>
      <c r="E468" s="16"/>
    </row>
    <row r="469" spans="1:5" x14ac:dyDescent="0.2">
      <c r="A469" s="7"/>
      <c r="B469" s="10"/>
      <c r="D469" s="1"/>
      <c r="E469" s="16"/>
    </row>
    <row r="470" spans="1:5" x14ac:dyDescent="0.2">
      <c r="A470" s="7"/>
      <c r="B470" s="10"/>
      <c r="D470" s="1"/>
      <c r="E470" s="16"/>
    </row>
    <row r="471" spans="1:5" x14ac:dyDescent="0.2">
      <c r="A471" s="7"/>
      <c r="B471" s="10"/>
      <c r="D471" s="1"/>
      <c r="E471" s="16"/>
    </row>
    <row r="472" spans="1:5" x14ac:dyDescent="0.2">
      <c r="A472" s="7"/>
      <c r="B472" s="10"/>
      <c r="D472" s="1"/>
      <c r="E472" s="16"/>
    </row>
    <row r="473" spans="1:5" x14ac:dyDescent="0.2">
      <c r="A473" s="7"/>
      <c r="B473" s="10"/>
      <c r="D473" s="1"/>
      <c r="E473" s="16"/>
    </row>
    <row r="474" spans="1:5" x14ac:dyDescent="0.2">
      <c r="A474" s="7"/>
      <c r="B474" s="10"/>
      <c r="D474" s="1"/>
      <c r="E474" s="16"/>
    </row>
    <row r="475" spans="1:5" x14ac:dyDescent="0.2">
      <c r="A475" s="7"/>
      <c r="B475" s="10"/>
      <c r="D475" s="1"/>
      <c r="E475" s="16"/>
    </row>
    <row r="476" spans="1:5" x14ac:dyDescent="0.2">
      <c r="A476" s="7"/>
      <c r="B476" s="10"/>
      <c r="D476" s="1"/>
      <c r="E476" s="16"/>
    </row>
    <row r="477" spans="1:5" x14ac:dyDescent="0.2">
      <c r="A477" s="7"/>
      <c r="B477" s="10"/>
      <c r="D477" s="1"/>
      <c r="E477" s="16"/>
    </row>
    <row r="478" spans="1:5" x14ac:dyDescent="0.2">
      <c r="A478" s="7"/>
      <c r="B478" s="10"/>
      <c r="D478" s="1"/>
      <c r="E478" s="16"/>
    </row>
    <row r="479" spans="1:5" x14ac:dyDescent="0.2">
      <c r="A479" s="7"/>
      <c r="B479" s="10"/>
      <c r="D479" s="1"/>
      <c r="E479" s="16"/>
    </row>
    <row r="480" spans="1:5" x14ac:dyDescent="0.2">
      <c r="A480" s="7"/>
      <c r="B480" s="10"/>
      <c r="D480" s="1"/>
      <c r="E480" s="16"/>
    </row>
    <row r="481" spans="1:5" x14ac:dyDescent="0.2">
      <c r="A481" s="7"/>
      <c r="B481" s="10"/>
      <c r="D481" s="1"/>
      <c r="E481" s="16"/>
    </row>
    <row r="482" spans="1:5" x14ac:dyDescent="0.2">
      <c r="A482" s="7"/>
      <c r="B482" s="10"/>
      <c r="D482" s="1"/>
      <c r="E482" s="16"/>
    </row>
    <row r="483" spans="1:5" x14ac:dyDescent="0.2">
      <c r="A483" s="7"/>
      <c r="B483" s="10"/>
      <c r="C483" s="17"/>
      <c r="D483" s="1"/>
      <c r="E483" s="16"/>
    </row>
    <row r="484" spans="1:5" x14ac:dyDescent="0.2">
      <c r="A484" s="7"/>
      <c r="B484" s="10"/>
      <c r="C484" s="17"/>
      <c r="D484" s="1"/>
      <c r="E484" s="16"/>
    </row>
    <row r="485" spans="1:5" x14ac:dyDescent="0.2">
      <c r="A485" s="7"/>
      <c r="B485" s="10"/>
      <c r="C485" s="17"/>
      <c r="D485" s="1"/>
      <c r="E485" s="16"/>
    </row>
    <row r="486" spans="1:5" x14ac:dyDescent="0.2">
      <c r="A486" s="7"/>
      <c r="B486" s="10"/>
      <c r="C486" s="17"/>
      <c r="D486" s="1"/>
      <c r="E486" s="16"/>
    </row>
    <row r="487" spans="1:5" x14ac:dyDescent="0.2">
      <c r="A487" s="7"/>
      <c r="B487" s="10"/>
      <c r="C487" s="17"/>
      <c r="D487" s="1"/>
      <c r="E487" s="16"/>
    </row>
    <row r="488" spans="1:5" x14ac:dyDescent="0.2">
      <c r="A488" s="7"/>
      <c r="B488" s="10"/>
      <c r="C488" s="17"/>
      <c r="D488" s="1"/>
      <c r="E488" s="16"/>
    </row>
    <row r="489" spans="1:5" x14ac:dyDescent="0.2">
      <c r="A489" s="7"/>
      <c r="B489" s="10"/>
      <c r="C489" s="17"/>
      <c r="D489" s="1"/>
      <c r="E489" s="16"/>
    </row>
    <row r="490" spans="1:5" x14ac:dyDescent="0.2">
      <c r="A490" s="7"/>
      <c r="B490" s="10"/>
      <c r="C490" s="17"/>
      <c r="D490" s="1"/>
      <c r="E490" s="16"/>
    </row>
    <row r="491" spans="1:5" x14ac:dyDescent="0.2">
      <c r="A491" s="7"/>
      <c r="B491" s="10"/>
      <c r="C491" s="17"/>
      <c r="D491" s="1"/>
      <c r="E491" s="16"/>
    </row>
    <row r="492" spans="1:5" x14ac:dyDescent="0.2">
      <c r="A492" s="7"/>
      <c r="B492" s="10"/>
      <c r="C492" s="17"/>
      <c r="D492" s="1"/>
      <c r="E492" s="16"/>
    </row>
    <row r="493" spans="1:5" x14ac:dyDescent="0.2">
      <c r="A493" s="7"/>
      <c r="B493" s="10"/>
      <c r="C493" s="17"/>
      <c r="D493" s="1"/>
      <c r="E493" s="16"/>
    </row>
    <row r="494" spans="1:5" x14ac:dyDescent="0.2">
      <c r="A494" s="7"/>
      <c r="B494" s="10"/>
      <c r="C494" s="17"/>
      <c r="D494" s="1"/>
      <c r="E494" s="16"/>
    </row>
    <row r="495" spans="1:5" x14ac:dyDescent="0.2">
      <c r="A495" s="7"/>
      <c r="B495" s="10"/>
      <c r="C495" s="17"/>
      <c r="D495" s="1"/>
      <c r="E495" s="16"/>
    </row>
    <row r="496" spans="1:5" x14ac:dyDescent="0.2">
      <c r="A496" s="7"/>
      <c r="B496" s="10"/>
      <c r="C496" s="17"/>
      <c r="D496" s="1"/>
      <c r="E496" s="16"/>
    </row>
    <row r="497" spans="1:5" x14ac:dyDescent="0.2">
      <c r="A497" s="7"/>
      <c r="B497" s="10"/>
      <c r="C497" s="17"/>
      <c r="D497" s="1"/>
      <c r="E497" s="16"/>
    </row>
    <row r="498" spans="1:5" x14ac:dyDescent="0.2">
      <c r="A498" s="7"/>
      <c r="B498" s="10"/>
      <c r="C498" s="17"/>
      <c r="D498" s="1"/>
      <c r="E498" s="16"/>
    </row>
    <row r="499" spans="1:5" x14ac:dyDescent="0.2">
      <c r="A499" s="7"/>
      <c r="B499" s="10"/>
      <c r="C499" s="17"/>
      <c r="D499" s="1"/>
      <c r="E499" s="16"/>
    </row>
    <row r="500" spans="1:5" x14ac:dyDescent="0.2">
      <c r="A500" s="7"/>
      <c r="B500" s="10"/>
      <c r="C500" s="17"/>
      <c r="D500" s="1"/>
      <c r="E500" s="16"/>
    </row>
    <row r="501" spans="1:5" x14ac:dyDescent="0.2">
      <c r="A501" s="7"/>
      <c r="B501" s="10"/>
      <c r="C501" s="17"/>
      <c r="D501" s="1"/>
      <c r="E501" s="16"/>
    </row>
    <row r="502" spans="1:5" x14ac:dyDescent="0.2">
      <c r="A502" s="7"/>
      <c r="B502" s="10"/>
      <c r="C502" s="17"/>
      <c r="D502" s="1"/>
      <c r="E502" s="16"/>
    </row>
    <row r="503" spans="1:5" x14ac:dyDescent="0.2">
      <c r="A503" s="7"/>
      <c r="B503" s="10"/>
      <c r="C503" s="17"/>
      <c r="D503" s="1"/>
      <c r="E503" s="16"/>
    </row>
    <row r="504" spans="1:5" x14ac:dyDescent="0.2">
      <c r="A504" s="7"/>
      <c r="B504" s="10"/>
      <c r="C504" s="17"/>
      <c r="D504" s="1"/>
      <c r="E504" s="16"/>
    </row>
    <row r="505" spans="1:5" x14ac:dyDescent="0.2">
      <c r="A505" s="7"/>
      <c r="B505" s="10"/>
      <c r="C505" s="17"/>
      <c r="D505" s="1"/>
      <c r="E505" s="16"/>
    </row>
    <row r="506" spans="1:5" x14ac:dyDescent="0.2">
      <c r="A506" s="7"/>
      <c r="B506" s="10"/>
      <c r="C506" s="17"/>
      <c r="D506" s="1"/>
      <c r="E506" s="16"/>
    </row>
    <row r="507" spans="1:5" x14ac:dyDescent="0.2">
      <c r="A507" s="7"/>
      <c r="B507" s="10"/>
      <c r="C507" s="17"/>
      <c r="D507" s="1"/>
      <c r="E507" s="16"/>
    </row>
    <row r="508" spans="1:5" x14ac:dyDescent="0.2">
      <c r="A508" s="7"/>
      <c r="B508" s="10"/>
      <c r="C508" s="17"/>
      <c r="D508" s="1"/>
      <c r="E508" s="16"/>
    </row>
    <row r="509" spans="1:5" x14ac:dyDescent="0.2">
      <c r="A509" s="7"/>
      <c r="B509" s="10"/>
      <c r="C509" s="17"/>
      <c r="D509" s="1"/>
      <c r="E509" s="16"/>
    </row>
    <row r="510" spans="1:5" x14ac:dyDescent="0.2">
      <c r="A510" s="7"/>
      <c r="B510" s="10"/>
      <c r="C510" s="17"/>
      <c r="D510" s="1"/>
      <c r="E510" s="16"/>
    </row>
    <row r="511" spans="1:5" x14ac:dyDescent="0.2">
      <c r="A511" s="7"/>
      <c r="B511" s="10"/>
      <c r="C511" s="17"/>
      <c r="D511" s="1"/>
      <c r="E511" s="16"/>
    </row>
    <row r="512" spans="1:5" x14ac:dyDescent="0.2">
      <c r="A512" s="7"/>
      <c r="B512" s="10"/>
      <c r="C512" s="17"/>
      <c r="D512" s="1"/>
      <c r="E512" s="16"/>
    </row>
    <row r="513" spans="1:5" x14ac:dyDescent="0.2">
      <c r="A513" s="7"/>
      <c r="B513" s="10"/>
      <c r="C513" s="17"/>
      <c r="D513" s="1"/>
      <c r="E513" s="16"/>
    </row>
    <row r="514" spans="1:5" x14ac:dyDescent="0.2">
      <c r="A514" s="7"/>
      <c r="B514" s="10"/>
      <c r="C514" s="17"/>
      <c r="D514" s="1"/>
      <c r="E514" s="16"/>
    </row>
    <row r="515" spans="1:5" x14ac:dyDescent="0.2">
      <c r="A515" s="7"/>
      <c r="B515" s="10"/>
      <c r="C515" s="17"/>
      <c r="D515" s="1"/>
      <c r="E515" s="16"/>
    </row>
    <row r="516" spans="1:5" x14ac:dyDescent="0.2">
      <c r="A516" s="7"/>
      <c r="B516" s="10"/>
      <c r="C516" s="17"/>
      <c r="D516" s="1"/>
      <c r="E516" s="16"/>
    </row>
    <row r="517" spans="1:5" x14ac:dyDescent="0.2">
      <c r="A517" s="7"/>
      <c r="B517" s="10"/>
      <c r="C517" s="17"/>
      <c r="D517" s="1"/>
      <c r="E517" s="16"/>
    </row>
    <row r="518" spans="1:5" x14ac:dyDescent="0.2">
      <c r="A518" s="7"/>
      <c r="B518" s="10"/>
      <c r="C518" s="17"/>
      <c r="D518" s="1"/>
      <c r="E518" s="16"/>
    </row>
    <row r="519" spans="1:5" x14ac:dyDescent="0.2">
      <c r="A519" s="7"/>
      <c r="B519" s="10"/>
      <c r="C519" s="17"/>
      <c r="D519" s="1"/>
      <c r="E519" s="16"/>
    </row>
    <row r="520" spans="1:5" x14ac:dyDescent="0.2">
      <c r="A520" s="7"/>
      <c r="B520" s="10"/>
      <c r="C520" s="17"/>
      <c r="D520" s="1"/>
      <c r="E520" s="16"/>
    </row>
    <row r="521" spans="1:5" x14ac:dyDescent="0.2">
      <c r="A521" s="7"/>
      <c r="B521" s="10"/>
      <c r="C521" s="17"/>
      <c r="D521" s="1"/>
      <c r="E521" s="16"/>
    </row>
    <row r="522" spans="1:5" x14ac:dyDescent="0.2">
      <c r="A522" s="7"/>
      <c r="B522" s="10"/>
      <c r="C522" s="17"/>
      <c r="D522" s="1"/>
      <c r="E522" s="16"/>
    </row>
    <row r="523" spans="1:5" x14ac:dyDescent="0.2">
      <c r="A523" s="7"/>
      <c r="B523" s="10"/>
      <c r="C523" s="17"/>
      <c r="D523" s="1"/>
      <c r="E523" s="16"/>
    </row>
    <row r="524" spans="1:5" x14ac:dyDescent="0.2">
      <c r="A524" s="7"/>
      <c r="B524" s="10"/>
      <c r="C524" s="17"/>
      <c r="D524" s="1"/>
      <c r="E524" s="16"/>
    </row>
    <row r="525" spans="1:5" x14ac:dyDescent="0.2">
      <c r="A525" s="7"/>
      <c r="B525" s="10"/>
      <c r="C525" s="17"/>
      <c r="D525" s="1"/>
      <c r="E525" s="16"/>
    </row>
    <row r="526" spans="1:5" x14ac:dyDescent="0.2">
      <c r="A526" s="7"/>
      <c r="B526" s="10"/>
      <c r="C526" s="17"/>
      <c r="D526" s="1"/>
      <c r="E526" s="16"/>
    </row>
    <row r="527" spans="1:5" x14ac:dyDescent="0.2">
      <c r="A527" s="7"/>
      <c r="B527" s="10"/>
      <c r="C527" s="17"/>
      <c r="D527" s="1"/>
      <c r="E527" s="16"/>
    </row>
    <row r="528" spans="1:5" x14ac:dyDescent="0.2">
      <c r="A528" s="7"/>
      <c r="B528" s="10"/>
      <c r="C528" s="17"/>
      <c r="D528" s="1"/>
      <c r="E528" s="16"/>
    </row>
    <row r="529" spans="1:5" x14ac:dyDescent="0.2">
      <c r="A529" s="7"/>
      <c r="B529" s="10"/>
      <c r="C529" s="17"/>
      <c r="D529" s="1"/>
      <c r="E529" s="16"/>
    </row>
    <row r="530" spans="1:5" x14ac:dyDescent="0.2">
      <c r="A530" s="7"/>
      <c r="B530" s="10"/>
      <c r="C530" s="17"/>
      <c r="D530" s="1"/>
      <c r="E530" s="16"/>
    </row>
    <row r="531" spans="1:5" x14ac:dyDescent="0.2">
      <c r="A531" s="7"/>
      <c r="B531" s="10"/>
      <c r="C531" s="17"/>
      <c r="D531" s="1"/>
      <c r="E531" s="16"/>
    </row>
    <row r="532" spans="1:5" x14ac:dyDescent="0.2">
      <c r="A532" s="7"/>
      <c r="B532" s="10"/>
      <c r="C532" s="17"/>
      <c r="D532" s="1"/>
      <c r="E532" s="16"/>
    </row>
    <row r="533" spans="1:5" x14ac:dyDescent="0.2">
      <c r="A533" s="7"/>
      <c r="B533" s="10"/>
      <c r="C533" s="17"/>
      <c r="D533" s="1"/>
      <c r="E533" s="16"/>
    </row>
    <row r="534" spans="1:5" x14ac:dyDescent="0.2">
      <c r="A534" s="7"/>
      <c r="B534" s="10"/>
      <c r="C534" s="17"/>
      <c r="D534" s="1"/>
      <c r="E534" s="16"/>
    </row>
    <row r="535" spans="1:5" x14ac:dyDescent="0.2">
      <c r="A535" s="7"/>
      <c r="B535" s="10"/>
      <c r="C535" s="17"/>
      <c r="D535" s="1"/>
      <c r="E535" s="16"/>
    </row>
    <row r="536" spans="1:5" x14ac:dyDescent="0.2">
      <c r="A536" s="7"/>
      <c r="B536" s="10"/>
      <c r="C536" s="17"/>
      <c r="D536" s="1"/>
      <c r="E536" s="16"/>
    </row>
    <row r="537" spans="1:5" x14ac:dyDescent="0.2">
      <c r="A537" s="7"/>
      <c r="B537" s="10"/>
      <c r="C537" s="17"/>
      <c r="D537" s="1"/>
      <c r="E537" s="16"/>
    </row>
    <row r="538" spans="1:5" x14ac:dyDescent="0.2">
      <c r="A538" s="7"/>
      <c r="B538" s="10"/>
      <c r="C538" s="17"/>
      <c r="D538" s="1"/>
      <c r="E538" s="16"/>
    </row>
    <row r="539" spans="1:5" x14ac:dyDescent="0.2">
      <c r="A539" s="7"/>
      <c r="B539" s="10"/>
      <c r="C539" s="17"/>
      <c r="D539" s="1"/>
      <c r="E539" s="16"/>
    </row>
    <row r="540" spans="1:5" x14ac:dyDescent="0.2">
      <c r="A540" s="7"/>
      <c r="B540" s="10"/>
      <c r="C540" s="17"/>
      <c r="D540" s="1"/>
      <c r="E540" s="16"/>
    </row>
    <row r="541" spans="1:5" x14ac:dyDescent="0.2">
      <c r="A541" s="7"/>
      <c r="B541" s="10"/>
      <c r="C541" s="17"/>
      <c r="D541" s="1"/>
      <c r="E541" s="16"/>
    </row>
    <row r="542" spans="1:5" x14ac:dyDescent="0.2">
      <c r="A542" s="7"/>
      <c r="B542" s="10"/>
      <c r="C542" s="17"/>
      <c r="D542" s="1"/>
      <c r="E542" s="16"/>
    </row>
    <row r="543" spans="1:5" x14ac:dyDescent="0.2">
      <c r="A543" s="7"/>
      <c r="B543" s="10"/>
      <c r="C543" s="17"/>
      <c r="D543" s="1"/>
      <c r="E543" s="16"/>
    </row>
    <row r="544" spans="1:5" x14ac:dyDescent="0.2">
      <c r="A544" s="7"/>
      <c r="B544" s="10"/>
      <c r="C544" s="17"/>
      <c r="D544" s="1"/>
      <c r="E544" s="16"/>
    </row>
    <row r="545" spans="1:5" x14ac:dyDescent="0.2">
      <c r="A545" s="7"/>
      <c r="B545" s="10"/>
      <c r="C545" s="17"/>
      <c r="D545" s="1"/>
      <c r="E545" s="16"/>
    </row>
    <row r="546" spans="1:5" x14ac:dyDescent="0.2">
      <c r="A546" s="7"/>
      <c r="B546" s="10"/>
      <c r="C546" s="17"/>
      <c r="D546" s="1"/>
      <c r="E546" s="16"/>
    </row>
    <row r="547" spans="1:5" x14ac:dyDescent="0.2">
      <c r="A547" s="7"/>
      <c r="B547" s="10"/>
      <c r="C547" s="17"/>
      <c r="D547" s="1"/>
      <c r="E547" s="16"/>
    </row>
    <row r="548" spans="1:5" x14ac:dyDescent="0.2">
      <c r="A548" s="7"/>
      <c r="B548" s="10"/>
      <c r="C548" s="17"/>
      <c r="D548" s="1"/>
      <c r="E548" s="16"/>
    </row>
    <row r="549" spans="1:5" x14ac:dyDescent="0.2">
      <c r="A549" s="7"/>
      <c r="B549" s="10"/>
      <c r="C549" s="17"/>
      <c r="D549" s="1"/>
      <c r="E549" s="16"/>
    </row>
    <row r="550" spans="1:5" x14ac:dyDescent="0.2">
      <c r="A550" s="7"/>
      <c r="B550" s="10"/>
      <c r="C550" s="17"/>
      <c r="D550" s="1"/>
      <c r="E550" s="16"/>
    </row>
    <row r="551" spans="1:5" x14ac:dyDescent="0.2">
      <c r="A551" s="7"/>
      <c r="B551" s="10"/>
      <c r="C551" s="17"/>
      <c r="D551" s="1"/>
      <c r="E551" s="16"/>
    </row>
    <row r="552" spans="1:5" x14ac:dyDescent="0.2">
      <c r="A552" s="7"/>
      <c r="B552" s="10"/>
      <c r="C552" s="17"/>
      <c r="D552" s="1"/>
      <c r="E552" s="16"/>
    </row>
    <row r="553" spans="1:5" x14ac:dyDescent="0.2">
      <c r="A553" s="7"/>
      <c r="B553" s="10"/>
      <c r="C553" s="17"/>
      <c r="D553" s="1"/>
      <c r="E553" s="16"/>
    </row>
    <row r="554" spans="1:5" x14ac:dyDescent="0.2">
      <c r="A554" s="7"/>
      <c r="B554" s="10"/>
      <c r="C554" s="17"/>
      <c r="D554" s="1"/>
      <c r="E554" s="16"/>
    </row>
    <row r="555" spans="1:5" x14ac:dyDescent="0.2">
      <c r="A555" s="7"/>
      <c r="B555" s="10"/>
      <c r="C555" s="17"/>
      <c r="D555" s="1"/>
      <c r="E555" s="16"/>
    </row>
    <row r="556" spans="1:5" x14ac:dyDescent="0.2">
      <c r="A556" s="7"/>
      <c r="B556" s="10"/>
      <c r="C556" s="17"/>
      <c r="D556" s="1"/>
      <c r="E556" s="16"/>
    </row>
    <row r="557" spans="1:5" x14ac:dyDescent="0.2">
      <c r="A557" s="7"/>
      <c r="B557" s="10"/>
      <c r="C557" s="17"/>
      <c r="D557" s="1"/>
      <c r="E557" s="16"/>
    </row>
    <row r="558" spans="1:5" x14ac:dyDescent="0.2">
      <c r="A558" s="7"/>
      <c r="B558" s="10"/>
      <c r="C558" s="17"/>
      <c r="D558" s="1"/>
      <c r="E558" s="16"/>
    </row>
    <row r="559" spans="1:5" x14ac:dyDescent="0.2">
      <c r="A559" s="7"/>
      <c r="B559" s="10"/>
      <c r="C559" s="17"/>
      <c r="D559" s="1"/>
      <c r="E559" s="16"/>
    </row>
    <row r="560" spans="1:5" x14ac:dyDescent="0.2">
      <c r="A560" s="7"/>
      <c r="B560" s="10"/>
      <c r="C560" s="17"/>
      <c r="D560" s="1"/>
      <c r="E560" s="16"/>
    </row>
    <row r="561" spans="1:5" x14ac:dyDescent="0.2">
      <c r="A561" s="7"/>
      <c r="B561" s="10"/>
      <c r="C561" s="17"/>
      <c r="D561" s="1"/>
      <c r="E561" s="16"/>
    </row>
    <row r="562" spans="1:5" x14ac:dyDescent="0.2">
      <c r="A562" s="7"/>
      <c r="B562" s="10"/>
      <c r="C562" s="17"/>
      <c r="D562" s="1"/>
      <c r="E562" s="16"/>
    </row>
    <row r="563" spans="1:5" x14ac:dyDescent="0.2">
      <c r="A563" s="7"/>
      <c r="B563" s="10"/>
      <c r="C563" s="17"/>
      <c r="D563" s="1"/>
      <c r="E563" s="16"/>
    </row>
    <row r="564" spans="1:5" x14ac:dyDescent="0.2">
      <c r="A564" s="7"/>
      <c r="B564" s="10"/>
      <c r="C564" s="17"/>
      <c r="D564" s="1"/>
      <c r="E564" s="16"/>
    </row>
    <row r="565" spans="1:5" x14ac:dyDescent="0.2">
      <c r="A565" s="7"/>
      <c r="B565" s="10"/>
      <c r="C565" s="17"/>
      <c r="D565" s="1"/>
      <c r="E565" s="16"/>
    </row>
    <row r="566" spans="1:5" x14ac:dyDescent="0.2">
      <c r="A566" s="7"/>
      <c r="B566" s="10"/>
      <c r="C566" s="17"/>
      <c r="D566" s="1"/>
      <c r="E566" s="16"/>
    </row>
    <row r="567" spans="1:5" x14ac:dyDescent="0.2">
      <c r="A567" s="7"/>
      <c r="B567" s="10"/>
      <c r="C567" s="17"/>
      <c r="D567" s="1"/>
      <c r="E567" s="16"/>
    </row>
    <row r="568" spans="1:5" x14ac:dyDescent="0.2">
      <c r="A568" s="7"/>
      <c r="B568" s="10"/>
      <c r="C568" s="17"/>
      <c r="D568" s="1"/>
      <c r="E568" s="16"/>
    </row>
    <row r="569" spans="1:5" x14ac:dyDescent="0.2">
      <c r="A569" s="7"/>
      <c r="B569" s="10"/>
      <c r="C569" s="17"/>
      <c r="D569" s="1"/>
      <c r="E569" s="16"/>
    </row>
    <row r="570" spans="1:5" x14ac:dyDescent="0.2">
      <c r="A570" s="7"/>
      <c r="B570" s="10"/>
      <c r="C570" s="17"/>
      <c r="D570" s="1"/>
      <c r="E570" s="16"/>
    </row>
    <row r="571" spans="1:5" x14ac:dyDescent="0.2">
      <c r="A571" s="7"/>
      <c r="B571" s="10"/>
      <c r="C571" s="17"/>
      <c r="D571" s="1"/>
      <c r="E571" s="16"/>
    </row>
    <row r="572" spans="1:5" x14ac:dyDescent="0.2">
      <c r="A572" s="7"/>
      <c r="B572" s="10"/>
      <c r="C572" s="17"/>
      <c r="D572" s="1"/>
      <c r="E572" s="16"/>
    </row>
    <row r="573" spans="1:5" x14ac:dyDescent="0.2">
      <c r="A573" s="7"/>
      <c r="B573" s="10"/>
      <c r="C573" s="17"/>
      <c r="D573" s="1"/>
      <c r="E573" s="16"/>
    </row>
    <row r="574" spans="1:5" x14ac:dyDescent="0.2">
      <c r="A574" s="7"/>
      <c r="B574" s="10"/>
      <c r="C574" s="17"/>
      <c r="D574" s="1"/>
      <c r="E574" s="16"/>
    </row>
    <row r="575" spans="1:5" x14ac:dyDescent="0.2">
      <c r="A575" s="7"/>
      <c r="B575" s="10"/>
      <c r="C575" s="17"/>
      <c r="D575" s="1"/>
      <c r="E575" s="16"/>
    </row>
    <row r="576" spans="1:5" x14ac:dyDescent="0.2">
      <c r="A576" s="7"/>
      <c r="B576" s="10"/>
      <c r="C576" s="17"/>
      <c r="D576" s="1"/>
      <c r="E576" s="16"/>
    </row>
    <row r="577" spans="1:5" x14ac:dyDescent="0.2">
      <c r="A577" s="7"/>
      <c r="B577" s="10"/>
      <c r="C577" s="17"/>
      <c r="D577" s="1"/>
      <c r="E577" s="16"/>
    </row>
    <row r="578" spans="1:5" x14ac:dyDescent="0.2">
      <c r="A578" s="7"/>
      <c r="B578" s="10"/>
      <c r="C578" s="17"/>
      <c r="D578" s="1"/>
      <c r="E578" s="16"/>
    </row>
    <row r="579" spans="1:5" x14ac:dyDescent="0.2">
      <c r="A579" s="7"/>
      <c r="B579" s="10"/>
      <c r="C579" s="17"/>
      <c r="D579" s="1"/>
      <c r="E579" s="16"/>
    </row>
    <row r="580" spans="1:5" x14ac:dyDescent="0.2">
      <c r="A580" s="7"/>
      <c r="B580" s="10"/>
      <c r="C580" s="17"/>
      <c r="D580" s="1"/>
      <c r="E580" s="16"/>
    </row>
    <row r="581" spans="1:5" x14ac:dyDescent="0.2">
      <c r="A581" s="7"/>
      <c r="B581" s="10"/>
      <c r="C581" s="17"/>
      <c r="D581" s="1"/>
      <c r="E581" s="16"/>
    </row>
    <row r="582" spans="1:5" x14ac:dyDescent="0.2">
      <c r="A582" s="7"/>
      <c r="B582" s="10"/>
      <c r="C582" s="17"/>
      <c r="D582" s="1"/>
      <c r="E582" s="16"/>
    </row>
    <row r="583" spans="1:5" x14ac:dyDescent="0.2">
      <c r="A583" s="7"/>
      <c r="B583" s="10"/>
      <c r="C583" s="17"/>
      <c r="D583" s="1"/>
      <c r="E583" s="16"/>
    </row>
    <row r="584" spans="1:5" x14ac:dyDescent="0.2">
      <c r="A584" s="7"/>
      <c r="B584" s="10"/>
      <c r="C584" s="17"/>
      <c r="D584" s="1"/>
      <c r="E584" s="16"/>
    </row>
    <row r="585" spans="1:5" x14ac:dyDescent="0.2">
      <c r="A585" s="7"/>
      <c r="B585" s="10"/>
      <c r="C585" s="17"/>
      <c r="D585" s="1"/>
      <c r="E585" s="16"/>
    </row>
    <row r="586" spans="1:5" x14ac:dyDescent="0.2">
      <c r="A586" s="7"/>
      <c r="B586" s="10"/>
      <c r="C586" s="17"/>
      <c r="D586" s="1"/>
      <c r="E586" s="16"/>
    </row>
    <row r="587" spans="1:5" x14ac:dyDescent="0.2">
      <c r="A587" s="7"/>
      <c r="B587" s="10"/>
      <c r="C587" s="17"/>
      <c r="D587" s="1"/>
      <c r="E587" s="16"/>
    </row>
    <row r="588" spans="1:5" x14ac:dyDescent="0.2">
      <c r="A588" s="7"/>
      <c r="B588" s="10"/>
      <c r="C588" s="17"/>
      <c r="D588" s="1"/>
      <c r="E588" s="16"/>
    </row>
    <row r="589" spans="1:5" x14ac:dyDescent="0.2">
      <c r="A589" s="7"/>
      <c r="B589" s="10"/>
      <c r="C589" s="17"/>
      <c r="D589" s="1"/>
      <c r="E589" s="16"/>
    </row>
    <row r="590" spans="1:5" x14ac:dyDescent="0.2">
      <c r="A590" s="7"/>
      <c r="B590" s="10"/>
      <c r="C590" s="17"/>
      <c r="D590" s="1"/>
      <c r="E590" s="16"/>
    </row>
    <row r="591" spans="1:5" x14ac:dyDescent="0.2">
      <c r="A591" s="7"/>
      <c r="B591" s="10"/>
      <c r="C591" s="17"/>
      <c r="D591" s="1"/>
      <c r="E591" s="16"/>
    </row>
    <row r="592" spans="1:5" x14ac:dyDescent="0.2">
      <c r="A592" s="7"/>
      <c r="B592" s="10"/>
      <c r="C592" s="17"/>
      <c r="D592" s="1"/>
      <c r="E592" s="16"/>
    </row>
    <row r="593" spans="1:5" x14ac:dyDescent="0.2">
      <c r="A593" s="7"/>
      <c r="B593" s="10"/>
      <c r="C593" s="17"/>
      <c r="D593" s="1"/>
      <c r="E593" s="16"/>
    </row>
    <row r="594" spans="1:5" x14ac:dyDescent="0.2">
      <c r="A594" s="7"/>
      <c r="B594" s="10"/>
      <c r="C594" s="17"/>
      <c r="D594" s="1"/>
      <c r="E594" s="16"/>
    </row>
    <row r="595" spans="1:5" x14ac:dyDescent="0.2">
      <c r="A595" s="7"/>
      <c r="B595" s="10"/>
      <c r="C595" s="17"/>
      <c r="D595" s="1"/>
      <c r="E595" s="16"/>
    </row>
    <row r="596" spans="1:5" x14ac:dyDescent="0.2">
      <c r="A596" s="7"/>
      <c r="B596" s="10"/>
      <c r="C596" s="17"/>
      <c r="D596" s="1"/>
      <c r="E596" s="16"/>
    </row>
    <row r="597" spans="1:5" x14ac:dyDescent="0.2">
      <c r="A597" s="7"/>
      <c r="B597" s="10"/>
      <c r="C597" s="17"/>
      <c r="D597" s="1"/>
      <c r="E597" s="16"/>
    </row>
    <row r="598" spans="1:5" x14ac:dyDescent="0.2">
      <c r="A598" s="7"/>
      <c r="B598" s="10"/>
      <c r="C598" s="17"/>
      <c r="D598" s="1"/>
      <c r="E598" s="16"/>
    </row>
    <row r="599" spans="1:5" x14ac:dyDescent="0.2">
      <c r="A599" s="7"/>
      <c r="B599" s="10"/>
      <c r="C599" s="17"/>
      <c r="D599" s="1"/>
      <c r="E599" s="16"/>
    </row>
    <row r="600" spans="1:5" x14ac:dyDescent="0.2">
      <c r="A600" s="7"/>
      <c r="B600" s="10"/>
      <c r="C600" s="17"/>
      <c r="D600" s="1"/>
      <c r="E600" s="16"/>
    </row>
    <row r="601" spans="1:5" x14ac:dyDescent="0.2">
      <c r="A601" s="7"/>
      <c r="B601" s="10"/>
      <c r="C601" s="17"/>
      <c r="D601" s="1"/>
      <c r="E601" s="16"/>
    </row>
    <row r="602" spans="1:5" x14ac:dyDescent="0.2">
      <c r="A602" s="7"/>
      <c r="B602" s="10"/>
      <c r="C602" s="17"/>
      <c r="D602" s="1"/>
      <c r="E602" s="16"/>
    </row>
    <row r="603" spans="1:5" x14ac:dyDescent="0.2">
      <c r="A603" s="7"/>
      <c r="B603" s="10"/>
      <c r="C603" s="17"/>
      <c r="D603" s="1"/>
      <c r="E603" s="16"/>
    </row>
    <row r="604" spans="1:5" x14ac:dyDescent="0.2">
      <c r="A604" s="7"/>
      <c r="B604" s="10"/>
      <c r="C604" s="17"/>
      <c r="D604" s="1"/>
      <c r="E604" s="16"/>
    </row>
    <row r="605" spans="1:5" x14ac:dyDescent="0.2">
      <c r="A605" s="7"/>
      <c r="B605" s="10"/>
      <c r="C605" s="17"/>
      <c r="D605" s="1"/>
      <c r="E605" s="16"/>
    </row>
    <row r="606" spans="1:5" x14ac:dyDescent="0.2">
      <c r="A606" s="7"/>
      <c r="B606" s="10"/>
      <c r="C606" s="17"/>
      <c r="D606" s="1"/>
      <c r="E606" s="16"/>
    </row>
    <row r="607" spans="1:5" x14ac:dyDescent="0.2">
      <c r="A607" s="7"/>
      <c r="B607" s="10"/>
      <c r="C607" s="17"/>
      <c r="D607" s="1"/>
      <c r="E607" s="16"/>
    </row>
    <row r="608" spans="1:5" x14ac:dyDescent="0.2">
      <c r="A608" s="7"/>
      <c r="B608" s="10"/>
      <c r="C608" s="17"/>
      <c r="D608" s="1"/>
      <c r="E608" s="16"/>
    </row>
    <row r="609" spans="1:5" x14ac:dyDescent="0.2">
      <c r="A609" s="7"/>
      <c r="B609" s="10"/>
      <c r="C609" s="17"/>
      <c r="D609" s="1"/>
      <c r="E609" s="16"/>
    </row>
    <row r="610" spans="1:5" x14ac:dyDescent="0.2">
      <c r="A610" s="7"/>
      <c r="B610" s="10"/>
      <c r="C610" s="17"/>
      <c r="D610" s="1"/>
      <c r="E610" s="16"/>
    </row>
    <row r="611" spans="1:5" x14ac:dyDescent="0.2">
      <c r="A611" s="7"/>
      <c r="B611" s="10"/>
      <c r="C611" s="17"/>
      <c r="D611" s="1"/>
      <c r="E611" s="16"/>
    </row>
    <row r="612" spans="1:5" x14ac:dyDescent="0.2">
      <c r="A612" s="7"/>
      <c r="B612" s="10"/>
      <c r="C612" s="17"/>
      <c r="D612" s="1"/>
      <c r="E612" s="16"/>
    </row>
    <row r="613" spans="1:5" x14ac:dyDescent="0.2">
      <c r="A613" s="7"/>
      <c r="B613" s="10"/>
      <c r="C613" s="17"/>
      <c r="D613" s="1"/>
      <c r="E613" s="16"/>
    </row>
    <row r="614" spans="1:5" x14ac:dyDescent="0.2">
      <c r="A614" s="7"/>
      <c r="B614" s="10"/>
      <c r="C614" s="17"/>
      <c r="D614" s="1"/>
      <c r="E614" s="16"/>
    </row>
    <row r="615" spans="1:5" x14ac:dyDescent="0.2">
      <c r="A615" s="7"/>
      <c r="B615" s="10"/>
      <c r="C615" s="17"/>
      <c r="D615" s="1"/>
      <c r="E615" s="16"/>
    </row>
    <row r="616" spans="1:5" x14ac:dyDescent="0.2">
      <c r="A616" s="7"/>
      <c r="B616" s="10"/>
      <c r="C616" s="17"/>
      <c r="D616" s="1"/>
      <c r="E616" s="16"/>
    </row>
    <row r="617" spans="1:5" x14ac:dyDescent="0.2">
      <c r="A617" s="7"/>
      <c r="B617" s="10"/>
      <c r="C617" s="17"/>
      <c r="D617" s="1"/>
      <c r="E617" s="16"/>
    </row>
    <row r="618" spans="1:5" x14ac:dyDescent="0.2">
      <c r="A618" s="7"/>
      <c r="B618" s="10"/>
      <c r="C618" s="17"/>
      <c r="D618" s="1"/>
      <c r="E618" s="16"/>
    </row>
    <row r="619" spans="1:5" x14ac:dyDescent="0.2">
      <c r="A619" s="7"/>
      <c r="B619" s="10"/>
      <c r="C619" s="17"/>
      <c r="D619" s="1"/>
      <c r="E619" s="16"/>
    </row>
    <row r="620" spans="1:5" x14ac:dyDescent="0.2">
      <c r="A620" s="7"/>
      <c r="B620" s="10"/>
      <c r="C620" s="17"/>
      <c r="D620" s="1"/>
      <c r="E620" s="16"/>
    </row>
    <row r="621" spans="1:5" x14ac:dyDescent="0.2">
      <c r="A621" s="7"/>
      <c r="B621" s="10"/>
      <c r="C621" s="17"/>
      <c r="D621" s="1"/>
      <c r="E621" s="16"/>
    </row>
    <row r="622" spans="1:5" x14ac:dyDescent="0.2">
      <c r="A622" s="7"/>
      <c r="B622" s="10"/>
      <c r="C622" s="17"/>
      <c r="D622" s="1"/>
      <c r="E622" s="16"/>
    </row>
    <row r="623" spans="1:5" x14ac:dyDescent="0.2">
      <c r="A623" s="7"/>
      <c r="B623" s="10"/>
      <c r="C623" s="17"/>
      <c r="D623" s="1"/>
      <c r="E623" s="16"/>
    </row>
    <row r="624" spans="1:5" x14ac:dyDescent="0.2">
      <c r="A624" s="7"/>
      <c r="B624" s="10"/>
      <c r="C624" s="17"/>
      <c r="D624" s="1"/>
      <c r="E624" s="16"/>
    </row>
    <row r="625" spans="1:5" x14ac:dyDescent="0.2">
      <c r="A625" s="7"/>
      <c r="B625" s="10"/>
      <c r="C625" s="17"/>
      <c r="D625" s="1"/>
      <c r="E625" s="16"/>
    </row>
    <row r="626" spans="1:5" x14ac:dyDescent="0.2">
      <c r="A626" s="7"/>
      <c r="B626" s="10"/>
      <c r="C626" s="17"/>
      <c r="D626" s="1"/>
      <c r="E626" s="16"/>
    </row>
    <row r="627" spans="1:5" x14ac:dyDescent="0.2">
      <c r="A627" s="7"/>
      <c r="B627" s="10"/>
      <c r="C627" s="17"/>
      <c r="D627" s="1"/>
      <c r="E627" s="16"/>
    </row>
    <row r="628" spans="1:5" x14ac:dyDescent="0.2">
      <c r="A628" s="7"/>
      <c r="B628" s="10"/>
      <c r="C628" s="17"/>
      <c r="D628" s="1"/>
      <c r="E628" s="16"/>
    </row>
    <row r="629" spans="1:5" x14ac:dyDescent="0.2">
      <c r="A629" s="7"/>
      <c r="B629" s="10"/>
      <c r="C629" s="17"/>
      <c r="D629" s="1"/>
      <c r="E629" s="16"/>
    </row>
    <row r="630" spans="1:5" x14ac:dyDescent="0.2">
      <c r="A630" s="7"/>
      <c r="B630" s="10"/>
      <c r="C630" s="17"/>
      <c r="D630" s="1"/>
      <c r="E630" s="16"/>
    </row>
    <row r="631" spans="1:5" x14ac:dyDescent="0.2">
      <c r="A631" s="7"/>
      <c r="B631" s="10"/>
      <c r="C631" s="17"/>
      <c r="D631" s="1"/>
      <c r="E631" s="16"/>
    </row>
    <row r="632" spans="1:5" x14ac:dyDescent="0.2">
      <c r="A632" s="7"/>
      <c r="B632" s="10"/>
      <c r="C632" s="17"/>
      <c r="D632" s="1"/>
      <c r="E632" s="16"/>
    </row>
    <row r="633" spans="1:5" x14ac:dyDescent="0.2">
      <c r="A633" s="7"/>
      <c r="B633" s="10"/>
      <c r="C633" s="17"/>
      <c r="D633" s="1"/>
      <c r="E633" s="16"/>
    </row>
    <row r="634" spans="1:5" x14ac:dyDescent="0.2">
      <c r="A634" s="7"/>
      <c r="B634" s="10"/>
      <c r="C634" s="17"/>
      <c r="D634" s="1"/>
      <c r="E634" s="16"/>
    </row>
    <row r="635" spans="1:5" x14ac:dyDescent="0.2">
      <c r="A635" s="7"/>
      <c r="B635" s="10"/>
      <c r="C635" s="17"/>
      <c r="D635" s="1"/>
      <c r="E635" s="16"/>
    </row>
    <row r="636" spans="1:5" x14ac:dyDescent="0.2">
      <c r="A636" s="7"/>
      <c r="B636" s="10"/>
      <c r="C636" s="17"/>
      <c r="D636" s="1"/>
      <c r="E636" s="16"/>
    </row>
    <row r="637" spans="1:5" x14ac:dyDescent="0.2">
      <c r="A637" s="7"/>
      <c r="B637" s="10"/>
      <c r="C637" s="17"/>
      <c r="D637" s="1"/>
      <c r="E637" s="16"/>
    </row>
    <row r="638" spans="1:5" x14ac:dyDescent="0.2">
      <c r="A638" s="7"/>
      <c r="B638" s="10"/>
      <c r="C638" s="17"/>
      <c r="D638" s="1"/>
      <c r="E638" s="16"/>
    </row>
    <row r="639" spans="1:5" x14ac:dyDescent="0.2">
      <c r="A639" s="7"/>
      <c r="B639" s="10"/>
      <c r="C639" s="17"/>
      <c r="D639" s="1"/>
      <c r="E639" s="16"/>
    </row>
    <row r="640" spans="1:5" x14ac:dyDescent="0.2">
      <c r="A640" s="7"/>
      <c r="B640" s="10"/>
      <c r="C640" s="17"/>
      <c r="D640" s="1"/>
      <c r="E640" s="16"/>
    </row>
    <row r="641" spans="1:5" x14ac:dyDescent="0.2">
      <c r="A641" s="7"/>
      <c r="B641" s="10"/>
      <c r="C641" s="17"/>
      <c r="D641" s="1"/>
      <c r="E641" s="16"/>
    </row>
    <row r="642" spans="1:5" x14ac:dyDescent="0.2">
      <c r="A642" s="7"/>
      <c r="B642" s="10"/>
      <c r="C642" s="17"/>
      <c r="D642" s="1"/>
      <c r="E642" s="16"/>
    </row>
    <row r="643" spans="1:5" x14ac:dyDescent="0.2">
      <c r="A643" s="7"/>
      <c r="B643" s="10"/>
      <c r="C643" s="17"/>
      <c r="D643" s="1"/>
      <c r="E643" s="16"/>
    </row>
    <row r="644" spans="1:5" x14ac:dyDescent="0.2">
      <c r="A644" s="7"/>
      <c r="B644" s="10"/>
      <c r="C644" s="17"/>
      <c r="D644" s="1"/>
      <c r="E644" s="16"/>
    </row>
    <row r="645" spans="1:5" x14ac:dyDescent="0.2">
      <c r="A645" s="7"/>
      <c r="B645" s="10"/>
      <c r="C645" s="17"/>
      <c r="D645" s="1"/>
      <c r="E645" s="16"/>
    </row>
    <row r="646" spans="1:5" x14ac:dyDescent="0.2">
      <c r="A646" s="7"/>
      <c r="B646" s="10"/>
      <c r="C646" s="17"/>
      <c r="D646" s="1"/>
      <c r="E646" s="16"/>
    </row>
    <row r="647" spans="1:5" x14ac:dyDescent="0.2">
      <c r="A647" s="7"/>
      <c r="B647" s="10"/>
      <c r="C647" s="17"/>
      <c r="D647" s="1"/>
      <c r="E647" s="16"/>
    </row>
    <row r="648" spans="1:5" x14ac:dyDescent="0.2">
      <c r="A648" s="7"/>
      <c r="B648" s="10"/>
      <c r="C648" s="17"/>
      <c r="D648" s="1"/>
      <c r="E648" s="16"/>
    </row>
    <row r="649" spans="1:5" x14ac:dyDescent="0.2">
      <c r="A649" s="7"/>
      <c r="B649" s="10"/>
      <c r="C649" s="17"/>
      <c r="D649" s="1"/>
      <c r="E649" s="16"/>
    </row>
    <row r="650" spans="1:5" x14ac:dyDescent="0.2">
      <c r="A650" s="7"/>
      <c r="B650" s="10"/>
      <c r="C650" s="17"/>
      <c r="D650" s="1"/>
      <c r="E650" s="16"/>
    </row>
    <row r="651" spans="1:5" x14ac:dyDescent="0.2">
      <c r="A651" s="7"/>
      <c r="B651" s="10"/>
      <c r="C651" s="17"/>
      <c r="D651" s="1"/>
      <c r="E651" s="16"/>
    </row>
    <row r="652" spans="1:5" x14ac:dyDescent="0.2">
      <c r="A652" s="7"/>
      <c r="B652" s="10"/>
      <c r="C652" s="17"/>
      <c r="D652" s="1"/>
      <c r="E652" s="16"/>
    </row>
    <row r="653" spans="1:5" x14ac:dyDescent="0.2">
      <c r="A653" s="7"/>
      <c r="B653" s="10"/>
      <c r="C653" s="17"/>
      <c r="D653" s="1"/>
      <c r="E653" s="16"/>
    </row>
    <row r="654" spans="1:5" x14ac:dyDescent="0.2">
      <c r="A654" s="7"/>
      <c r="B654" s="10"/>
      <c r="C654" s="17"/>
      <c r="D654" s="1"/>
      <c r="E654" s="16"/>
    </row>
    <row r="655" spans="1:5" x14ac:dyDescent="0.2">
      <c r="A655" s="7"/>
      <c r="B655" s="10"/>
      <c r="C655" s="17"/>
      <c r="D655" s="1"/>
      <c r="E655" s="16"/>
    </row>
    <row r="656" spans="1:5" x14ac:dyDescent="0.2">
      <c r="A656" s="7"/>
      <c r="B656" s="10"/>
      <c r="C656" s="17"/>
      <c r="D656" s="1"/>
      <c r="E656" s="16"/>
    </row>
    <row r="657" spans="1:5" x14ac:dyDescent="0.2">
      <c r="A657" s="7"/>
      <c r="B657" s="10"/>
      <c r="C657" s="17"/>
      <c r="D657" s="1"/>
      <c r="E657" s="16"/>
    </row>
    <row r="658" spans="1:5" x14ac:dyDescent="0.2">
      <c r="A658" s="7"/>
      <c r="B658" s="10"/>
      <c r="C658" s="17"/>
      <c r="D658" s="1"/>
      <c r="E658" s="16"/>
    </row>
    <row r="659" spans="1:5" x14ac:dyDescent="0.2">
      <c r="A659" s="7"/>
      <c r="B659" s="10"/>
      <c r="C659" s="17"/>
      <c r="D659" s="1"/>
      <c r="E659" s="16"/>
    </row>
    <row r="660" spans="1:5" x14ac:dyDescent="0.2">
      <c r="A660" s="7"/>
      <c r="B660" s="10"/>
      <c r="C660" s="17"/>
      <c r="D660" s="1"/>
      <c r="E660" s="16"/>
    </row>
    <row r="661" spans="1:5" x14ac:dyDescent="0.2">
      <c r="A661" s="7"/>
      <c r="B661" s="10"/>
      <c r="C661" s="17"/>
      <c r="D661" s="1"/>
      <c r="E661" s="16"/>
    </row>
    <row r="662" spans="1:5" x14ac:dyDescent="0.2">
      <c r="A662" s="7"/>
      <c r="B662" s="10"/>
      <c r="C662" s="17"/>
      <c r="D662" s="1"/>
      <c r="E662" s="16"/>
    </row>
    <row r="663" spans="1:5" x14ac:dyDescent="0.2">
      <c r="A663" s="7"/>
      <c r="B663" s="10"/>
      <c r="C663" s="17"/>
      <c r="D663" s="1"/>
      <c r="E663" s="16"/>
    </row>
    <row r="664" spans="1:5" x14ac:dyDescent="0.2">
      <c r="A664" s="7"/>
      <c r="B664" s="10"/>
      <c r="C664" s="17"/>
      <c r="D664" s="1"/>
      <c r="E664" s="16"/>
    </row>
    <row r="665" spans="1:5" x14ac:dyDescent="0.2">
      <c r="A665" s="7"/>
      <c r="B665" s="10"/>
      <c r="C665" s="17"/>
      <c r="D665" s="1"/>
      <c r="E665" s="16"/>
    </row>
    <row r="666" spans="1:5" x14ac:dyDescent="0.2">
      <c r="A666" s="7"/>
      <c r="B666" s="10"/>
      <c r="C666" s="17"/>
      <c r="D666" s="1"/>
      <c r="E666" s="16"/>
    </row>
    <row r="667" spans="1:5" x14ac:dyDescent="0.2">
      <c r="A667" s="7"/>
      <c r="B667" s="10"/>
      <c r="C667" s="17"/>
      <c r="D667" s="1"/>
      <c r="E667" s="16"/>
    </row>
    <row r="668" spans="1:5" x14ac:dyDescent="0.2">
      <c r="A668" s="7"/>
      <c r="B668" s="10"/>
      <c r="C668" s="17"/>
      <c r="D668" s="1"/>
      <c r="E668" s="16"/>
    </row>
    <row r="669" spans="1:5" x14ac:dyDescent="0.2">
      <c r="A669" s="7"/>
      <c r="B669" s="10"/>
      <c r="C669" s="17"/>
      <c r="D669" s="1"/>
      <c r="E669" s="16"/>
    </row>
    <row r="670" spans="1:5" x14ac:dyDescent="0.2">
      <c r="A670" s="7"/>
      <c r="B670" s="10"/>
      <c r="C670" s="17"/>
      <c r="D670" s="1"/>
      <c r="E670" s="16"/>
    </row>
    <row r="671" spans="1:5" x14ac:dyDescent="0.2">
      <c r="A671" s="7"/>
      <c r="B671" s="10"/>
      <c r="C671" s="17"/>
      <c r="D671" s="1"/>
      <c r="E671" s="16"/>
    </row>
    <row r="672" spans="1:5" x14ac:dyDescent="0.2">
      <c r="A672" s="7"/>
      <c r="B672" s="10"/>
      <c r="C672" s="17"/>
      <c r="D672" s="1"/>
      <c r="E672" s="16"/>
    </row>
    <row r="673" spans="1:5" x14ac:dyDescent="0.2">
      <c r="A673" s="7"/>
      <c r="B673" s="10"/>
      <c r="C673" s="17"/>
      <c r="D673" s="1"/>
      <c r="E673" s="16"/>
    </row>
    <row r="674" spans="1:5" x14ac:dyDescent="0.2">
      <c r="A674" s="7"/>
      <c r="B674" s="10"/>
      <c r="C674" s="17"/>
      <c r="D674" s="1"/>
      <c r="E674" s="16"/>
    </row>
    <row r="675" spans="1:5" x14ac:dyDescent="0.2">
      <c r="A675" s="7"/>
      <c r="B675" s="10"/>
      <c r="C675" s="17"/>
      <c r="D675" s="1"/>
      <c r="E675" s="16"/>
    </row>
    <row r="676" spans="1:5" x14ac:dyDescent="0.2">
      <c r="A676" s="7"/>
      <c r="B676" s="10"/>
      <c r="C676" s="17"/>
      <c r="D676" s="1"/>
      <c r="E676" s="16"/>
    </row>
    <row r="677" spans="1:5" x14ac:dyDescent="0.2">
      <c r="A677" s="7"/>
      <c r="B677" s="10"/>
      <c r="C677" s="17"/>
      <c r="D677" s="1"/>
      <c r="E677" s="16"/>
    </row>
    <row r="678" spans="1:5" x14ac:dyDescent="0.2">
      <c r="A678" s="7"/>
      <c r="B678" s="10"/>
      <c r="C678" s="17"/>
      <c r="D678" s="1"/>
      <c r="E678" s="16"/>
    </row>
    <row r="679" spans="1:5" x14ac:dyDescent="0.2">
      <c r="A679" s="7"/>
      <c r="B679" s="10"/>
      <c r="C679" s="17"/>
      <c r="D679" s="1"/>
      <c r="E679" s="16"/>
    </row>
    <row r="680" spans="1:5" x14ac:dyDescent="0.2">
      <c r="A680" s="7"/>
      <c r="B680" s="10"/>
      <c r="C680" s="17"/>
      <c r="D680" s="1"/>
      <c r="E680" s="16"/>
    </row>
    <row r="681" spans="1:5" x14ac:dyDescent="0.2">
      <c r="A681" s="7"/>
      <c r="B681" s="10"/>
      <c r="C681" s="17"/>
      <c r="D681" s="1"/>
      <c r="E681" s="16"/>
    </row>
    <row r="682" spans="1:5" x14ac:dyDescent="0.2">
      <c r="A682" s="7"/>
      <c r="B682" s="10"/>
      <c r="C682" s="17"/>
      <c r="D682" s="1"/>
      <c r="E682" s="16"/>
    </row>
    <row r="683" spans="1:5" x14ac:dyDescent="0.2">
      <c r="A683" s="7"/>
      <c r="B683" s="10"/>
      <c r="C683" s="17"/>
      <c r="D683" s="1"/>
      <c r="E683" s="16"/>
    </row>
    <row r="684" spans="1:5" x14ac:dyDescent="0.2">
      <c r="A684" s="7"/>
      <c r="B684" s="10"/>
      <c r="C684" s="17"/>
      <c r="D684" s="1"/>
      <c r="E684" s="16"/>
    </row>
    <row r="685" spans="1:5" x14ac:dyDescent="0.2">
      <c r="A685" s="7"/>
      <c r="B685" s="10"/>
      <c r="C685" s="17"/>
      <c r="D685" s="1"/>
      <c r="E685" s="16"/>
    </row>
    <row r="686" spans="1:5" x14ac:dyDescent="0.2">
      <c r="A686" s="7"/>
      <c r="B686" s="10"/>
      <c r="C686" s="17"/>
      <c r="D686" s="1"/>
      <c r="E686" s="16"/>
    </row>
    <row r="687" spans="1:5" x14ac:dyDescent="0.2">
      <c r="A687" s="7"/>
      <c r="B687" s="10"/>
      <c r="C687" s="17"/>
      <c r="D687" s="1"/>
      <c r="E687" s="16"/>
    </row>
    <row r="688" spans="1:5" x14ac:dyDescent="0.2">
      <c r="A688" s="7"/>
      <c r="B688" s="10"/>
      <c r="C688" s="17"/>
      <c r="D688" s="1"/>
      <c r="E688" s="16"/>
    </row>
    <row r="689" spans="1:5" x14ac:dyDescent="0.2">
      <c r="A689" s="7"/>
      <c r="B689" s="10"/>
      <c r="C689" s="17"/>
      <c r="D689" s="1"/>
      <c r="E689" s="16"/>
    </row>
    <row r="690" spans="1:5" x14ac:dyDescent="0.2">
      <c r="A690" s="7"/>
      <c r="B690" s="10"/>
      <c r="C690" s="17"/>
      <c r="D690" s="1"/>
      <c r="E690" s="16"/>
    </row>
    <row r="691" spans="1:5" x14ac:dyDescent="0.2">
      <c r="A691" s="7"/>
      <c r="B691" s="10"/>
      <c r="C691" s="17"/>
      <c r="D691" s="1"/>
      <c r="E691" s="16"/>
    </row>
    <row r="692" spans="1:5" x14ac:dyDescent="0.2">
      <c r="A692" s="7"/>
      <c r="B692" s="10"/>
      <c r="C692" s="17"/>
      <c r="D692" s="1"/>
      <c r="E692" s="16"/>
    </row>
    <row r="693" spans="1:5" x14ac:dyDescent="0.2">
      <c r="A693" s="7"/>
      <c r="B693" s="10"/>
      <c r="C693" s="17"/>
      <c r="D693" s="1"/>
      <c r="E693" s="16"/>
    </row>
    <row r="694" spans="1:5" x14ac:dyDescent="0.2">
      <c r="A694" s="7"/>
      <c r="B694" s="10"/>
      <c r="C694" s="17"/>
      <c r="D694" s="1"/>
      <c r="E694" s="16"/>
    </row>
    <row r="695" spans="1:5" x14ac:dyDescent="0.2">
      <c r="A695" s="7"/>
      <c r="B695" s="10"/>
      <c r="C695" s="17"/>
      <c r="D695" s="1"/>
      <c r="E695" s="16"/>
    </row>
    <row r="696" spans="1:5" x14ac:dyDescent="0.2">
      <c r="A696" s="7"/>
      <c r="B696" s="10"/>
      <c r="C696" s="17"/>
      <c r="D696" s="1"/>
      <c r="E696" s="16"/>
    </row>
    <row r="697" spans="1:5" x14ac:dyDescent="0.2">
      <c r="A697" s="7"/>
      <c r="B697" s="10"/>
      <c r="C697" s="17"/>
      <c r="D697" s="1"/>
      <c r="E697" s="16"/>
    </row>
    <row r="698" spans="1:5" x14ac:dyDescent="0.2">
      <c r="A698" s="7"/>
      <c r="B698" s="10"/>
      <c r="C698" s="17"/>
      <c r="D698" s="1"/>
      <c r="E698" s="16"/>
    </row>
    <row r="699" spans="1:5" x14ac:dyDescent="0.2">
      <c r="A699" s="7"/>
      <c r="B699" s="10"/>
      <c r="C699" s="17"/>
      <c r="D699" s="1"/>
      <c r="E699" s="16"/>
    </row>
    <row r="700" spans="1:5" x14ac:dyDescent="0.2">
      <c r="A700" s="7"/>
      <c r="B700" s="10"/>
      <c r="C700" s="17"/>
      <c r="D700" s="1"/>
      <c r="E700" s="16"/>
    </row>
    <row r="701" spans="1:5" x14ac:dyDescent="0.2">
      <c r="A701" s="7"/>
      <c r="B701" s="10"/>
      <c r="C701" s="17"/>
      <c r="D701" s="1"/>
      <c r="E701" s="16"/>
    </row>
    <row r="702" spans="1:5" x14ac:dyDescent="0.2">
      <c r="A702" s="7"/>
      <c r="B702" s="10"/>
      <c r="C702" s="17"/>
      <c r="D702" s="1"/>
      <c r="E702" s="16"/>
    </row>
    <row r="703" spans="1:5" x14ac:dyDescent="0.2">
      <c r="A703" s="7"/>
      <c r="B703" s="10"/>
      <c r="C703" s="17"/>
      <c r="D703" s="1"/>
      <c r="E703" s="16"/>
    </row>
    <row r="704" spans="1:5" x14ac:dyDescent="0.2">
      <c r="A704" s="7"/>
      <c r="B704" s="10"/>
      <c r="C704" s="17"/>
      <c r="D704" s="1"/>
      <c r="E704" s="16"/>
    </row>
    <row r="705" spans="1:5" x14ac:dyDescent="0.2">
      <c r="A705" s="7"/>
      <c r="B705" s="10"/>
      <c r="C705" s="17"/>
      <c r="D705" s="1"/>
      <c r="E705" s="16"/>
    </row>
    <row r="706" spans="1:5" x14ac:dyDescent="0.2">
      <c r="A706" s="7"/>
      <c r="B706" s="10"/>
      <c r="C706" s="17"/>
      <c r="D706" s="1"/>
      <c r="E706" s="16"/>
    </row>
    <row r="707" spans="1:5" x14ac:dyDescent="0.2">
      <c r="A707" s="7"/>
      <c r="B707" s="10"/>
      <c r="C707" s="17"/>
      <c r="D707" s="1"/>
      <c r="E707" s="16"/>
    </row>
    <row r="708" spans="1:5" x14ac:dyDescent="0.2">
      <c r="A708" s="7"/>
      <c r="B708" s="10"/>
      <c r="C708" s="17"/>
      <c r="D708" s="1"/>
      <c r="E708" s="16"/>
    </row>
    <row r="709" spans="1:5" x14ac:dyDescent="0.2">
      <c r="A709" s="7"/>
      <c r="B709" s="10"/>
      <c r="C709" s="17"/>
      <c r="D709" s="1"/>
      <c r="E709" s="16"/>
    </row>
    <row r="710" spans="1:5" x14ac:dyDescent="0.2">
      <c r="A710" s="7"/>
      <c r="B710" s="10"/>
      <c r="C710" s="17"/>
      <c r="D710" s="1"/>
      <c r="E710" s="16"/>
    </row>
    <row r="711" spans="1:5" x14ac:dyDescent="0.2">
      <c r="A711" s="7"/>
      <c r="B711" s="10"/>
      <c r="C711" s="17"/>
      <c r="D711" s="1"/>
      <c r="E711" s="16"/>
    </row>
    <row r="712" spans="1:5" x14ac:dyDescent="0.2">
      <c r="A712" s="7"/>
      <c r="B712" s="10"/>
      <c r="C712" s="17"/>
      <c r="D712" s="1"/>
      <c r="E712" s="16"/>
    </row>
    <row r="713" spans="1:5" x14ac:dyDescent="0.2">
      <c r="A713" s="7"/>
      <c r="B713" s="10"/>
      <c r="C713" s="17"/>
      <c r="D713" s="1"/>
      <c r="E713" s="16"/>
    </row>
    <row r="714" spans="1:5" x14ac:dyDescent="0.2">
      <c r="A714" s="7"/>
      <c r="B714" s="10"/>
      <c r="C714" s="17"/>
      <c r="D714" s="1"/>
      <c r="E714" s="16"/>
    </row>
    <row r="715" spans="1:5" x14ac:dyDescent="0.2">
      <c r="A715" s="7"/>
      <c r="B715" s="10"/>
      <c r="C715" s="17"/>
      <c r="D715" s="1"/>
      <c r="E715" s="16"/>
    </row>
    <row r="716" spans="1:5" x14ac:dyDescent="0.2">
      <c r="A716" s="7"/>
      <c r="B716" s="10"/>
      <c r="C716" s="17"/>
      <c r="D716" s="1"/>
      <c r="E716" s="16"/>
    </row>
    <row r="717" spans="1:5" x14ac:dyDescent="0.2">
      <c r="A717" s="7"/>
      <c r="B717" s="10"/>
      <c r="C717" s="17"/>
      <c r="D717" s="1"/>
      <c r="E717" s="16"/>
    </row>
    <row r="718" spans="1:5" x14ac:dyDescent="0.2">
      <c r="A718" s="7"/>
      <c r="B718" s="10"/>
      <c r="C718" s="17"/>
      <c r="D718" s="1"/>
      <c r="E718" s="16"/>
    </row>
    <row r="719" spans="1:5" x14ac:dyDescent="0.2">
      <c r="A719" s="7"/>
      <c r="B719" s="10"/>
      <c r="C719" s="17"/>
      <c r="D719" s="1"/>
      <c r="E719" s="16"/>
    </row>
    <row r="720" spans="1:5" x14ac:dyDescent="0.2">
      <c r="A720" s="7"/>
      <c r="B720" s="10"/>
      <c r="C720" s="17"/>
      <c r="D720" s="1"/>
      <c r="E720" s="16"/>
    </row>
    <row r="721" spans="1:5" x14ac:dyDescent="0.2">
      <c r="A721" s="7"/>
      <c r="B721" s="10"/>
      <c r="C721" s="17"/>
      <c r="D721" s="1"/>
      <c r="E721" s="16"/>
    </row>
    <row r="722" spans="1:5" x14ac:dyDescent="0.2">
      <c r="A722" s="7"/>
      <c r="B722" s="10"/>
      <c r="C722" s="17"/>
      <c r="D722" s="1"/>
      <c r="E722" s="16"/>
    </row>
    <row r="723" spans="1:5" x14ac:dyDescent="0.2">
      <c r="A723" s="7"/>
      <c r="B723" s="10"/>
      <c r="C723" s="17"/>
      <c r="D723" s="1"/>
      <c r="E723" s="16"/>
    </row>
    <row r="724" spans="1:5" x14ac:dyDescent="0.2">
      <c r="A724" s="7"/>
      <c r="B724" s="10"/>
      <c r="C724" s="17"/>
      <c r="D724" s="1"/>
      <c r="E724" s="16"/>
    </row>
    <row r="725" spans="1:5" x14ac:dyDescent="0.2">
      <c r="A725" s="7"/>
      <c r="B725" s="10"/>
      <c r="C725" s="17"/>
      <c r="D725" s="1"/>
      <c r="E725" s="16"/>
    </row>
    <row r="726" spans="1:5" x14ac:dyDescent="0.2">
      <c r="A726" s="7"/>
      <c r="B726" s="10"/>
      <c r="C726" s="17"/>
      <c r="D726" s="1"/>
      <c r="E726" s="16"/>
    </row>
    <row r="727" spans="1:5" x14ac:dyDescent="0.2">
      <c r="A727" s="7"/>
      <c r="B727" s="10"/>
      <c r="C727" s="17"/>
      <c r="D727" s="1"/>
      <c r="E727" s="16"/>
    </row>
    <row r="728" spans="1:5" x14ac:dyDescent="0.2">
      <c r="A728" s="7"/>
      <c r="B728" s="10"/>
      <c r="C728" s="17"/>
      <c r="D728" s="1"/>
      <c r="E728" s="16"/>
    </row>
    <row r="729" spans="1:5" x14ac:dyDescent="0.2">
      <c r="A729" s="7"/>
      <c r="B729" s="10"/>
      <c r="C729" s="17"/>
      <c r="D729" s="1"/>
      <c r="E729" s="16"/>
    </row>
    <row r="730" spans="1:5" x14ac:dyDescent="0.2">
      <c r="A730" s="7"/>
      <c r="B730" s="10"/>
      <c r="C730" s="17"/>
      <c r="D730" s="1"/>
      <c r="E730" s="16"/>
    </row>
    <row r="731" spans="1:5" x14ac:dyDescent="0.2">
      <c r="A731" s="7"/>
      <c r="B731" s="10"/>
      <c r="C731" s="17"/>
      <c r="D731" s="1"/>
      <c r="E731" s="16"/>
    </row>
    <row r="732" spans="1:5" x14ac:dyDescent="0.2">
      <c r="A732" s="7"/>
      <c r="B732" s="10"/>
      <c r="C732" s="17"/>
      <c r="D732" s="1"/>
      <c r="E732" s="16"/>
    </row>
    <row r="733" spans="1:5" x14ac:dyDescent="0.2">
      <c r="A733" s="7"/>
      <c r="B733" s="10"/>
      <c r="C733" s="17"/>
      <c r="D733" s="1"/>
      <c r="E733" s="16"/>
    </row>
    <row r="734" spans="1:5" x14ac:dyDescent="0.2">
      <c r="A734" s="7"/>
      <c r="B734" s="10"/>
      <c r="C734" s="17"/>
      <c r="D734" s="1"/>
      <c r="E734" s="16"/>
    </row>
    <row r="735" spans="1:5" x14ac:dyDescent="0.2">
      <c r="A735" s="7"/>
      <c r="B735" s="10"/>
      <c r="C735" s="17"/>
      <c r="D735" s="1"/>
      <c r="E735" s="16"/>
    </row>
    <row r="736" spans="1:5" x14ac:dyDescent="0.2">
      <c r="A736" s="7"/>
      <c r="B736" s="10"/>
      <c r="C736" s="17"/>
      <c r="D736" s="1"/>
      <c r="E736" s="16"/>
    </row>
    <row r="737" spans="1:5" x14ac:dyDescent="0.2">
      <c r="A737" s="7"/>
      <c r="B737" s="10"/>
      <c r="C737" s="17"/>
      <c r="D737" s="1"/>
      <c r="E737" s="16"/>
    </row>
    <row r="738" spans="1:5" x14ac:dyDescent="0.2">
      <c r="A738" s="7"/>
      <c r="B738" s="10"/>
      <c r="C738" s="17"/>
      <c r="D738" s="1"/>
      <c r="E738" s="16"/>
    </row>
    <row r="739" spans="1:5" x14ac:dyDescent="0.2">
      <c r="A739" s="7"/>
      <c r="B739" s="10"/>
      <c r="C739" s="17"/>
      <c r="D739" s="1"/>
      <c r="E739" s="16"/>
    </row>
    <row r="740" spans="1:5" x14ac:dyDescent="0.2">
      <c r="A740" s="7"/>
      <c r="B740" s="10"/>
      <c r="C740" s="17"/>
      <c r="D740" s="1"/>
      <c r="E740" s="16"/>
    </row>
    <row r="741" spans="1:5" x14ac:dyDescent="0.2">
      <c r="A741" s="7"/>
      <c r="B741" s="10"/>
      <c r="C741" s="17"/>
      <c r="D741" s="1"/>
      <c r="E741" s="16"/>
    </row>
    <row r="742" spans="1:5" x14ac:dyDescent="0.2">
      <c r="A742" s="7"/>
      <c r="B742" s="10"/>
      <c r="C742" s="17"/>
      <c r="D742" s="1"/>
      <c r="E742" s="16"/>
    </row>
    <row r="743" spans="1:5" x14ac:dyDescent="0.2">
      <c r="A743" s="7"/>
      <c r="B743" s="10"/>
      <c r="C743" s="17"/>
      <c r="D743" s="1"/>
      <c r="E743" s="16"/>
    </row>
    <row r="744" spans="1:5" x14ac:dyDescent="0.2">
      <c r="A744" s="7"/>
      <c r="B744" s="10"/>
      <c r="C744" s="17"/>
      <c r="D744" s="1"/>
      <c r="E744" s="16"/>
    </row>
    <row r="745" spans="1:5" x14ac:dyDescent="0.2">
      <c r="A745" s="7"/>
      <c r="B745" s="10"/>
      <c r="C745" s="17"/>
      <c r="D745" s="1"/>
      <c r="E745" s="16"/>
    </row>
    <row r="746" spans="1:5" x14ac:dyDescent="0.2">
      <c r="A746" s="7"/>
      <c r="B746" s="10"/>
      <c r="C746" s="17"/>
      <c r="D746" s="1"/>
      <c r="E746" s="16"/>
    </row>
    <row r="747" spans="1:5" x14ac:dyDescent="0.2">
      <c r="A747" s="7"/>
      <c r="B747" s="10"/>
      <c r="C747" s="17"/>
      <c r="D747" s="1"/>
      <c r="E747" s="16"/>
    </row>
    <row r="748" spans="1:5" x14ac:dyDescent="0.2">
      <c r="A748" s="7"/>
      <c r="B748" s="10"/>
      <c r="C748" s="17"/>
      <c r="D748" s="1"/>
      <c r="E748" s="16"/>
    </row>
    <row r="749" spans="1:5" x14ac:dyDescent="0.2">
      <c r="A749" s="7"/>
      <c r="B749" s="10"/>
      <c r="C749" s="17"/>
      <c r="D749" s="1"/>
      <c r="E749" s="16"/>
    </row>
    <row r="750" spans="1:5" x14ac:dyDescent="0.2">
      <c r="A750" s="7"/>
      <c r="B750" s="10"/>
      <c r="C750" s="17"/>
      <c r="D750" s="1"/>
      <c r="E750" s="16"/>
    </row>
    <row r="751" spans="1:5" x14ac:dyDescent="0.2">
      <c r="A751" s="7"/>
      <c r="B751" s="10"/>
      <c r="C751" s="17"/>
      <c r="D751" s="1"/>
      <c r="E751" s="16"/>
    </row>
    <row r="752" spans="1:5" x14ac:dyDescent="0.2">
      <c r="A752" s="7"/>
      <c r="B752" s="10"/>
      <c r="C752" s="17"/>
      <c r="D752" s="1"/>
      <c r="E752" s="16"/>
    </row>
    <row r="753" spans="1:5" x14ac:dyDescent="0.2">
      <c r="A753" s="7"/>
      <c r="B753" s="10"/>
      <c r="C753" s="17"/>
      <c r="D753" s="1"/>
      <c r="E753" s="16"/>
    </row>
    <row r="754" spans="1:5" x14ac:dyDescent="0.2">
      <c r="A754" s="7"/>
      <c r="B754" s="10"/>
      <c r="C754" s="17"/>
      <c r="D754" s="1"/>
      <c r="E754" s="16"/>
    </row>
    <row r="755" spans="1:5" x14ac:dyDescent="0.2">
      <c r="A755" s="7"/>
      <c r="B755" s="10"/>
      <c r="C755" s="17"/>
      <c r="D755" s="1"/>
      <c r="E755" s="16"/>
    </row>
    <row r="756" spans="1:5" x14ac:dyDescent="0.2">
      <c r="A756" s="7"/>
      <c r="B756" s="10"/>
      <c r="C756" s="17"/>
      <c r="D756" s="1"/>
      <c r="E756" s="16"/>
    </row>
    <row r="757" spans="1:5" x14ac:dyDescent="0.2">
      <c r="A757" s="7"/>
      <c r="B757" s="10"/>
      <c r="C757" s="17"/>
      <c r="D757" s="1"/>
      <c r="E757" s="16"/>
    </row>
    <row r="758" spans="1:5" x14ac:dyDescent="0.2">
      <c r="A758" s="7"/>
      <c r="B758" s="10"/>
      <c r="C758" s="17"/>
      <c r="D758" s="1"/>
      <c r="E758" s="16"/>
    </row>
    <row r="759" spans="1:5" x14ac:dyDescent="0.2">
      <c r="A759" s="7"/>
      <c r="B759" s="10"/>
      <c r="C759" s="17"/>
      <c r="D759" s="1"/>
      <c r="E759" s="16"/>
    </row>
    <row r="760" spans="1:5" x14ac:dyDescent="0.2">
      <c r="A760" s="7"/>
      <c r="B760" s="10"/>
      <c r="C760" s="17"/>
      <c r="D760" s="1"/>
      <c r="E760" s="16"/>
    </row>
    <row r="761" spans="1:5" x14ac:dyDescent="0.2">
      <c r="A761" s="7"/>
      <c r="B761" s="10"/>
      <c r="C761" s="17"/>
      <c r="D761" s="1"/>
      <c r="E761" s="16"/>
    </row>
    <row r="762" spans="1:5" x14ac:dyDescent="0.2">
      <c r="A762" s="7"/>
      <c r="B762" s="10"/>
      <c r="C762" s="17"/>
      <c r="D762" s="1"/>
      <c r="E762" s="16"/>
    </row>
    <row r="763" spans="1:5" x14ac:dyDescent="0.2">
      <c r="A763" s="7"/>
      <c r="B763" s="10"/>
      <c r="C763" s="17"/>
      <c r="D763" s="1"/>
      <c r="E763" s="16"/>
    </row>
    <row r="764" spans="1:5" x14ac:dyDescent="0.2">
      <c r="A764" s="7"/>
      <c r="B764" s="10"/>
      <c r="C764" s="17"/>
      <c r="D764" s="1"/>
      <c r="E764" s="16"/>
    </row>
    <row r="765" spans="1:5" x14ac:dyDescent="0.2">
      <c r="A765" s="7"/>
      <c r="B765" s="10"/>
      <c r="C765" s="17"/>
      <c r="D765" s="1"/>
      <c r="E765" s="16"/>
    </row>
    <row r="766" spans="1:5" x14ac:dyDescent="0.2">
      <c r="A766" s="7"/>
      <c r="B766" s="10"/>
      <c r="C766" s="17"/>
      <c r="D766" s="1"/>
      <c r="E766" s="16"/>
    </row>
    <row r="767" spans="1:5" x14ac:dyDescent="0.2">
      <c r="A767" s="7"/>
      <c r="B767" s="10"/>
      <c r="C767" s="17"/>
      <c r="D767" s="1"/>
      <c r="E767" s="16"/>
    </row>
    <row r="768" spans="1:5" x14ac:dyDescent="0.2">
      <c r="A768" s="7"/>
      <c r="B768" s="10"/>
      <c r="C768" s="17"/>
      <c r="D768" s="1"/>
      <c r="E768" s="16"/>
    </row>
    <row r="769" spans="1:5" x14ac:dyDescent="0.2">
      <c r="A769" s="7"/>
      <c r="B769" s="10"/>
      <c r="C769" s="17"/>
      <c r="D769" s="1"/>
      <c r="E769" s="16"/>
    </row>
    <row r="770" spans="1:5" x14ac:dyDescent="0.2">
      <c r="A770" s="7"/>
      <c r="B770" s="10"/>
      <c r="C770" s="17"/>
      <c r="D770" s="1"/>
      <c r="E770" s="16"/>
    </row>
    <row r="771" spans="1:5" x14ac:dyDescent="0.2">
      <c r="A771" s="7"/>
      <c r="B771" s="10"/>
      <c r="C771" s="17"/>
      <c r="D771" s="1"/>
      <c r="E771" s="16"/>
    </row>
    <row r="772" spans="1:5" x14ac:dyDescent="0.2">
      <c r="A772" s="7"/>
      <c r="B772" s="10"/>
      <c r="C772" s="17"/>
      <c r="D772" s="1"/>
      <c r="E772" s="16"/>
    </row>
    <row r="773" spans="1:5" x14ac:dyDescent="0.2">
      <c r="A773" s="7"/>
      <c r="B773" s="10"/>
      <c r="C773" s="17"/>
      <c r="D773" s="1"/>
      <c r="E773" s="16"/>
    </row>
    <row r="774" spans="1:5" x14ac:dyDescent="0.2">
      <c r="A774" s="7"/>
      <c r="B774" s="10"/>
      <c r="C774" s="17"/>
      <c r="D774" s="1"/>
      <c r="E774" s="16"/>
    </row>
    <row r="775" spans="1:5" x14ac:dyDescent="0.2">
      <c r="A775" s="7"/>
      <c r="B775" s="10"/>
      <c r="C775" s="17"/>
      <c r="D775" s="1"/>
      <c r="E775" s="16"/>
    </row>
    <row r="776" spans="1:5" x14ac:dyDescent="0.2">
      <c r="A776" s="7"/>
      <c r="B776" s="10"/>
      <c r="C776" s="17"/>
      <c r="D776" s="1"/>
      <c r="E776" s="16"/>
    </row>
    <row r="777" spans="1:5" x14ac:dyDescent="0.2">
      <c r="A777" s="7"/>
      <c r="B777" s="10"/>
      <c r="C777" s="17"/>
      <c r="D777" s="1"/>
      <c r="E777" s="16"/>
    </row>
    <row r="778" spans="1:5" x14ac:dyDescent="0.2">
      <c r="A778" s="7"/>
      <c r="B778" s="10"/>
      <c r="C778" s="17"/>
      <c r="D778" s="1"/>
      <c r="E778" s="16"/>
    </row>
    <row r="779" spans="1:5" x14ac:dyDescent="0.2">
      <c r="A779" s="7"/>
      <c r="B779" s="10"/>
      <c r="C779" s="17"/>
      <c r="D779" s="1"/>
      <c r="E779" s="16"/>
    </row>
    <row r="780" spans="1:5" x14ac:dyDescent="0.2">
      <c r="A780" s="7"/>
      <c r="B780" s="10"/>
      <c r="C780" s="17"/>
      <c r="D780" s="1"/>
      <c r="E780" s="16"/>
    </row>
    <row r="781" spans="1:5" x14ac:dyDescent="0.2">
      <c r="A781" s="7"/>
      <c r="B781" s="10"/>
      <c r="C781" s="17"/>
      <c r="D781" s="1"/>
      <c r="E781" s="16"/>
    </row>
    <row r="782" spans="1:5" x14ac:dyDescent="0.2">
      <c r="A782" s="7"/>
      <c r="B782" s="10"/>
      <c r="C782" s="17"/>
      <c r="D782" s="1"/>
      <c r="E782" s="16"/>
    </row>
    <row r="783" spans="1:5" x14ac:dyDescent="0.2">
      <c r="A783" s="7"/>
      <c r="B783" s="10"/>
      <c r="C783" s="17"/>
      <c r="D783" s="1"/>
      <c r="E783" s="16"/>
    </row>
    <row r="784" spans="1:5" x14ac:dyDescent="0.2">
      <c r="A784" s="7"/>
      <c r="B784" s="10"/>
      <c r="C784" s="17"/>
      <c r="D784" s="1"/>
      <c r="E784" s="16"/>
    </row>
    <row r="785" spans="1:5" x14ac:dyDescent="0.2">
      <c r="A785" s="7"/>
      <c r="B785" s="10"/>
      <c r="C785" s="17"/>
      <c r="D785" s="1"/>
      <c r="E785" s="16"/>
    </row>
    <row r="786" spans="1:5" x14ac:dyDescent="0.2">
      <c r="A786" s="7"/>
      <c r="B786" s="10"/>
      <c r="C786" s="17"/>
      <c r="D786" s="1"/>
      <c r="E786" s="16"/>
    </row>
    <row r="787" spans="1:5" x14ac:dyDescent="0.2">
      <c r="A787" s="7"/>
      <c r="B787" s="10"/>
      <c r="C787" s="17"/>
      <c r="D787" s="1"/>
      <c r="E787" s="16"/>
    </row>
    <row r="788" spans="1:5" x14ac:dyDescent="0.2">
      <c r="A788" s="7"/>
      <c r="B788" s="10"/>
      <c r="C788" s="17"/>
      <c r="D788" s="1"/>
      <c r="E788" s="16"/>
    </row>
    <row r="789" spans="1:5" x14ac:dyDescent="0.2">
      <c r="A789" s="7"/>
      <c r="B789" s="10"/>
      <c r="C789" s="17"/>
      <c r="D789" s="1"/>
      <c r="E789" s="16"/>
    </row>
    <row r="790" spans="1:5" x14ac:dyDescent="0.2">
      <c r="A790" s="7"/>
      <c r="B790" s="10"/>
      <c r="C790" s="17"/>
      <c r="D790" s="1"/>
      <c r="E790" s="16"/>
    </row>
    <row r="791" spans="1:5" x14ac:dyDescent="0.2">
      <c r="A791" s="7"/>
      <c r="B791" s="10"/>
      <c r="C791" s="17"/>
      <c r="D791" s="1"/>
      <c r="E791" s="16"/>
    </row>
    <row r="792" spans="1:5" x14ac:dyDescent="0.2">
      <c r="A792" s="7"/>
      <c r="B792" s="10"/>
      <c r="C792" s="17"/>
      <c r="D792" s="1"/>
      <c r="E792" s="16"/>
    </row>
    <row r="793" spans="1:5" x14ac:dyDescent="0.2">
      <c r="A793" s="7"/>
      <c r="B793" s="10"/>
      <c r="C793" s="17"/>
      <c r="D793" s="1"/>
      <c r="E793" s="16"/>
    </row>
    <row r="794" spans="1:5" x14ac:dyDescent="0.2">
      <c r="A794" s="7"/>
      <c r="B794" s="10"/>
      <c r="C794" s="17"/>
      <c r="D794" s="1"/>
      <c r="E794" s="16"/>
    </row>
    <row r="795" spans="1:5" x14ac:dyDescent="0.2">
      <c r="A795" s="7"/>
      <c r="B795" s="10"/>
      <c r="C795" s="17"/>
      <c r="D795" s="1"/>
      <c r="E795" s="16"/>
    </row>
    <row r="796" spans="1:5" x14ac:dyDescent="0.2">
      <c r="A796" s="7"/>
      <c r="B796" s="10"/>
      <c r="C796" s="17"/>
      <c r="D796" s="1"/>
      <c r="E796" s="16"/>
    </row>
    <row r="797" spans="1:5" x14ac:dyDescent="0.2">
      <c r="A797" s="7"/>
      <c r="B797" s="10"/>
      <c r="C797" s="17"/>
      <c r="D797" s="1"/>
      <c r="E797" s="16"/>
    </row>
    <row r="798" spans="1:5" x14ac:dyDescent="0.2">
      <c r="A798" s="7"/>
      <c r="B798" s="10"/>
      <c r="C798" s="17"/>
      <c r="D798" s="1"/>
      <c r="E798" s="16"/>
    </row>
    <row r="799" spans="1:5" x14ac:dyDescent="0.2">
      <c r="A799" s="7"/>
      <c r="B799" s="10"/>
      <c r="C799" s="17"/>
      <c r="D799" s="1"/>
      <c r="E799" s="16"/>
    </row>
    <row r="800" spans="1:5" x14ac:dyDescent="0.2">
      <c r="A800" s="7"/>
      <c r="B800" s="10"/>
      <c r="C800" s="17"/>
      <c r="D800" s="1"/>
      <c r="E800" s="16"/>
    </row>
    <row r="801" spans="1:5" x14ac:dyDescent="0.2">
      <c r="A801" s="7"/>
      <c r="B801" s="10"/>
      <c r="C801" s="17"/>
      <c r="D801" s="1"/>
      <c r="E801" s="16"/>
    </row>
    <row r="802" spans="1:5" x14ac:dyDescent="0.2">
      <c r="A802" s="7"/>
      <c r="B802" s="10"/>
      <c r="C802" s="17"/>
      <c r="D802" s="1"/>
      <c r="E802" s="16"/>
    </row>
    <row r="803" spans="1:5" x14ac:dyDescent="0.2">
      <c r="A803" s="7"/>
      <c r="B803" s="10"/>
      <c r="C803" s="17"/>
      <c r="D803" s="1"/>
      <c r="E803" s="16"/>
    </row>
    <row r="804" spans="1:5" x14ac:dyDescent="0.2">
      <c r="A804" s="7"/>
      <c r="B804" s="10"/>
      <c r="C804" s="17"/>
      <c r="D804" s="1"/>
      <c r="E804" s="16"/>
    </row>
    <row r="805" spans="1:5" x14ac:dyDescent="0.2">
      <c r="A805" s="7"/>
      <c r="B805" s="10"/>
      <c r="C805" s="17"/>
      <c r="D805" s="1"/>
      <c r="E805" s="16"/>
    </row>
    <row r="806" spans="1:5" x14ac:dyDescent="0.2">
      <c r="A806" s="7"/>
      <c r="B806" s="10"/>
      <c r="C806" s="17"/>
      <c r="D806" s="1"/>
      <c r="E806" s="16"/>
    </row>
    <row r="807" spans="1:5" x14ac:dyDescent="0.2">
      <c r="A807" s="7"/>
      <c r="B807" s="10"/>
      <c r="C807" s="17"/>
      <c r="D807" s="1"/>
      <c r="E807" s="16"/>
    </row>
    <row r="808" spans="1:5" x14ac:dyDescent="0.2">
      <c r="A808" s="7"/>
      <c r="B808" s="10"/>
      <c r="C808" s="17"/>
      <c r="D808" s="1"/>
      <c r="E808" s="16"/>
    </row>
    <row r="809" spans="1:5" x14ac:dyDescent="0.2">
      <c r="A809" s="7"/>
      <c r="B809" s="10"/>
      <c r="C809" s="17"/>
      <c r="D809" s="1"/>
      <c r="E809" s="16"/>
    </row>
    <row r="810" spans="1:5" x14ac:dyDescent="0.2">
      <c r="A810" s="7"/>
      <c r="B810" s="10"/>
      <c r="C810" s="17"/>
      <c r="D810" s="1"/>
      <c r="E810" s="16"/>
    </row>
    <row r="811" spans="1:5" x14ac:dyDescent="0.2">
      <c r="A811" s="7"/>
      <c r="B811" s="10"/>
      <c r="C811" s="17"/>
      <c r="D811" s="1"/>
      <c r="E811" s="16"/>
    </row>
    <row r="812" spans="1:5" x14ac:dyDescent="0.2">
      <c r="A812" s="7"/>
      <c r="B812" s="10"/>
      <c r="C812" s="17"/>
      <c r="D812" s="1"/>
      <c r="E812" s="16"/>
    </row>
    <row r="813" spans="1:5" x14ac:dyDescent="0.2">
      <c r="A813" s="7"/>
      <c r="B813" s="10"/>
      <c r="C813" s="17"/>
      <c r="D813" s="1"/>
      <c r="E813" s="16"/>
    </row>
    <row r="814" spans="1:5" x14ac:dyDescent="0.2">
      <c r="A814" s="7"/>
      <c r="B814" s="10"/>
      <c r="C814" s="17"/>
      <c r="D814" s="1"/>
      <c r="E814" s="16"/>
    </row>
    <row r="815" spans="1:5" x14ac:dyDescent="0.2">
      <c r="A815" s="7"/>
      <c r="B815" s="10"/>
      <c r="C815" s="17"/>
      <c r="D815" s="1"/>
      <c r="E815" s="16"/>
    </row>
    <row r="816" spans="1:5" x14ac:dyDescent="0.2">
      <c r="A816" s="7"/>
      <c r="B816" s="10"/>
      <c r="C816" s="17"/>
      <c r="D816" s="1"/>
      <c r="E816" s="16"/>
    </row>
    <row r="817" spans="1:5" x14ac:dyDescent="0.2">
      <c r="A817" s="7"/>
      <c r="B817" s="10"/>
      <c r="C817" s="17"/>
      <c r="D817" s="1"/>
      <c r="E817" s="16"/>
    </row>
    <row r="818" spans="1:5" x14ac:dyDescent="0.2">
      <c r="A818" s="7"/>
      <c r="B818" s="10"/>
      <c r="C818" s="17"/>
      <c r="D818" s="1"/>
      <c r="E818" s="16"/>
    </row>
    <row r="819" spans="1:5" x14ac:dyDescent="0.2">
      <c r="A819" s="7"/>
      <c r="B819" s="10"/>
      <c r="C819" s="17"/>
      <c r="D819" s="1"/>
      <c r="E819" s="16"/>
    </row>
    <row r="820" spans="1:5" x14ac:dyDescent="0.2">
      <c r="A820" s="7"/>
      <c r="B820" s="10"/>
      <c r="C820" s="17"/>
      <c r="D820" s="1"/>
      <c r="E820" s="16"/>
    </row>
    <row r="821" spans="1:5" x14ac:dyDescent="0.2">
      <c r="A821" s="7"/>
      <c r="B821" s="10"/>
      <c r="C821" s="17"/>
      <c r="D821" s="1"/>
      <c r="E821" s="16"/>
    </row>
    <row r="822" spans="1:5" x14ac:dyDescent="0.2">
      <c r="A822" s="7"/>
      <c r="B822" s="10"/>
      <c r="C822" s="17"/>
      <c r="D822" s="1"/>
      <c r="E822" s="16"/>
    </row>
    <row r="823" spans="1:5" x14ac:dyDescent="0.2">
      <c r="A823" s="7"/>
      <c r="B823" s="10"/>
      <c r="C823" s="17"/>
      <c r="D823" s="1"/>
      <c r="E823" s="16"/>
    </row>
    <row r="824" spans="1:5" x14ac:dyDescent="0.2">
      <c r="A824" s="7"/>
      <c r="B824" s="10"/>
      <c r="C824" s="17"/>
      <c r="D824" s="1"/>
      <c r="E824" s="16"/>
    </row>
    <row r="825" spans="1:5" x14ac:dyDescent="0.2">
      <c r="A825" s="7"/>
      <c r="B825" s="10"/>
      <c r="C825" s="17"/>
      <c r="D825" s="1"/>
      <c r="E825" s="16"/>
    </row>
    <row r="826" spans="1:5" x14ac:dyDescent="0.2">
      <c r="A826" s="7"/>
      <c r="B826" s="10"/>
      <c r="C826" s="17"/>
      <c r="D826" s="1"/>
      <c r="E826" s="16"/>
    </row>
    <row r="827" spans="1:5" x14ac:dyDescent="0.2">
      <c r="A827" s="7"/>
      <c r="B827" s="10"/>
      <c r="C827" s="17"/>
      <c r="D827" s="1"/>
      <c r="E827" s="16"/>
    </row>
    <row r="828" spans="1:5" x14ac:dyDescent="0.2">
      <c r="A828" s="7"/>
      <c r="B828" s="10"/>
      <c r="C828" s="17"/>
      <c r="D828" s="1"/>
      <c r="E828" s="16"/>
    </row>
    <row r="829" spans="1:5" x14ac:dyDescent="0.2">
      <c r="A829" s="7"/>
      <c r="B829" s="10"/>
      <c r="C829" s="17"/>
      <c r="D829" s="1"/>
      <c r="E829" s="16"/>
    </row>
    <row r="830" spans="1:5" x14ac:dyDescent="0.2">
      <c r="A830" s="7"/>
      <c r="B830" s="10"/>
      <c r="C830" s="17"/>
      <c r="D830" s="1"/>
      <c r="E830" s="16"/>
    </row>
    <row r="831" spans="1:5" x14ac:dyDescent="0.2">
      <c r="A831" s="7"/>
      <c r="B831" s="10"/>
      <c r="C831" s="17"/>
      <c r="D831" s="1"/>
      <c r="E831" s="16"/>
    </row>
    <row r="832" spans="1:5" x14ac:dyDescent="0.2">
      <c r="A832" s="7"/>
      <c r="B832" s="10"/>
      <c r="C832" s="17"/>
      <c r="D832" s="1"/>
      <c r="E832" s="16"/>
    </row>
    <row r="833" spans="1:5" x14ac:dyDescent="0.2">
      <c r="A833" s="7"/>
      <c r="B833" s="10"/>
      <c r="C833" s="17"/>
      <c r="D833" s="1"/>
      <c r="E833" s="16"/>
    </row>
    <row r="834" spans="1:5" x14ac:dyDescent="0.2">
      <c r="A834" s="7"/>
      <c r="B834" s="10"/>
      <c r="C834" s="17"/>
      <c r="D834" s="1"/>
      <c r="E834" s="16"/>
    </row>
    <row r="835" spans="1:5" x14ac:dyDescent="0.2">
      <c r="A835" s="7"/>
      <c r="B835" s="10"/>
      <c r="C835" s="17"/>
      <c r="D835" s="1"/>
      <c r="E835" s="16"/>
    </row>
    <row r="836" spans="1:5" x14ac:dyDescent="0.2">
      <c r="A836" s="7"/>
      <c r="B836" s="10"/>
      <c r="C836" s="17"/>
      <c r="D836" s="1"/>
      <c r="E836" s="16"/>
    </row>
    <row r="837" spans="1:5" x14ac:dyDescent="0.2">
      <c r="A837" s="7"/>
      <c r="B837" s="10"/>
      <c r="C837" s="17"/>
      <c r="D837" s="1"/>
      <c r="E837" s="16"/>
    </row>
    <row r="838" spans="1:5" x14ac:dyDescent="0.2">
      <c r="A838" s="7"/>
      <c r="B838" s="10"/>
      <c r="C838" s="17"/>
      <c r="D838" s="1"/>
      <c r="E838" s="16"/>
    </row>
    <row r="839" spans="1:5" x14ac:dyDescent="0.2">
      <c r="A839" s="7"/>
      <c r="B839" s="10"/>
      <c r="C839" s="17"/>
      <c r="D839" s="1"/>
      <c r="E839" s="16"/>
    </row>
    <row r="840" spans="1:5" x14ac:dyDescent="0.2">
      <c r="A840" s="7"/>
      <c r="B840" s="10"/>
      <c r="C840" s="17"/>
      <c r="D840" s="1"/>
      <c r="E840" s="16"/>
    </row>
    <row r="841" spans="1:5" x14ac:dyDescent="0.2">
      <c r="A841" s="7"/>
      <c r="B841" s="10"/>
      <c r="C841" s="17"/>
      <c r="D841" s="1"/>
      <c r="E841" s="16"/>
    </row>
    <row r="842" spans="1:5" x14ac:dyDescent="0.2">
      <c r="A842" s="7"/>
      <c r="B842" s="10"/>
      <c r="C842" s="17"/>
      <c r="D842" s="1"/>
      <c r="E842" s="16"/>
    </row>
    <row r="843" spans="1:5" x14ac:dyDescent="0.2">
      <c r="A843" s="7"/>
      <c r="B843" s="10"/>
      <c r="C843" s="17"/>
      <c r="D843" s="1"/>
      <c r="E843" s="16"/>
    </row>
    <row r="844" spans="1:5" x14ac:dyDescent="0.2">
      <c r="A844" s="7"/>
      <c r="B844" s="10"/>
      <c r="C844" s="17"/>
      <c r="D844" s="1"/>
      <c r="E844" s="16"/>
    </row>
    <row r="845" spans="1:5" x14ac:dyDescent="0.2">
      <c r="A845" s="7"/>
      <c r="B845" s="10"/>
      <c r="C845" s="17"/>
      <c r="D845" s="1"/>
      <c r="E845" s="16"/>
    </row>
    <row r="846" spans="1:5" x14ac:dyDescent="0.2">
      <c r="A846" s="7"/>
      <c r="B846" s="10"/>
      <c r="C846" s="17"/>
      <c r="D846" s="1"/>
      <c r="E846" s="16"/>
    </row>
    <row r="847" spans="1:5" x14ac:dyDescent="0.2">
      <c r="A847" s="7"/>
      <c r="B847" s="10"/>
      <c r="C847" s="17"/>
      <c r="D847" s="1"/>
      <c r="E847" s="16"/>
    </row>
    <row r="848" spans="1:5" x14ac:dyDescent="0.2">
      <c r="A848" s="7"/>
      <c r="B848" s="10"/>
      <c r="C848" s="17"/>
      <c r="D848" s="1"/>
      <c r="E848" s="16"/>
    </row>
    <row r="849" spans="1:5" x14ac:dyDescent="0.2">
      <c r="A849" s="7"/>
      <c r="B849" s="10"/>
      <c r="C849" s="17"/>
      <c r="D849" s="1"/>
      <c r="E849" s="16"/>
    </row>
    <row r="850" spans="1:5" x14ac:dyDescent="0.2">
      <c r="A850" s="7"/>
      <c r="B850" s="10"/>
      <c r="C850" s="17"/>
      <c r="D850" s="1"/>
      <c r="E850" s="16"/>
    </row>
    <row r="851" spans="1:5" x14ac:dyDescent="0.2">
      <c r="A851" s="7"/>
      <c r="B851" s="10"/>
      <c r="C851" s="17"/>
      <c r="D851" s="1"/>
      <c r="E851" s="16"/>
    </row>
    <row r="852" spans="1:5" x14ac:dyDescent="0.2">
      <c r="A852" s="7"/>
      <c r="B852" s="10"/>
      <c r="C852" s="17"/>
      <c r="D852" s="1"/>
      <c r="E852" s="16"/>
    </row>
    <row r="853" spans="1:5" x14ac:dyDescent="0.2">
      <c r="A853" s="7"/>
      <c r="B853" s="10"/>
      <c r="C853" s="17"/>
      <c r="D853" s="1"/>
      <c r="E853" s="16"/>
    </row>
    <row r="854" spans="1:5" x14ac:dyDescent="0.2">
      <c r="A854" s="7"/>
      <c r="B854" s="10"/>
      <c r="C854" s="17"/>
      <c r="D854" s="1"/>
      <c r="E854" s="16"/>
    </row>
    <row r="855" spans="1:5" x14ac:dyDescent="0.2">
      <c r="A855" s="7"/>
      <c r="B855" s="10"/>
      <c r="C855" s="17"/>
      <c r="D855" s="1"/>
      <c r="E855" s="16"/>
    </row>
    <row r="856" spans="1:5" x14ac:dyDescent="0.2">
      <c r="A856" s="7"/>
      <c r="B856" s="10"/>
      <c r="C856" s="17"/>
      <c r="D856" s="1"/>
      <c r="E856" s="16"/>
    </row>
    <row r="857" spans="1:5" x14ac:dyDescent="0.2">
      <c r="A857" s="7"/>
      <c r="B857" s="10"/>
      <c r="C857" s="17"/>
      <c r="D857" s="1"/>
      <c r="E857" s="16"/>
    </row>
    <row r="858" spans="1:5" x14ac:dyDescent="0.2">
      <c r="A858" s="7"/>
      <c r="B858" s="10"/>
      <c r="C858" s="17"/>
      <c r="D858" s="1"/>
      <c r="E858" s="16"/>
    </row>
    <row r="859" spans="1:5" x14ac:dyDescent="0.2">
      <c r="A859" s="7"/>
      <c r="B859" s="10"/>
      <c r="C859" s="17"/>
      <c r="D859" s="1"/>
      <c r="E859" s="16"/>
    </row>
    <row r="860" spans="1:5" x14ac:dyDescent="0.2">
      <c r="A860" s="7"/>
      <c r="B860" s="10"/>
      <c r="C860" s="17"/>
      <c r="D860" s="1"/>
      <c r="E860" s="16"/>
    </row>
    <row r="861" spans="1:5" x14ac:dyDescent="0.2">
      <c r="A861" s="7"/>
      <c r="B861" s="10"/>
      <c r="C861" s="17"/>
      <c r="D861" s="1"/>
      <c r="E861" s="16"/>
    </row>
    <row r="862" spans="1:5" x14ac:dyDescent="0.2">
      <c r="A862" s="7"/>
      <c r="B862" s="10"/>
      <c r="C862" s="17"/>
      <c r="D862" s="1"/>
      <c r="E862" s="16"/>
    </row>
    <row r="863" spans="1:5" x14ac:dyDescent="0.2">
      <c r="A863" s="7"/>
      <c r="B863" s="10"/>
      <c r="C863" s="17"/>
      <c r="D863" s="1"/>
      <c r="E863" s="16"/>
    </row>
    <row r="864" spans="1:5" x14ac:dyDescent="0.2">
      <c r="A864" s="7"/>
      <c r="B864" s="10"/>
      <c r="C864" s="17"/>
      <c r="D864" s="1"/>
      <c r="E864" s="16"/>
    </row>
    <row r="865" spans="1:5" x14ac:dyDescent="0.2">
      <c r="A865" s="7"/>
      <c r="B865" s="10"/>
      <c r="C865" s="17"/>
      <c r="D865" s="1"/>
      <c r="E865" s="16"/>
    </row>
    <row r="866" spans="1:5" x14ac:dyDescent="0.2">
      <c r="A866" s="7"/>
      <c r="B866" s="10"/>
      <c r="C866" s="17"/>
      <c r="D866" s="1"/>
      <c r="E866" s="16"/>
    </row>
    <row r="867" spans="1:5" x14ac:dyDescent="0.2">
      <c r="A867" s="7"/>
      <c r="B867" s="10"/>
      <c r="C867" s="17"/>
      <c r="D867" s="1"/>
      <c r="E867" s="16"/>
    </row>
    <row r="868" spans="1:5" x14ac:dyDescent="0.2">
      <c r="A868" s="7"/>
      <c r="B868" s="10"/>
      <c r="C868" s="17"/>
      <c r="D868" s="1"/>
      <c r="E868" s="16"/>
    </row>
    <row r="869" spans="1:5" x14ac:dyDescent="0.2">
      <c r="A869" s="7"/>
      <c r="B869" s="10"/>
      <c r="C869" s="17"/>
      <c r="D869" s="1"/>
      <c r="E869" s="16"/>
    </row>
    <row r="870" spans="1:5" x14ac:dyDescent="0.2">
      <c r="A870" s="7"/>
      <c r="B870" s="10"/>
      <c r="C870" s="17"/>
      <c r="D870" s="1"/>
      <c r="E870" s="16"/>
    </row>
    <row r="871" spans="1:5" x14ac:dyDescent="0.2">
      <c r="A871" s="7"/>
      <c r="B871" s="10"/>
      <c r="C871" s="17"/>
      <c r="D871" s="1"/>
      <c r="E871" s="16"/>
    </row>
    <row r="872" spans="1:5" x14ac:dyDescent="0.2">
      <c r="A872" s="7"/>
      <c r="B872" s="10"/>
      <c r="C872" s="17"/>
      <c r="D872" s="1"/>
      <c r="E872" s="16"/>
    </row>
    <row r="873" spans="1:5" x14ac:dyDescent="0.2">
      <c r="A873" s="7"/>
      <c r="B873" s="10"/>
      <c r="C873" s="17"/>
      <c r="D873" s="1"/>
      <c r="E873" s="16"/>
    </row>
    <row r="874" spans="1:5" x14ac:dyDescent="0.2">
      <c r="A874" s="7"/>
      <c r="B874" s="10"/>
      <c r="C874" s="17"/>
      <c r="D874" s="1"/>
      <c r="E874" s="16"/>
    </row>
    <row r="875" spans="1:5" x14ac:dyDescent="0.2">
      <c r="A875" s="7"/>
      <c r="B875" s="10"/>
      <c r="C875" s="17"/>
      <c r="D875" s="1"/>
      <c r="E875" s="16"/>
    </row>
    <row r="876" spans="1:5" x14ac:dyDescent="0.2">
      <c r="A876" s="7"/>
      <c r="B876" s="10"/>
      <c r="C876" s="17"/>
      <c r="D876" s="1"/>
      <c r="E876" s="16"/>
    </row>
    <row r="877" spans="1:5" x14ac:dyDescent="0.2">
      <c r="A877" s="7"/>
      <c r="B877" s="10"/>
      <c r="C877" s="17"/>
      <c r="D877" s="1"/>
      <c r="E877" s="16"/>
    </row>
    <row r="878" spans="1:5" x14ac:dyDescent="0.2">
      <c r="A878" s="7"/>
      <c r="B878" s="10"/>
      <c r="C878" s="17"/>
      <c r="D878" s="1"/>
      <c r="E878" s="16"/>
    </row>
    <row r="879" spans="1:5" x14ac:dyDescent="0.2">
      <c r="A879" s="7"/>
      <c r="B879" s="10"/>
      <c r="C879" s="17"/>
      <c r="D879" s="1"/>
      <c r="E879" s="16"/>
    </row>
    <row r="880" spans="1:5" x14ac:dyDescent="0.2">
      <c r="A880" s="7"/>
      <c r="B880" s="10"/>
      <c r="C880" s="17"/>
      <c r="D880" s="1"/>
      <c r="E880" s="16"/>
    </row>
    <row r="881" spans="1:5" x14ac:dyDescent="0.2">
      <c r="A881" s="7"/>
      <c r="B881" s="10"/>
      <c r="C881" s="17"/>
      <c r="D881" s="1"/>
      <c r="E881" s="16"/>
    </row>
    <row r="882" spans="1:5" x14ac:dyDescent="0.2">
      <c r="A882" s="7"/>
      <c r="B882" s="10"/>
      <c r="C882" s="17"/>
      <c r="D882" s="1"/>
      <c r="E882" s="16"/>
    </row>
    <row r="883" spans="1:5" x14ac:dyDescent="0.2">
      <c r="A883" s="7"/>
      <c r="B883" s="10"/>
      <c r="C883" s="17"/>
      <c r="D883" s="1"/>
      <c r="E883" s="16"/>
    </row>
    <row r="884" spans="1:5" x14ac:dyDescent="0.2">
      <c r="A884" s="7"/>
      <c r="B884" s="10"/>
      <c r="C884" s="17"/>
      <c r="D884" s="1"/>
      <c r="E884" s="16"/>
    </row>
    <row r="885" spans="1:5" x14ac:dyDescent="0.2">
      <c r="A885" s="7"/>
      <c r="B885" s="10"/>
      <c r="C885" s="17"/>
      <c r="D885" s="1"/>
      <c r="E885" s="16"/>
    </row>
    <row r="886" spans="1:5" x14ac:dyDescent="0.2">
      <c r="A886" s="7"/>
      <c r="B886" s="10"/>
      <c r="C886" s="17"/>
      <c r="D886" s="1"/>
      <c r="E886" s="16"/>
    </row>
    <row r="887" spans="1:5" x14ac:dyDescent="0.2">
      <c r="A887" s="7"/>
      <c r="B887" s="10"/>
      <c r="C887" s="17"/>
      <c r="D887" s="1"/>
      <c r="E887" s="16"/>
    </row>
    <row r="888" spans="1:5" x14ac:dyDescent="0.2">
      <c r="A888" s="7"/>
      <c r="B888" s="10"/>
      <c r="C888" s="17"/>
      <c r="D888" s="1"/>
      <c r="E888" s="16"/>
    </row>
    <row r="889" spans="1:5" x14ac:dyDescent="0.2">
      <c r="A889" s="7"/>
      <c r="B889" s="10"/>
      <c r="C889" s="17"/>
      <c r="D889" s="1"/>
      <c r="E889" s="16"/>
    </row>
    <row r="890" spans="1:5" x14ac:dyDescent="0.2">
      <c r="A890" s="7"/>
      <c r="B890" s="10"/>
      <c r="C890" s="17"/>
      <c r="D890" s="1"/>
      <c r="E890" s="16"/>
    </row>
    <row r="891" spans="1:5" x14ac:dyDescent="0.2">
      <c r="A891" s="7"/>
      <c r="B891" s="10"/>
      <c r="C891" s="17"/>
      <c r="D891" s="1"/>
      <c r="E891" s="16"/>
    </row>
    <row r="892" spans="1:5" x14ac:dyDescent="0.2">
      <c r="A892" s="7"/>
      <c r="B892" s="10"/>
      <c r="C892" s="17"/>
      <c r="D892" s="1"/>
      <c r="E892" s="16"/>
    </row>
    <row r="893" spans="1:5" x14ac:dyDescent="0.2">
      <c r="A893" s="7"/>
      <c r="B893" s="10"/>
      <c r="C893" s="17"/>
      <c r="D893" s="1"/>
      <c r="E893" s="16"/>
    </row>
    <row r="894" spans="1:5" x14ac:dyDescent="0.2">
      <c r="A894" s="7"/>
      <c r="B894" s="10"/>
      <c r="C894" s="17"/>
      <c r="D894" s="1"/>
      <c r="E894" s="16"/>
    </row>
    <row r="895" spans="1:5" x14ac:dyDescent="0.2">
      <c r="A895" s="7"/>
      <c r="B895" s="10"/>
      <c r="C895" s="17"/>
      <c r="D895" s="1"/>
      <c r="E895" s="16"/>
    </row>
    <row r="896" spans="1:5" x14ac:dyDescent="0.2">
      <c r="A896" s="7"/>
      <c r="B896" s="10"/>
      <c r="C896" s="17"/>
      <c r="D896" s="1"/>
      <c r="E896" s="16"/>
    </row>
    <row r="897" spans="1:5" x14ac:dyDescent="0.2">
      <c r="A897" s="7"/>
      <c r="B897" s="10"/>
      <c r="C897" s="17"/>
      <c r="D897" s="1"/>
      <c r="E897" s="16"/>
    </row>
    <row r="898" spans="1:5" x14ac:dyDescent="0.2">
      <c r="A898" s="7"/>
      <c r="B898" s="10"/>
      <c r="C898" s="17"/>
      <c r="D898" s="1"/>
      <c r="E898" s="16"/>
    </row>
    <row r="899" spans="1:5" x14ac:dyDescent="0.2">
      <c r="A899" s="7"/>
      <c r="B899" s="10"/>
      <c r="C899" s="17"/>
      <c r="D899" s="1"/>
      <c r="E899" s="16"/>
    </row>
    <row r="900" spans="1:5" x14ac:dyDescent="0.2">
      <c r="A900" s="7"/>
      <c r="B900" s="10"/>
      <c r="C900" s="17"/>
      <c r="D900" s="1"/>
      <c r="E900" s="16"/>
    </row>
    <row r="901" spans="1:5" x14ac:dyDescent="0.2">
      <c r="A901" s="7"/>
      <c r="B901" s="10"/>
      <c r="C901" s="17"/>
      <c r="D901" s="1"/>
      <c r="E901" s="16"/>
    </row>
    <row r="902" spans="1:5" x14ac:dyDescent="0.2">
      <c r="A902" s="7"/>
      <c r="B902" s="10"/>
      <c r="C902" s="17"/>
      <c r="D902" s="1"/>
      <c r="E902" s="16"/>
    </row>
    <row r="903" spans="1:5" x14ac:dyDescent="0.2">
      <c r="A903" s="7"/>
      <c r="B903" s="10"/>
      <c r="C903" s="17"/>
      <c r="D903" s="1"/>
      <c r="E903" s="16"/>
    </row>
    <row r="904" spans="1:5" x14ac:dyDescent="0.2">
      <c r="A904" s="7"/>
      <c r="B904" s="10"/>
      <c r="C904" s="17"/>
      <c r="D904" s="1"/>
      <c r="E904" s="16"/>
    </row>
    <row r="905" spans="1:5" x14ac:dyDescent="0.2">
      <c r="A905" s="7"/>
      <c r="B905" s="10"/>
      <c r="C905" s="17"/>
      <c r="D905" s="1"/>
      <c r="E905" s="16"/>
    </row>
    <row r="906" spans="1:5" x14ac:dyDescent="0.2">
      <c r="A906" s="7"/>
      <c r="B906" s="10"/>
      <c r="C906" s="17"/>
      <c r="D906" s="1"/>
      <c r="E906" s="16"/>
    </row>
    <row r="907" spans="1:5" x14ac:dyDescent="0.2">
      <c r="A907" s="7"/>
      <c r="B907" s="10"/>
      <c r="C907" s="17"/>
      <c r="D907" s="1"/>
      <c r="E907" s="16"/>
    </row>
    <row r="908" spans="1:5" x14ac:dyDescent="0.2">
      <c r="A908" s="7"/>
      <c r="B908" s="10"/>
      <c r="C908" s="17"/>
      <c r="D908" s="1"/>
      <c r="E908" s="16"/>
    </row>
    <row r="909" spans="1:5" x14ac:dyDescent="0.2">
      <c r="A909" s="7"/>
      <c r="B909" s="10"/>
      <c r="C909" s="17"/>
      <c r="D909" s="1"/>
      <c r="E909" s="16"/>
    </row>
    <row r="910" spans="1:5" x14ac:dyDescent="0.2">
      <c r="A910" s="7"/>
      <c r="B910" s="10"/>
      <c r="C910" s="17"/>
      <c r="D910" s="1"/>
      <c r="E910" s="16"/>
    </row>
    <row r="911" spans="1:5" x14ac:dyDescent="0.2">
      <c r="A911" s="7"/>
      <c r="B911" s="10"/>
      <c r="C911" s="17"/>
      <c r="D911" s="1"/>
      <c r="E911" s="16"/>
    </row>
    <row r="912" spans="1:5" x14ac:dyDescent="0.2">
      <c r="A912" s="7"/>
      <c r="B912" s="10"/>
      <c r="C912" s="17"/>
      <c r="D912" s="1"/>
      <c r="E912" s="16"/>
    </row>
    <row r="913" spans="1:5" x14ac:dyDescent="0.2">
      <c r="A913" s="7"/>
      <c r="B913" s="10"/>
      <c r="C913" s="17"/>
      <c r="D913" s="1"/>
      <c r="E913" s="16"/>
    </row>
    <row r="914" spans="1:5" x14ac:dyDescent="0.2">
      <c r="A914" s="7"/>
      <c r="B914" s="10"/>
      <c r="C914" s="17"/>
      <c r="D914" s="1"/>
      <c r="E914" s="16"/>
    </row>
    <row r="915" spans="1:5" x14ac:dyDescent="0.2">
      <c r="A915" s="7"/>
      <c r="B915" s="10"/>
      <c r="C915" s="17"/>
      <c r="D915" s="1"/>
      <c r="E915" s="16"/>
    </row>
    <row r="916" spans="1:5" x14ac:dyDescent="0.2">
      <c r="A916" s="7"/>
      <c r="B916" s="10"/>
      <c r="C916" s="17"/>
      <c r="D916" s="1"/>
      <c r="E916" s="16"/>
    </row>
    <row r="917" spans="1:5" x14ac:dyDescent="0.2">
      <c r="A917" s="7"/>
      <c r="B917" s="10"/>
      <c r="C917" s="17"/>
      <c r="D917" s="1"/>
      <c r="E917" s="16"/>
    </row>
    <row r="918" spans="1:5" x14ac:dyDescent="0.2">
      <c r="A918" s="7"/>
      <c r="B918" s="10"/>
      <c r="C918" s="17"/>
      <c r="D918" s="1"/>
      <c r="E918" s="16"/>
    </row>
    <row r="919" spans="1:5" x14ac:dyDescent="0.2">
      <c r="A919" s="7"/>
      <c r="B919" s="10"/>
      <c r="C919" s="17"/>
      <c r="D919" s="1"/>
      <c r="E919" s="16"/>
    </row>
    <row r="920" spans="1:5" x14ac:dyDescent="0.2">
      <c r="A920" s="7"/>
      <c r="B920" s="10"/>
      <c r="C920" s="17"/>
      <c r="D920" s="1"/>
      <c r="E920" s="16"/>
    </row>
    <row r="921" spans="1:5" x14ac:dyDescent="0.2">
      <c r="A921" s="7"/>
      <c r="B921" s="10"/>
      <c r="C921" s="17"/>
      <c r="D921" s="1"/>
      <c r="E921" s="16"/>
    </row>
    <row r="922" spans="1:5" x14ac:dyDescent="0.2">
      <c r="A922" s="7"/>
      <c r="B922" s="10"/>
      <c r="C922" s="17"/>
      <c r="D922" s="1"/>
      <c r="E922" s="16"/>
    </row>
    <row r="923" spans="1:5" x14ac:dyDescent="0.2">
      <c r="A923" s="7"/>
      <c r="B923" s="10"/>
      <c r="C923" s="17"/>
      <c r="D923" s="1"/>
      <c r="E923" s="16"/>
    </row>
    <row r="924" spans="1:5" x14ac:dyDescent="0.2">
      <c r="A924" s="7"/>
      <c r="B924" s="10"/>
      <c r="C924" s="17"/>
      <c r="D924" s="1"/>
      <c r="E924" s="16"/>
    </row>
    <row r="925" spans="1:5" x14ac:dyDescent="0.2">
      <c r="A925" s="7"/>
      <c r="B925" s="10"/>
      <c r="C925" s="17"/>
      <c r="D925" s="1"/>
      <c r="E925" s="16"/>
    </row>
    <row r="926" spans="1:5" x14ac:dyDescent="0.2">
      <c r="A926" s="7"/>
      <c r="B926" s="10"/>
      <c r="C926" s="17"/>
      <c r="D926" s="1"/>
      <c r="E926" s="16"/>
    </row>
    <row r="927" spans="1:5" x14ac:dyDescent="0.2">
      <c r="A927" s="7"/>
      <c r="B927" s="10"/>
      <c r="C927" s="17"/>
      <c r="D927" s="1"/>
      <c r="E927" s="16"/>
    </row>
    <row r="928" spans="1:5" x14ac:dyDescent="0.2">
      <c r="A928" s="7"/>
      <c r="B928" s="10"/>
      <c r="C928" s="17"/>
      <c r="D928" s="1"/>
      <c r="E928" s="16"/>
    </row>
    <row r="929" spans="1:5" x14ac:dyDescent="0.2">
      <c r="A929" s="7"/>
      <c r="B929" s="10"/>
      <c r="C929" s="17"/>
      <c r="D929" s="1"/>
      <c r="E929" s="16"/>
    </row>
    <row r="930" spans="1:5" x14ac:dyDescent="0.2">
      <c r="A930" s="7"/>
      <c r="B930" s="10"/>
      <c r="C930" s="17"/>
      <c r="D930" s="1"/>
      <c r="E930" s="16"/>
    </row>
    <row r="931" spans="1:5" x14ac:dyDescent="0.2">
      <c r="A931" s="7"/>
      <c r="B931" s="10"/>
      <c r="C931" s="17"/>
      <c r="D931" s="1"/>
      <c r="E931" s="16"/>
    </row>
    <row r="932" spans="1:5" x14ac:dyDescent="0.2">
      <c r="A932" s="7"/>
      <c r="B932" s="10"/>
      <c r="C932" s="17"/>
      <c r="D932" s="1"/>
      <c r="E932" s="16"/>
    </row>
    <row r="933" spans="1:5" x14ac:dyDescent="0.2">
      <c r="A933" s="7"/>
      <c r="B933" s="10"/>
      <c r="C933" s="17"/>
      <c r="D933" s="1"/>
      <c r="E933" s="16"/>
    </row>
    <row r="934" spans="1:5" x14ac:dyDescent="0.2">
      <c r="A934" s="7"/>
      <c r="B934" s="10"/>
      <c r="C934" s="17"/>
      <c r="D934" s="1"/>
      <c r="E934" s="16"/>
    </row>
    <row r="935" spans="1:5" x14ac:dyDescent="0.2">
      <c r="A935" s="7"/>
      <c r="B935" s="10"/>
      <c r="C935" s="17"/>
      <c r="D935" s="1"/>
      <c r="E935" s="16"/>
    </row>
    <row r="936" spans="1:5" x14ac:dyDescent="0.2">
      <c r="A936" s="7"/>
      <c r="B936" s="10"/>
      <c r="C936" s="17"/>
      <c r="D936" s="1"/>
      <c r="E936" s="16"/>
    </row>
    <row r="937" spans="1:5" x14ac:dyDescent="0.2">
      <c r="A937" s="7"/>
      <c r="B937" s="10"/>
      <c r="C937" s="17"/>
      <c r="D937" s="1"/>
      <c r="E937" s="16"/>
    </row>
    <row r="938" spans="1:5" x14ac:dyDescent="0.2">
      <c r="A938" s="7"/>
      <c r="B938" s="10"/>
      <c r="C938" s="17"/>
      <c r="D938" s="1"/>
      <c r="E938" s="16"/>
    </row>
    <row r="939" spans="1:5" x14ac:dyDescent="0.2">
      <c r="A939" s="7"/>
      <c r="B939" s="10"/>
      <c r="C939" s="17"/>
      <c r="D939" s="1"/>
      <c r="E939" s="16"/>
    </row>
    <row r="940" spans="1:5" x14ac:dyDescent="0.2">
      <c r="A940" s="7"/>
      <c r="B940" s="10"/>
      <c r="C940" s="17"/>
      <c r="D940" s="1"/>
      <c r="E940" s="16"/>
    </row>
    <row r="941" spans="1:5" x14ac:dyDescent="0.2">
      <c r="A941" s="7"/>
      <c r="B941" s="10"/>
      <c r="C941" s="17"/>
      <c r="D941" s="1"/>
      <c r="E941" s="16"/>
    </row>
    <row r="942" spans="1:5" x14ac:dyDescent="0.2">
      <c r="A942" s="7"/>
      <c r="B942" s="10"/>
      <c r="C942" s="17"/>
      <c r="D942" s="1"/>
      <c r="E942" s="16"/>
    </row>
    <row r="943" spans="1:5" x14ac:dyDescent="0.2">
      <c r="A943" s="7"/>
      <c r="B943" s="10"/>
      <c r="C943" s="17"/>
      <c r="D943" s="1"/>
      <c r="E943" s="16"/>
    </row>
    <row r="944" spans="1:5" x14ac:dyDescent="0.2">
      <c r="A944" s="7"/>
      <c r="B944" s="10"/>
      <c r="C944" s="17"/>
      <c r="D944" s="1"/>
      <c r="E944" s="16"/>
    </row>
    <row r="945" spans="1:5" x14ac:dyDescent="0.2">
      <c r="A945" s="7"/>
      <c r="B945" s="10"/>
      <c r="C945" s="17"/>
      <c r="D945" s="1"/>
      <c r="E945" s="16"/>
    </row>
    <row r="946" spans="1:5" x14ac:dyDescent="0.2">
      <c r="A946" s="7"/>
      <c r="B946" s="10"/>
      <c r="C946" s="17"/>
      <c r="D946" s="1"/>
      <c r="E946" s="16"/>
    </row>
    <row r="947" spans="1:5" x14ac:dyDescent="0.2">
      <c r="A947" s="7"/>
      <c r="B947" s="10"/>
      <c r="C947" s="17"/>
      <c r="D947" s="1"/>
      <c r="E947" s="16"/>
    </row>
    <row r="948" spans="1:5" x14ac:dyDescent="0.2">
      <c r="A948" s="7"/>
      <c r="B948" s="10"/>
      <c r="C948" s="17"/>
      <c r="D948" s="1"/>
      <c r="E948" s="16"/>
    </row>
    <row r="949" spans="1:5" x14ac:dyDescent="0.2">
      <c r="A949" s="7"/>
      <c r="B949" s="10"/>
      <c r="C949" s="17"/>
      <c r="D949" s="1"/>
      <c r="E949" s="16"/>
    </row>
    <row r="950" spans="1:5" x14ac:dyDescent="0.2">
      <c r="A950" s="7"/>
      <c r="B950" s="10"/>
      <c r="C950" s="17"/>
      <c r="D950" s="1"/>
      <c r="E950" s="16"/>
    </row>
    <row r="951" spans="1:5" x14ac:dyDescent="0.2">
      <c r="A951" s="7"/>
      <c r="B951" s="10"/>
      <c r="C951" s="17"/>
      <c r="D951" s="1"/>
      <c r="E951" s="16"/>
    </row>
    <row r="952" spans="1:5" x14ac:dyDescent="0.2">
      <c r="A952" s="7"/>
      <c r="B952" s="10"/>
      <c r="C952" s="17"/>
      <c r="D952" s="1"/>
      <c r="E952" s="16"/>
    </row>
    <row r="953" spans="1:5" x14ac:dyDescent="0.2">
      <c r="A953" s="7"/>
      <c r="B953" s="10"/>
      <c r="C953" s="17"/>
      <c r="D953" s="1"/>
      <c r="E953" s="16"/>
    </row>
    <row r="954" spans="1:5" x14ac:dyDescent="0.2">
      <c r="A954" s="7"/>
      <c r="B954" s="10"/>
      <c r="C954" s="17"/>
      <c r="D954" s="1"/>
      <c r="E954" s="16"/>
    </row>
    <row r="955" spans="1:5" x14ac:dyDescent="0.2">
      <c r="A955" s="7"/>
      <c r="B955" s="10"/>
      <c r="C955" s="17"/>
      <c r="D955" s="1"/>
      <c r="E955" s="16"/>
    </row>
    <row r="956" spans="1:5" x14ac:dyDescent="0.2">
      <c r="A956" s="7"/>
      <c r="B956" s="10"/>
      <c r="C956" s="17"/>
      <c r="D956" s="1"/>
      <c r="E956" s="16"/>
    </row>
    <row r="957" spans="1:5" x14ac:dyDescent="0.2">
      <c r="A957" s="7"/>
      <c r="B957" s="10"/>
      <c r="C957" s="17"/>
      <c r="D957" s="1"/>
      <c r="E957" s="16"/>
    </row>
    <row r="958" spans="1:5" x14ac:dyDescent="0.2">
      <c r="A958" s="7"/>
      <c r="B958" s="10"/>
      <c r="C958" s="17"/>
      <c r="D958" s="1"/>
      <c r="E958" s="16"/>
    </row>
    <row r="959" spans="1:5" x14ac:dyDescent="0.2">
      <c r="A959" s="7"/>
      <c r="B959" s="10"/>
      <c r="C959" s="17"/>
      <c r="D959" s="1"/>
      <c r="E959" s="16"/>
    </row>
    <row r="960" spans="1:5" x14ac:dyDescent="0.2">
      <c r="A960" s="7"/>
      <c r="B960" s="10"/>
      <c r="C960" s="17"/>
      <c r="D960" s="1"/>
      <c r="E960" s="16"/>
    </row>
    <row r="961" spans="1:5" x14ac:dyDescent="0.2">
      <c r="A961" s="7"/>
      <c r="B961" s="10"/>
      <c r="C961" s="17"/>
      <c r="D961" s="1"/>
      <c r="E961" s="16"/>
    </row>
    <row r="962" spans="1:5" x14ac:dyDescent="0.2">
      <c r="A962" s="7"/>
      <c r="B962" s="10"/>
      <c r="C962" s="17"/>
      <c r="D962" s="1"/>
      <c r="E962" s="16"/>
    </row>
    <row r="963" spans="1:5" x14ac:dyDescent="0.2">
      <c r="A963" s="7"/>
      <c r="B963" s="10"/>
      <c r="C963" s="17"/>
      <c r="D963" s="1"/>
      <c r="E963" s="16"/>
    </row>
    <row r="964" spans="1:5" x14ac:dyDescent="0.2">
      <c r="A964" s="7"/>
      <c r="B964" s="10"/>
      <c r="C964" s="17"/>
      <c r="D964" s="1"/>
      <c r="E964" s="16"/>
    </row>
    <row r="965" spans="1:5" x14ac:dyDescent="0.2">
      <c r="A965" s="7"/>
      <c r="B965" s="10"/>
      <c r="C965" s="17"/>
      <c r="D965" s="1"/>
      <c r="E965" s="16"/>
    </row>
    <row r="966" spans="1:5" x14ac:dyDescent="0.2">
      <c r="A966" s="7"/>
      <c r="B966" s="10"/>
      <c r="C966" s="17"/>
      <c r="D966" s="1"/>
      <c r="E966" s="16"/>
    </row>
    <row r="967" spans="1:5" x14ac:dyDescent="0.2">
      <c r="A967" s="7"/>
      <c r="B967" s="10"/>
      <c r="C967" s="17"/>
      <c r="D967" s="1"/>
      <c r="E967" s="16"/>
    </row>
    <row r="968" spans="1:5" x14ac:dyDescent="0.2">
      <c r="A968" s="7"/>
      <c r="B968" s="10"/>
      <c r="C968" s="17"/>
      <c r="D968" s="1"/>
      <c r="E968" s="16"/>
    </row>
    <row r="969" spans="1:5" x14ac:dyDescent="0.2">
      <c r="A969" s="7"/>
      <c r="B969" s="10"/>
      <c r="C969" s="17"/>
      <c r="D969" s="1"/>
      <c r="E969" s="16"/>
    </row>
    <row r="970" spans="1:5" x14ac:dyDescent="0.2">
      <c r="A970" s="7"/>
      <c r="B970" s="10"/>
      <c r="C970" s="17"/>
      <c r="D970" s="1"/>
      <c r="E970" s="16"/>
    </row>
    <row r="971" spans="1:5" x14ac:dyDescent="0.2">
      <c r="A971" s="7"/>
      <c r="B971" s="10"/>
      <c r="C971" s="17"/>
      <c r="D971" s="1"/>
      <c r="E971" s="16"/>
    </row>
    <row r="972" spans="1:5" x14ac:dyDescent="0.2">
      <c r="A972" s="7"/>
      <c r="B972" s="10"/>
      <c r="C972" s="17"/>
      <c r="D972" s="1"/>
      <c r="E972" s="16"/>
    </row>
    <row r="973" spans="1:5" x14ac:dyDescent="0.2">
      <c r="A973" s="7"/>
      <c r="B973" s="10"/>
      <c r="C973" s="17"/>
      <c r="D973" s="1"/>
      <c r="E973" s="16"/>
    </row>
    <row r="974" spans="1:5" x14ac:dyDescent="0.2">
      <c r="A974" s="7"/>
      <c r="B974" s="10"/>
      <c r="C974" s="17"/>
      <c r="D974" s="1"/>
      <c r="E974" s="16"/>
    </row>
    <row r="975" spans="1:5" x14ac:dyDescent="0.2">
      <c r="A975" s="7"/>
      <c r="B975" s="10"/>
      <c r="C975" s="17"/>
      <c r="D975" s="1"/>
      <c r="E975" s="16"/>
    </row>
    <row r="976" spans="1:5" x14ac:dyDescent="0.2">
      <c r="A976" s="7"/>
      <c r="B976" s="10"/>
      <c r="C976" s="17"/>
      <c r="D976" s="1"/>
      <c r="E976" s="16"/>
    </row>
    <row r="977" spans="1:5" x14ac:dyDescent="0.2">
      <c r="A977" s="7"/>
      <c r="B977" s="10"/>
      <c r="C977" s="17"/>
      <c r="D977" s="1"/>
      <c r="E977" s="16"/>
    </row>
    <row r="978" spans="1:5" x14ac:dyDescent="0.2">
      <c r="A978" s="7"/>
      <c r="B978" s="10"/>
      <c r="C978" s="17"/>
      <c r="D978" s="1"/>
      <c r="E978" s="16"/>
    </row>
    <row r="979" spans="1:5" x14ac:dyDescent="0.2">
      <c r="A979" s="7"/>
      <c r="B979" s="10"/>
      <c r="C979" s="17"/>
      <c r="D979" s="1"/>
      <c r="E979" s="16"/>
    </row>
    <row r="980" spans="1:5" x14ac:dyDescent="0.2">
      <c r="A980" s="7"/>
      <c r="B980" s="10"/>
      <c r="C980" s="17"/>
      <c r="D980" s="1"/>
      <c r="E980" s="16"/>
    </row>
    <row r="981" spans="1:5" x14ac:dyDescent="0.2">
      <c r="A981" s="7"/>
      <c r="B981" s="10"/>
      <c r="C981" s="17"/>
      <c r="D981" s="1"/>
      <c r="E981" s="16"/>
    </row>
    <row r="982" spans="1:5" x14ac:dyDescent="0.2">
      <c r="A982" s="7"/>
      <c r="B982" s="10"/>
      <c r="C982" s="17"/>
      <c r="D982" s="1"/>
      <c r="E982" s="16"/>
    </row>
    <row r="983" spans="1:5" x14ac:dyDescent="0.2">
      <c r="A983" s="7"/>
      <c r="B983" s="10"/>
      <c r="C983" s="17"/>
      <c r="D983" s="1"/>
      <c r="E983" s="16"/>
    </row>
    <row r="984" spans="1:5" x14ac:dyDescent="0.2">
      <c r="A984" s="7"/>
      <c r="B984" s="10"/>
      <c r="C984" s="17"/>
      <c r="D984" s="1"/>
      <c r="E984" s="16"/>
    </row>
    <row r="985" spans="1:5" x14ac:dyDescent="0.2">
      <c r="A985" s="7"/>
      <c r="B985" s="10"/>
      <c r="C985" s="17"/>
      <c r="D985" s="1"/>
      <c r="E985" s="16"/>
    </row>
    <row r="986" spans="1:5" x14ac:dyDescent="0.2">
      <c r="A986" s="7"/>
      <c r="B986" s="10"/>
      <c r="C986" s="17"/>
      <c r="D986" s="1"/>
      <c r="E986" s="16"/>
    </row>
    <row r="987" spans="1:5" x14ac:dyDescent="0.2">
      <c r="A987" s="7"/>
      <c r="B987" s="10"/>
      <c r="C987" s="17"/>
      <c r="D987" s="1"/>
      <c r="E987" s="16"/>
    </row>
    <row r="988" spans="1:5" x14ac:dyDescent="0.2">
      <c r="A988" s="7"/>
      <c r="B988" s="10"/>
      <c r="C988" s="17"/>
      <c r="D988" s="1"/>
      <c r="E988" s="16"/>
    </row>
    <row r="989" spans="1:5" x14ac:dyDescent="0.2">
      <c r="A989" s="7"/>
      <c r="B989" s="10"/>
      <c r="C989" s="17"/>
      <c r="D989" s="1"/>
      <c r="E989" s="16"/>
    </row>
    <row r="990" spans="1:5" x14ac:dyDescent="0.2">
      <c r="A990" s="7"/>
      <c r="B990" s="10"/>
      <c r="C990" s="17"/>
      <c r="D990" s="1"/>
      <c r="E990" s="16"/>
    </row>
    <row r="991" spans="1:5" x14ac:dyDescent="0.2">
      <c r="A991" s="7"/>
      <c r="B991" s="10"/>
      <c r="C991" s="17"/>
      <c r="D991" s="1"/>
      <c r="E991" s="16"/>
    </row>
    <row r="992" spans="1:5" x14ac:dyDescent="0.2">
      <c r="A992" s="7"/>
      <c r="B992" s="10"/>
      <c r="C992" s="17"/>
      <c r="D992" s="1"/>
      <c r="E992" s="16"/>
    </row>
    <row r="993" spans="1:5" x14ac:dyDescent="0.2">
      <c r="A993" s="7"/>
      <c r="B993" s="10"/>
      <c r="C993" s="17"/>
      <c r="D993" s="1"/>
      <c r="E993" s="16"/>
    </row>
    <row r="994" spans="1:5" x14ac:dyDescent="0.2">
      <c r="A994" s="7"/>
      <c r="B994" s="10"/>
      <c r="C994" s="17"/>
      <c r="D994" s="1"/>
      <c r="E994" s="16"/>
    </row>
    <row r="995" spans="1:5" x14ac:dyDescent="0.2">
      <c r="A995" s="7"/>
      <c r="B995" s="10"/>
      <c r="C995" s="17"/>
      <c r="D995" s="1"/>
      <c r="E995" s="16"/>
    </row>
    <row r="996" spans="1:5" x14ac:dyDescent="0.2">
      <c r="A996" s="7"/>
      <c r="B996" s="10"/>
      <c r="C996" s="17"/>
      <c r="D996" s="1"/>
      <c r="E996" s="16"/>
    </row>
    <row r="997" spans="1:5" x14ac:dyDescent="0.2">
      <c r="A997" s="7"/>
      <c r="B997" s="10"/>
      <c r="C997" s="17"/>
      <c r="D997" s="1"/>
      <c r="E997" s="16"/>
    </row>
    <row r="998" spans="1:5" x14ac:dyDescent="0.2">
      <c r="A998" s="7"/>
      <c r="B998" s="10"/>
      <c r="C998" s="17"/>
      <c r="D998" s="1"/>
      <c r="E998" s="16"/>
    </row>
    <row r="999" spans="1:5" x14ac:dyDescent="0.2">
      <c r="A999" s="7"/>
      <c r="B999" s="10"/>
      <c r="C999" s="17"/>
      <c r="D999" s="1"/>
      <c r="E999" s="16"/>
    </row>
    <row r="1000" spans="1:5" x14ac:dyDescent="0.2">
      <c r="A1000" s="7"/>
      <c r="B1000" s="10"/>
      <c r="C1000" s="17"/>
      <c r="D1000" s="1"/>
      <c r="E1000" s="16"/>
    </row>
    <row r="1001" spans="1:5" x14ac:dyDescent="0.2">
      <c r="A1001" s="7"/>
      <c r="B1001" s="10"/>
      <c r="C1001" s="17"/>
      <c r="D1001" s="1"/>
      <c r="E1001" s="16"/>
    </row>
    <row r="1002" spans="1:5" x14ac:dyDescent="0.2">
      <c r="A1002" s="7"/>
      <c r="B1002" s="10"/>
      <c r="C1002" s="17"/>
      <c r="D1002" s="1"/>
      <c r="E1002" s="16"/>
    </row>
    <row r="1003" spans="1:5" x14ac:dyDescent="0.2">
      <c r="A1003" s="7"/>
      <c r="B1003" s="10"/>
      <c r="C1003" s="17"/>
      <c r="D1003" s="1"/>
      <c r="E1003" s="16"/>
    </row>
    <row r="1004" spans="1:5" x14ac:dyDescent="0.2">
      <c r="A1004" s="7"/>
      <c r="B1004" s="10"/>
      <c r="C1004" s="17"/>
      <c r="D1004" s="1"/>
      <c r="E1004" s="16"/>
    </row>
    <row r="1005" spans="1:5" x14ac:dyDescent="0.2">
      <c r="A1005" s="7"/>
      <c r="B1005" s="10"/>
      <c r="C1005" s="17"/>
      <c r="D1005" s="1"/>
      <c r="E1005" s="16"/>
    </row>
    <row r="1006" spans="1:5" x14ac:dyDescent="0.2">
      <c r="A1006" s="7"/>
      <c r="B1006" s="10"/>
      <c r="C1006" s="17"/>
      <c r="D1006" s="1"/>
      <c r="E1006" s="16"/>
    </row>
    <row r="1007" spans="1:5" x14ac:dyDescent="0.2">
      <c r="A1007" s="7"/>
      <c r="B1007" s="10"/>
      <c r="C1007" s="17"/>
      <c r="D1007" s="1"/>
      <c r="E1007" s="16"/>
    </row>
    <row r="1008" spans="1:5" x14ac:dyDescent="0.2">
      <c r="A1008" s="7"/>
      <c r="B1008" s="10"/>
      <c r="C1008" s="17"/>
      <c r="D1008" s="1"/>
      <c r="E1008" s="16"/>
    </row>
    <row r="1009" spans="1:5" x14ac:dyDescent="0.2">
      <c r="A1009" s="7"/>
      <c r="B1009" s="10"/>
      <c r="C1009" s="17"/>
      <c r="D1009" s="1"/>
      <c r="E1009" s="16"/>
    </row>
    <row r="1010" spans="1:5" x14ac:dyDescent="0.2">
      <c r="A1010" s="7"/>
      <c r="B1010" s="10"/>
      <c r="C1010" s="17"/>
      <c r="D1010" s="1"/>
      <c r="E1010" s="16"/>
    </row>
    <row r="1011" spans="1:5" x14ac:dyDescent="0.2">
      <c r="A1011" s="7"/>
      <c r="B1011" s="10"/>
      <c r="C1011" s="17"/>
      <c r="D1011" s="1"/>
      <c r="E1011" s="16"/>
    </row>
    <row r="1012" spans="1:5" x14ac:dyDescent="0.2">
      <c r="A1012" s="7"/>
      <c r="B1012" s="10"/>
      <c r="C1012" s="17"/>
      <c r="D1012" s="1"/>
      <c r="E1012" s="16"/>
    </row>
    <row r="1013" spans="1:5" x14ac:dyDescent="0.2">
      <c r="A1013" s="7"/>
      <c r="B1013" s="10"/>
      <c r="C1013" s="17"/>
      <c r="D1013" s="1"/>
      <c r="E1013" s="16"/>
    </row>
    <row r="1014" spans="1:5" x14ac:dyDescent="0.2">
      <c r="A1014" s="7"/>
      <c r="B1014" s="10"/>
      <c r="C1014" s="17"/>
      <c r="D1014" s="1"/>
      <c r="E1014" s="16"/>
    </row>
    <row r="1015" spans="1:5" x14ac:dyDescent="0.2">
      <c r="A1015" s="7"/>
      <c r="B1015" s="10"/>
      <c r="C1015" s="17"/>
      <c r="D1015" s="1"/>
      <c r="E1015" s="16"/>
    </row>
    <row r="1016" spans="1:5" x14ac:dyDescent="0.2">
      <c r="A1016" s="7"/>
      <c r="B1016" s="10"/>
      <c r="C1016" s="17"/>
      <c r="D1016" s="1"/>
      <c r="E1016" s="16"/>
    </row>
    <row r="1017" spans="1:5" x14ac:dyDescent="0.2">
      <c r="A1017" s="7"/>
      <c r="B1017" s="10"/>
      <c r="C1017" s="17"/>
      <c r="D1017" s="1"/>
      <c r="E1017" s="16"/>
    </row>
    <row r="1018" spans="1:5" x14ac:dyDescent="0.2">
      <c r="A1018" s="7"/>
      <c r="B1018" s="10"/>
      <c r="C1018" s="17"/>
      <c r="D1018" s="1"/>
      <c r="E1018" s="16"/>
    </row>
    <row r="1019" spans="1:5" x14ac:dyDescent="0.2">
      <c r="A1019" s="7"/>
      <c r="B1019" s="10"/>
      <c r="C1019" s="17"/>
      <c r="D1019" s="1"/>
      <c r="E1019" s="16"/>
    </row>
    <row r="1020" spans="1:5" x14ac:dyDescent="0.2">
      <c r="A1020" s="7"/>
      <c r="B1020" s="10"/>
      <c r="C1020" s="17"/>
      <c r="D1020" s="1"/>
      <c r="E1020" s="16"/>
    </row>
    <row r="1021" spans="1:5" x14ac:dyDescent="0.2">
      <c r="A1021" s="7"/>
      <c r="B1021" s="10"/>
      <c r="C1021" s="17"/>
      <c r="D1021" s="1"/>
      <c r="E1021" s="16"/>
    </row>
    <row r="1022" spans="1:5" x14ac:dyDescent="0.2">
      <c r="A1022" s="7"/>
      <c r="B1022" s="10"/>
      <c r="C1022" s="17"/>
      <c r="D1022" s="1"/>
      <c r="E1022" s="16"/>
    </row>
    <row r="1023" spans="1:5" x14ac:dyDescent="0.2">
      <c r="A1023" s="7"/>
      <c r="B1023" s="10"/>
      <c r="C1023" s="17"/>
      <c r="D1023" s="1"/>
      <c r="E1023" s="16"/>
    </row>
    <row r="1024" spans="1:5" x14ac:dyDescent="0.2">
      <c r="A1024" s="7"/>
      <c r="B1024" s="10"/>
      <c r="C1024" s="17"/>
      <c r="D1024" s="1"/>
      <c r="E1024" s="16"/>
    </row>
    <row r="1025" spans="1:5" x14ac:dyDescent="0.2">
      <c r="A1025" s="7"/>
      <c r="B1025" s="10"/>
      <c r="C1025" s="17"/>
      <c r="D1025" s="1"/>
      <c r="E1025" s="16"/>
    </row>
    <row r="1026" spans="1:5" x14ac:dyDescent="0.2">
      <c r="A1026" s="7"/>
      <c r="B1026" s="10"/>
      <c r="C1026" s="17"/>
      <c r="D1026" s="1"/>
      <c r="E1026" s="16"/>
    </row>
    <row r="1027" spans="1:5" x14ac:dyDescent="0.2">
      <c r="A1027" s="7"/>
      <c r="B1027" s="10"/>
      <c r="C1027" s="17"/>
      <c r="D1027" s="1"/>
      <c r="E1027" s="16"/>
    </row>
    <row r="1028" spans="1:5" x14ac:dyDescent="0.2">
      <c r="A1028" s="7"/>
      <c r="B1028" s="10"/>
      <c r="C1028" s="17"/>
      <c r="D1028" s="1"/>
      <c r="E1028" s="16"/>
    </row>
    <row r="1029" spans="1:5" x14ac:dyDescent="0.2">
      <c r="A1029" s="7"/>
      <c r="B1029" s="10"/>
      <c r="C1029" s="17"/>
      <c r="D1029" s="1"/>
      <c r="E1029" s="16"/>
    </row>
    <row r="1030" spans="1:5" x14ac:dyDescent="0.2">
      <c r="A1030" s="7"/>
      <c r="B1030" s="10"/>
      <c r="C1030" s="17"/>
      <c r="D1030" s="1"/>
      <c r="E1030" s="16"/>
    </row>
    <row r="1031" spans="1:5" x14ac:dyDescent="0.2">
      <c r="A1031" s="7"/>
      <c r="B1031" s="10"/>
      <c r="C1031" s="17"/>
      <c r="D1031" s="1"/>
      <c r="E1031" s="16"/>
    </row>
    <row r="1032" spans="1:5" x14ac:dyDescent="0.2">
      <c r="A1032" s="7"/>
      <c r="B1032" s="10"/>
      <c r="C1032" s="17"/>
      <c r="D1032" s="1"/>
      <c r="E1032" s="16"/>
    </row>
    <row r="1033" spans="1:5" x14ac:dyDescent="0.2">
      <c r="A1033" s="7"/>
      <c r="B1033" s="10"/>
      <c r="C1033" s="17"/>
      <c r="D1033" s="1"/>
      <c r="E1033" s="16"/>
    </row>
    <row r="1034" spans="1:5" x14ac:dyDescent="0.2">
      <c r="A1034" s="7"/>
      <c r="B1034" s="10"/>
      <c r="C1034" s="17"/>
      <c r="D1034" s="1"/>
      <c r="E1034" s="16"/>
    </row>
    <row r="1035" spans="1:5" x14ac:dyDescent="0.2">
      <c r="A1035" s="7"/>
      <c r="B1035" s="10"/>
      <c r="C1035" s="17"/>
      <c r="D1035" s="1"/>
      <c r="E1035" s="16"/>
    </row>
    <row r="1036" spans="1:5" x14ac:dyDescent="0.2">
      <c r="A1036" s="7"/>
      <c r="B1036" s="10"/>
      <c r="C1036" s="17"/>
      <c r="D1036" s="1"/>
      <c r="E1036" s="16"/>
    </row>
    <row r="1037" spans="1:5" x14ac:dyDescent="0.2">
      <c r="A1037" s="7"/>
      <c r="B1037" s="10"/>
      <c r="C1037" s="17"/>
      <c r="D1037" s="1"/>
      <c r="E1037" s="16"/>
    </row>
    <row r="1038" spans="1:5" x14ac:dyDescent="0.2">
      <c r="A1038" s="7"/>
      <c r="B1038" s="10"/>
      <c r="C1038" s="17"/>
      <c r="D1038" s="1"/>
      <c r="E1038" s="16"/>
    </row>
    <row r="1039" spans="1:5" x14ac:dyDescent="0.2">
      <c r="A1039" s="7"/>
      <c r="B1039" s="10"/>
      <c r="C1039" s="17"/>
      <c r="D1039" s="1"/>
      <c r="E1039" s="16"/>
    </row>
    <row r="1040" spans="1:5" x14ac:dyDescent="0.2">
      <c r="A1040" s="7"/>
      <c r="B1040" s="10"/>
      <c r="C1040" s="17"/>
      <c r="D1040" s="1"/>
      <c r="E1040" s="16"/>
    </row>
    <row r="1041" spans="1:5" x14ac:dyDescent="0.2">
      <c r="A1041" s="7"/>
      <c r="B1041" s="10"/>
      <c r="C1041" s="17"/>
      <c r="D1041" s="1"/>
      <c r="E1041" s="16"/>
    </row>
    <row r="1042" spans="1:5" x14ac:dyDescent="0.2">
      <c r="A1042" s="7"/>
      <c r="B1042" s="10"/>
      <c r="C1042" s="17"/>
      <c r="D1042" s="1"/>
      <c r="E1042" s="16"/>
    </row>
    <row r="1043" spans="1:5" x14ac:dyDescent="0.2">
      <c r="A1043" s="7"/>
      <c r="B1043" s="10"/>
      <c r="C1043" s="17"/>
      <c r="D1043" s="1"/>
      <c r="E1043" s="16"/>
    </row>
    <row r="1044" spans="1:5" x14ac:dyDescent="0.2">
      <c r="A1044" s="7"/>
      <c r="B1044" s="10"/>
      <c r="C1044" s="17"/>
      <c r="D1044" s="1"/>
      <c r="E1044" s="16"/>
    </row>
    <row r="1045" spans="1:5" x14ac:dyDescent="0.2">
      <c r="A1045" s="7"/>
      <c r="B1045" s="10"/>
      <c r="C1045" s="17"/>
      <c r="D1045" s="1"/>
      <c r="E1045" s="16"/>
    </row>
    <row r="1046" spans="1:5" x14ac:dyDescent="0.2">
      <c r="A1046" s="7"/>
      <c r="B1046" s="10"/>
      <c r="C1046" s="17"/>
      <c r="D1046" s="1"/>
      <c r="E1046" s="16"/>
    </row>
    <row r="1047" spans="1:5" x14ac:dyDescent="0.2">
      <c r="A1047" s="7"/>
      <c r="B1047" s="10"/>
      <c r="C1047" s="17"/>
      <c r="D1047" s="1"/>
      <c r="E1047" s="16"/>
    </row>
    <row r="1048" spans="1:5" x14ac:dyDescent="0.2">
      <c r="A1048" s="7"/>
      <c r="B1048" s="10"/>
      <c r="C1048" s="17"/>
      <c r="D1048" s="1"/>
      <c r="E1048" s="16"/>
    </row>
    <row r="1049" spans="1:5" x14ac:dyDescent="0.2">
      <c r="A1049" s="7"/>
      <c r="B1049" s="10"/>
      <c r="C1049" s="17"/>
      <c r="D1049" s="1"/>
      <c r="E1049" s="16"/>
    </row>
    <row r="1050" spans="1:5" x14ac:dyDescent="0.2">
      <c r="A1050" s="7"/>
      <c r="B1050" s="10"/>
      <c r="C1050" s="17"/>
      <c r="D1050" s="1"/>
      <c r="E1050" s="16"/>
    </row>
    <row r="1051" spans="1:5" x14ac:dyDescent="0.2">
      <c r="A1051" s="7"/>
      <c r="B1051" s="10"/>
      <c r="C1051" s="17"/>
      <c r="D1051" s="1"/>
      <c r="E1051" s="16"/>
    </row>
    <row r="1052" spans="1:5" x14ac:dyDescent="0.2">
      <c r="A1052" s="7"/>
      <c r="B1052" s="10"/>
      <c r="C1052" s="17"/>
      <c r="D1052" s="1"/>
      <c r="E1052" s="16"/>
    </row>
    <row r="1053" spans="1:5" x14ac:dyDescent="0.2">
      <c r="A1053" s="7"/>
      <c r="B1053" s="10"/>
      <c r="C1053" s="17"/>
      <c r="D1053" s="1"/>
      <c r="E1053" s="16"/>
    </row>
    <row r="1054" spans="1:5" x14ac:dyDescent="0.2">
      <c r="A1054" s="7"/>
      <c r="B1054" s="10"/>
      <c r="C1054" s="17"/>
      <c r="D1054" s="1"/>
      <c r="E1054" s="16"/>
    </row>
    <row r="1055" spans="1:5" x14ac:dyDescent="0.2">
      <c r="A1055" s="7"/>
      <c r="B1055" s="10"/>
      <c r="C1055" s="17"/>
      <c r="D1055" s="1"/>
      <c r="E1055" s="16"/>
    </row>
    <row r="1056" spans="1:5" x14ac:dyDescent="0.2">
      <c r="A1056" s="7"/>
      <c r="B1056" s="10"/>
      <c r="C1056" s="17"/>
      <c r="D1056" s="1"/>
      <c r="E1056" s="16"/>
    </row>
    <row r="1057" spans="1:5" x14ac:dyDescent="0.2">
      <c r="A1057" s="7"/>
      <c r="B1057" s="10"/>
      <c r="C1057" s="17"/>
      <c r="D1057" s="1"/>
      <c r="E1057" s="16"/>
    </row>
    <row r="1058" spans="1:5" x14ac:dyDescent="0.2">
      <c r="A1058" s="7"/>
      <c r="B1058" s="10"/>
      <c r="C1058" s="17"/>
      <c r="D1058" s="1"/>
      <c r="E1058" s="16"/>
    </row>
    <row r="1059" spans="1:5" x14ac:dyDescent="0.2">
      <c r="A1059" s="7"/>
      <c r="B1059" s="10"/>
      <c r="C1059" s="17"/>
      <c r="D1059" s="1"/>
      <c r="E1059" s="16"/>
    </row>
    <row r="1060" spans="1:5" x14ac:dyDescent="0.2">
      <c r="A1060" s="7"/>
      <c r="B1060" s="10"/>
      <c r="C1060" s="17"/>
      <c r="D1060" s="1"/>
      <c r="E1060" s="16"/>
    </row>
    <row r="1061" spans="1:5" x14ac:dyDescent="0.2">
      <c r="A1061" s="7"/>
      <c r="B1061" s="10"/>
      <c r="C1061" s="17"/>
      <c r="D1061" s="1"/>
      <c r="E1061" s="16"/>
    </row>
    <row r="1062" spans="1:5" x14ac:dyDescent="0.2">
      <c r="A1062" s="7"/>
      <c r="B1062" s="10"/>
      <c r="C1062" s="17"/>
      <c r="D1062" s="1"/>
      <c r="E1062" s="16"/>
    </row>
    <row r="1063" spans="1:5" x14ac:dyDescent="0.2">
      <c r="A1063" s="7"/>
      <c r="B1063" s="10"/>
      <c r="C1063" s="17"/>
      <c r="D1063" s="1"/>
      <c r="E1063" s="16"/>
    </row>
    <row r="1064" spans="1:5" x14ac:dyDescent="0.2">
      <c r="A1064" s="7"/>
      <c r="B1064" s="10"/>
      <c r="C1064" s="17"/>
      <c r="D1064" s="1"/>
      <c r="E1064" s="16"/>
    </row>
    <row r="1065" spans="1:5" x14ac:dyDescent="0.2">
      <c r="A1065" s="7"/>
      <c r="B1065" s="10"/>
      <c r="C1065" s="17"/>
      <c r="D1065" s="1"/>
      <c r="E1065" s="16"/>
    </row>
    <row r="1066" spans="1:5" x14ac:dyDescent="0.2">
      <c r="A1066" s="7"/>
      <c r="B1066" s="10"/>
      <c r="C1066" s="17"/>
      <c r="D1066" s="1"/>
      <c r="E1066" s="16"/>
    </row>
    <row r="1067" spans="1:5" x14ac:dyDescent="0.2">
      <c r="A1067" s="7"/>
      <c r="B1067" s="10"/>
      <c r="C1067" s="17"/>
      <c r="D1067" s="1"/>
      <c r="E1067" s="16"/>
    </row>
    <row r="1068" spans="1:5" x14ac:dyDescent="0.2">
      <c r="A1068" s="7"/>
      <c r="B1068" s="10"/>
      <c r="C1068" s="17"/>
      <c r="D1068" s="1"/>
      <c r="E1068" s="16"/>
    </row>
    <row r="1069" spans="1:5" x14ac:dyDescent="0.2">
      <c r="A1069" s="7"/>
      <c r="B1069" s="10"/>
      <c r="C1069" s="17"/>
      <c r="D1069" s="1"/>
      <c r="E1069" s="16"/>
    </row>
    <row r="1070" spans="1:5" x14ac:dyDescent="0.2">
      <c r="A1070" s="7"/>
      <c r="B1070" s="10"/>
      <c r="C1070" s="17"/>
      <c r="D1070" s="1"/>
      <c r="E1070" s="16"/>
    </row>
    <row r="1071" spans="1:5" x14ac:dyDescent="0.2">
      <c r="A1071" s="7"/>
      <c r="B1071" s="10"/>
      <c r="C1071" s="17"/>
      <c r="D1071" s="1"/>
      <c r="E1071" s="16"/>
    </row>
    <row r="1072" spans="1:5" x14ac:dyDescent="0.2">
      <c r="A1072" s="7"/>
      <c r="B1072" s="10"/>
      <c r="C1072" s="17"/>
      <c r="D1072" s="1"/>
      <c r="E1072" s="16"/>
    </row>
    <row r="1073" spans="1:5" x14ac:dyDescent="0.2">
      <c r="A1073" s="7"/>
      <c r="B1073" s="10"/>
      <c r="C1073" s="17"/>
      <c r="D1073" s="1"/>
      <c r="E1073" s="16"/>
    </row>
    <row r="1074" spans="1:5" x14ac:dyDescent="0.2">
      <c r="A1074" s="7"/>
      <c r="B1074" s="10"/>
      <c r="C1074" s="17"/>
      <c r="D1074" s="1"/>
      <c r="E1074" s="16"/>
    </row>
    <row r="1075" spans="1:5" x14ac:dyDescent="0.2">
      <c r="A1075" s="7"/>
      <c r="B1075" s="10"/>
      <c r="C1075" s="17"/>
      <c r="D1075" s="1"/>
      <c r="E1075" s="16"/>
    </row>
    <row r="1076" spans="1:5" x14ac:dyDescent="0.2">
      <c r="A1076" s="7"/>
      <c r="B1076" s="10"/>
      <c r="C1076" s="17"/>
      <c r="D1076" s="1"/>
      <c r="E1076" s="16"/>
    </row>
    <row r="1077" spans="1:5" x14ac:dyDescent="0.2">
      <c r="A1077" s="7"/>
      <c r="B1077" s="10"/>
      <c r="C1077" s="17"/>
      <c r="D1077" s="1"/>
      <c r="E1077" s="16"/>
    </row>
    <row r="1078" spans="1:5" x14ac:dyDescent="0.2">
      <c r="A1078" s="7"/>
      <c r="B1078" s="10"/>
      <c r="C1078" s="17"/>
      <c r="D1078" s="1"/>
      <c r="E1078" s="16"/>
    </row>
    <row r="1079" spans="1:5" x14ac:dyDescent="0.2">
      <c r="A1079" s="7"/>
      <c r="B1079" s="10"/>
      <c r="C1079" s="17"/>
      <c r="D1079" s="1"/>
      <c r="E1079" s="16"/>
    </row>
    <row r="1080" spans="1:5" x14ac:dyDescent="0.2">
      <c r="A1080" s="7"/>
      <c r="B1080" s="10"/>
      <c r="C1080" s="17"/>
      <c r="D1080" s="1"/>
      <c r="E1080" s="16"/>
    </row>
    <row r="1081" spans="1:5" x14ac:dyDescent="0.2">
      <c r="A1081" s="7"/>
      <c r="B1081" s="10"/>
      <c r="C1081" s="17"/>
      <c r="D1081" s="1"/>
      <c r="E1081" s="16"/>
    </row>
    <row r="1082" spans="1:5" x14ac:dyDescent="0.2">
      <c r="A1082" s="7"/>
      <c r="B1082" s="10"/>
      <c r="C1082" s="17"/>
      <c r="D1082" s="1"/>
      <c r="E1082" s="16"/>
    </row>
    <row r="1083" spans="1:5" x14ac:dyDescent="0.2">
      <c r="A1083" s="7"/>
      <c r="B1083" s="10"/>
      <c r="C1083" s="17"/>
      <c r="D1083" s="1"/>
      <c r="E1083" s="16"/>
    </row>
    <row r="1084" spans="1:5" x14ac:dyDescent="0.2">
      <c r="A1084" s="7"/>
      <c r="B1084" s="10"/>
      <c r="C1084" s="17"/>
      <c r="D1084" s="1"/>
      <c r="E1084" s="16"/>
    </row>
    <row r="1085" spans="1:5" x14ac:dyDescent="0.2">
      <c r="A1085" s="7"/>
      <c r="B1085" s="10"/>
      <c r="C1085" s="17"/>
      <c r="D1085" s="1"/>
      <c r="E1085" s="16"/>
    </row>
    <row r="1086" spans="1:5" x14ac:dyDescent="0.2">
      <c r="A1086" s="7"/>
      <c r="B1086" s="10"/>
      <c r="C1086" s="17"/>
      <c r="D1086" s="1"/>
      <c r="E1086" s="16"/>
    </row>
    <row r="1087" spans="1:5" x14ac:dyDescent="0.2">
      <c r="A1087" s="7"/>
      <c r="B1087" s="10"/>
      <c r="C1087" s="17"/>
      <c r="D1087" s="1"/>
      <c r="E1087" s="16"/>
    </row>
    <row r="1088" spans="1:5" x14ac:dyDescent="0.2">
      <c r="A1088" s="7"/>
      <c r="B1088" s="10"/>
      <c r="C1088" s="17"/>
      <c r="D1088" s="1"/>
      <c r="E1088" s="16"/>
    </row>
    <row r="1089" spans="1:5" x14ac:dyDescent="0.2">
      <c r="A1089" s="7"/>
      <c r="B1089" s="10"/>
      <c r="C1089" s="17"/>
      <c r="D1089" s="1"/>
      <c r="E1089" s="16"/>
    </row>
    <row r="1090" spans="1:5" x14ac:dyDescent="0.2">
      <c r="A1090" s="7"/>
      <c r="B1090" s="10"/>
      <c r="C1090" s="17"/>
      <c r="D1090" s="1"/>
      <c r="E1090" s="16"/>
    </row>
    <row r="1091" spans="1:5" x14ac:dyDescent="0.2">
      <c r="A1091" s="7"/>
      <c r="B1091" s="10"/>
      <c r="C1091" s="17"/>
      <c r="D1091" s="1"/>
      <c r="E1091" s="16"/>
    </row>
    <row r="1092" spans="1:5" x14ac:dyDescent="0.2">
      <c r="A1092" s="7"/>
      <c r="B1092" s="10"/>
      <c r="C1092" s="17"/>
      <c r="D1092" s="1"/>
      <c r="E1092" s="16"/>
    </row>
    <row r="1093" spans="1:5" x14ac:dyDescent="0.2">
      <c r="A1093" s="7"/>
      <c r="B1093" s="10"/>
      <c r="C1093" s="17"/>
      <c r="D1093" s="1"/>
      <c r="E1093" s="16"/>
    </row>
    <row r="1094" spans="1:5" x14ac:dyDescent="0.2">
      <c r="A1094" s="7"/>
      <c r="B1094" s="10"/>
      <c r="C1094" s="17"/>
      <c r="D1094" s="1"/>
      <c r="E1094" s="16"/>
    </row>
    <row r="1095" spans="1:5" x14ac:dyDescent="0.2">
      <c r="A1095" s="7"/>
      <c r="B1095" s="10"/>
      <c r="C1095" s="17"/>
      <c r="D1095" s="1"/>
      <c r="E1095" s="16"/>
    </row>
    <row r="1096" spans="1:5" x14ac:dyDescent="0.2">
      <c r="A1096" s="7"/>
      <c r="B1096" s="10"/>
      <c r="C1096" s="17"/>
      <c r="D1096" s="1"/>
      <c r="E1096" s="16"/>
    </row>
    <row r="1097" spans="1:5" x14ac:dyDescent="0.2">
      <c r="A1097" s="7"/>
      <c r="B1097" s="10"/>
      <c r="C1097" s="17"/>
      <c r="D1097" s="1"/>
      <c r="E1097" s="16"/>
    </row>
    <row r="1098" spans="1:5" x14ac:dyDescent="0.2">
      <c r="A1098" s="7"/>
      <c r="B1098" s="10"/>
      <c r="C1098" s="17"/>
      <c r="D1098" s="1"/>
      <c r="E1098" s="16"/>
    </row>
    <row r="1099" spans="1:5" x14ac:dyDescent="0.2">
      <c r="A1099" s="7"/>
      <c r="B1099" s="10"/>
      <c r="C1099" s="17"/>
      <c r="D1099" s="1"/>
      <c r="E1099" s="16"/>
    </row>
    <row r="1100" spans="1:5" x14ac:dyDescent="0.2">
      <c r="A1100" s="7"/>
      <c r="B1100" s="10"/>
      <c r="C1100" s="17"/>
      <c r="D1100" s="1"/>
      <c r="E1100" s="16"/>
    </row>
    <row r="1101" spans="1:5" x14ac:dyDescent="0.2">
      <c r="A1101" s="7"/>
      <c r="B1101" s="10"/>
      <c r="C1101" s="17"/>
      <c r="D1101" s="1"/>
      <c r="E1101" s="16"/>
    </row>
    <row r="1102" spans="1:5" x14ac:dyDescent="0.2">
      <c r="A1102" s="7"/>
      <c r="B1102" s="10"/>
      <c r="C1102" s="17"/>
      <c r="D1102" s="1"/>
      <c r="E1102" s="16"/>
    </row>
    <row r="1103" spans="1:5" x14ac:dyDescent="0.2">
      <c r="A1103" s="7"/>
      <c r="B1103" s="10"/>
      <c r="C1103" s="17"/>
      <c r="D1103" s="1"/>
      <c r="E1103" s="16"/>
    </row>
    <row r="1104" spans="1:5" x14ac:dyDescent="0.2">
      <c r="A1104" s="7"/>
      <c r="B1104" s="10"/>
      <c r="C1104" s="17"/>
      <c r="D1104" s="1"/>
      <c r="E1104" s="16"/>
    </row>
    <row r="1105" spans="1:5" x14ac:dyDescent="0.2">
      <c r="A1105" s="7"/>
      <c r="B1105" s="10"/>
      <c r="C1105" s="17"/>
      <c r="D1105" s="1"/>
      <c r="E1105" s="16"/>
    </row>
    <row r="1106" spans="1:5" x14ac:dyDescent="0.2">
      <c r="A1106" s="7"/>
      <c r="B1106" s="10"/>
      <c r="C1106" s="17"/>
      <c r="D1106" s="1"/>
      <c r="E1106" s="16"/>
    </row>
    <row r="1107" spans="1:5" x14ac:dyDescent="0.2">
      <c r="A1107" s="7"/>
      <c r="B1107" s="10"/>
      <c r="C1107" s="17"/>
      <c r="D1107" s="1"/>
      <c r="E1107" s="16"/>
    </row>
    <row r="1108" spans="1:5" x14ac:dyDescent="0.2">
      <c r="A1108" s="7"/>
      <c r="B1108" s="10"/>
      <c r="C1108" s="17"/>
      <c r="D1108" s="1"/>
      <c r="E1108" s="16"/>
    </row>
    <row r="1109" spans="1:5" x14ac:dyDescent="0.2">
      <c r="A1109" s="7"/>
      <c r="B1109" s="10"/>
      <c r="C1109" s="17"/>
      <c r="D1109" s="1"/>
      <c r="E1109" s="16"/>
    </row>
    <row r="1110" spans="1:5" x14ac:dyDescent="0.2">
      <c r="A1110" s="7"/>
      <c r="B1110" s="10"/>
      <c r="C1110" s="17"/>
      <c r="D1110" s="1"/>
      <c r="E1110" s="16"/>
    </row>
    <row r="1111" spans="1:5" x14ac:dyDescent="0.2">
      <c r="A1111" s="7"/>
      <c r="B1111" s="10"/>
      <c r="C1111" s="17"/>
      <c r="D1111" s="1"/>
      <c r="E1111" s="16"/>
    </row>
    <row r="1112" spans="1:5" x14ac:dyDescent="0.2">
      <c r="A1112" s="7"/>
      <c r="B1112" s="10"/>
      <c r="C1112" s="17"/>
      <c r="D1112" s="1"/>
      <c r="E1112" s="16"/>
    </row>
    <row r="1113" spans="1:5" x14ac:dyDescent="0.2">
      <c r="A1113" s="7"/>
      <c r="B1113" s="10"/>
      <c r="C1113" s="17"/>
      <c r="D1113" s="1"/>
      <c r="E1113" s="16"/>
    </row>
    <row r="1114" spans="1:5" x14ac:dyDescent="0.2">
      <c r="A1114" s="7"/>
      <c r="B1114" s="10"/>
      <c r="C1114" s="17"/>
      <c r="D1114" s="1"/>
      <c r="E1114" s="16"/>
    </row>
    <row r="1115" spans="1:5" x14ac:dyDescent="0.2">
      <c r="A1115" s="7"/>
      <c r="B1115" s="10"/>
      <c r="C1115" s="17"/>
      <c r="D1115" s="1"/>
      <c r="E1115" s="16"/>
    </row>
    <row r="1116" spans="1:5" x14ac:dyDescent="0.2">
      <c r="A1116" s="7"/>
      <c r="B1116" s="10"/>
      <c r="C1116" s="17"/>
      <c r="D1116" s="1"/>
      <c r="E1116" s="16"/>
    </row>
    <row r="1117" spans="1:5" x14ac:dyDescent="0.2">
      <c r="A1117" s="7"/>
      <c r="B1117" s="10"/>
      <c r="C1117" s="17"/>
      <c r="D1117" s="1"/>
      <c r="E1117" s="16"/>
    </row>
    <row r="1118" spans="1:5" x14ac:dyDescent="0.2">
      <c r="A1118" s="7"/>
      <c r="B1118" s="10"/>
      <c r="C1118" s="17"/>
      <c r="D1118" s="1"/>
      <c r="E1118" s="16"/>
    </row>
    <row r="1119" spans="1:5" x14ac:dyDescent="0.2">
      <c r="A1119" s="7"/>
      <c r="B1119" s="10"/>
      <c r="C1119" s="17"/>
      <c r="D1119" s="1"/>
      <c r="E1119" s="16"/>
    </row>
    <row r="1120" spans="1:5" x14ac:dyDescent="0.2">
      <c r="A1120" s="7"/>
      <c r="B1120" s="10"/>
      <c r="C1120" s="17"/>
      <c r="D1120" s="1"/>
      <c r="E1120" s="16"/>
    </row>
    <row r="1121" spans="1:5" x14ac:dyDescent="0.2">
      <c r="A1121" s="7"/>
      <c r="B1121" s="10"/>
      <c r="C1121" s="17"/>
      <c r="D1121" s="1"/>
      <c r="E1121" s="16"/>
    </row>
    <row r="1122" spans="1:5" x14ac:dyDescent="0.2">
      <c r="A1122" s="7"/>
      <c r="B1122" s="10"/>
      <c r="C1122" s="17"/>
      <c r="D1122" s="1"/>
      <c r="E1122" s="16"/>
    </row>
    <row r="1123" spans="1:5" x14ac:dyDescent="0.2">
      <c r="A1123" s="7"/>
      <c r="B1123" s="10"/>
      <c r="C1123" s="17"/>
      <c r="D1123" s="1"/>
      <c r="E1123" s="16"/>
    </row>
    <row r="1124" spans="1:5" x14ac:dyDescent="0.2">
      <c r="A1124" s="7"/>
      <c r="B1124" s="10"/>
      <c r="C1124" s="17"/>
      <c r="D1124" s="1"/>
      <c r="E1124" s="16"/>
    </row>
    <row r="1125" spans="1:5" x14ac:dyDescent="0.2">
      <c r="A1125" s="7"/>
      <c r="B1125" s="10"/>
      <c r="C1125" s="17"/>
      <c r="D1125" s="1"/>
      <c r="E1125" s="16"/>
    </row>
    <row r="1126" spans="1:5" x14ac:dyDescent="0.2">
      <c r="A1126" s="7"/>
      <c r="B1126" s="10"/>
      <c r="C1126" s="17"/>
      <c r="D1126" s="1"/>
      <c r="E1126" s="16"/>
    </row>
    <row r="1127" spans="1:5" x14ac:dyDescent="0.2">
      <c r="A1127" s="7"/>
      <c r="B1127" s="10"/>
      <c r="C1127" s="17"/>
      <c r="D1127" s="1"/>
      <c r="E1127" s="16"/>
    </row>
    <row r="1128" spans="1:5" x14ac:dyDescent="0.2">
      <c r="A1128" s="7"/>
      <c r="B1128" s="10"/>
      <c r="C1128" s="17"/>
      <c r="D1128" s="1"/>
      <c r="E1128" s="16"/>
    </row>
    <row r="1129" spans="1:5" x14ac:dyDescent="0.2">
      <c r="A1129" s="7"/>
      <c r="B1129" s="10"/>
      <c r="C1129" s="17"/>
      <c r="D1129" s="1"/>
      <c r="E1129" s="16"/>
    </row>
    <row r="1130" spans="1:5" x14ac:dyDescent="0.2">
      <c r="A1130" s="7"/>
      <c r="B1130" s="10"/>
      <c r="C1130" s="17"/>
      <c r="D1130" s="1"/>
      <c r="E1130" s="16"/>
    </row>
    <row r="1131" spans="1:5" x14ac:dyDescent="0.2">
      <c r="A1131" s="7"/>
      <c r="B1131" s="10"/>
      <c r="C1131" s="17"/>
      <c r="D1131" s="1"/>
      <c r="E1131" s="16"/>
    </row>
    <row r="1132" spans="1:5" x14ac:dyDescent="0.2">
      <c r="A1132" s="7"/>
      <c r="B1132" s="10"/>
      <c r="C1132" s="17"/>
      <c r="D1132" s="1"/>
      <c r="E1132" s="16"/>
    </row>
    <row r="1133" spans="1:5" x14ac:dyDescent="0.2">
      <c r="A1133" s="7"/>
      <c r="B1133" s="10"/>
      <c r="C1133" s="17"/>
      <c r="D1133" s="1"/>
      <c r="E1133" s="16"/>
    </row>
    <row r="1134" spans="1:5" x14ac:dyDescent="0.2">
      <c r="A1134" s="7"/>
      <c r="B1134" s="10"/>
      <c r="C1134" s="17"/>
      <c r="D1134" s="1"/>
      <c r="E1134" s="16"/>
    </row>
    <row r="1135" spans="1:5" x14ac:dyDescent="0.2">
      <c r="A1135" s="7"/>
      <c r="B1135" s="10"/>
      <c r="C1135" s="17"/>
      <c r="D1135" s="1"/>
      <c r="E1135" s="16"/>
    </row>
    <row r="1136" spans="1:5" x14ac:dyDescent="0.2">
      <c r="A1136" s="7"/>
      <c r="B1136" s="10"/>
      <c r="C1136" s="17"/>
      <c r="D1136" s="1"/>
      <c r="E1136" s="16"/>
    </row>
    <row r="1137" spans="1:5" x14ac:dyDescent="0.2">
      <c r="A1137" s="7"/>
      <c r="B1137" s="10"/>
      <c r="C1137" s="17"/>
      <c r="D1137" s="1"/>
      <c r="E1137" s="16"/>
    </row>
    <row r="1138" spans="1:5" x14ac:dyDescent="0.2">
      <c r="A1138" s="7"/>
      <c r="B1138" s="10"/>
      <c r="C1138" s="17"/>
      <c r="D1138" s="1"/>
      <c r="E1138" s="16"/>
    </row>
    <row r="1139" spans="1:5" x14ac:dyDescent="0.2">
      <c r="A1139" s="7"/>
      <c r="B1139" s="10"/>
      <c r="C1139" s="17"/>
      <c r="D1139" s="1"/>
      <c r="E1139" s="16"/>
    </row>
    <row r="1140" spans="1:5" x14ac:dyDescent="0.2">
      <c r="A1140" s="7"/>
      <c r="B1140" s="10"/>
      <c r="C1140" s="17"/>
      <c r="D1140" s="1"/>
      <c r="E1140" s="16"/>
    </row>
    <row r="1141" spans="1:5" x14ac:dyDescent="0.2">
      <c r="A1141" s="7"/>
      <c r="B1141" s="10"/>
      <c r="C1141" s="17"/>
      <c r="D1141" s="1"/>
      <c r="E1141" s="16"/>
    </row>
    <row r="1142" spans="1:5" x14ac:dyDescent="0.2">
      <c r="A1142" s="7"/>
      <c r="B1142" s="10"/>
      <c r="C1142" s="17"/>
      <c r="D1142" s="1"/>
      <c r="E1142" s="16"/>
    </row>
    <row r="1143" spans="1:5" x14ac:dyDescent="0.2">
      <c r="A1143" s="7"/>
      <c r="B1143" s="10"/>
      <c r="C1143" s="17"/>
      <c r="D1143" s="1"/>
      <c r="E1143" s="16"/>
    </row>
    <row r="1144" spans="1:5" x14ac:dyDescent="0.2">
      <c r="A1144" s="7"/>
      <c r="B1144" s="10"/>
      <c r="C1144" s="17"/>
      <c r="D1144" s="1"/>
      <c r="E1144" s="16"/>
    </row>
    <row r="1145" spans="1:5" x14ac:dyDescent="0.2">
      <c r="A1145" s="7"/>
      <c r="B1145" s="10"/>
      <c r="C1145" s="17"/>
      <c r="D1145" s="1"/>
      <c r="E1145" s="16"/>
    </row>
    <row r="1146" spans="1:5" x14ac:dyDescent="0.2">
      <c r="A1146" s="7"/>
      <c r="B1146" s="10"/>
      <c r="C1146" s="17"/>
      <c r="D1146" s="1"/>
      <c r="E1146" s="16"/>
    </row>
    <row r="1147" spans="1:5" x14ac:dyDescent="0.2">
      <c r="A1147" s="7"/>
      <c r="B1147" s="10"/>
      <c r="C1147" s="17"/>
      <c r="D1147" s="1"/>
      <c r="E1147" s="16"/>
    </row>
    <row r="1148" spans="1:5" x14ac:dyDescent="0.2">
      <c r="A1148" s="7"/>
      <c r="B1148" s="10"/>
      <c r="C1148" s="17"/>
      <c r="D1148" s="1"/>
      <c r="E1148" s="16"/>
    </row>
    <row r="1149" spans="1:5" x14ac:dyDescent="0.2">
      <c r="A1149" s="7"/>
      <c r="B1149" s="10"/>
      <c r="C1149" s="17"/>
      <c r="D1149" s="1"/>
      <c r="E1149" s="16"/>
    </row>
    <row r="1150" spans="1:5" x14ac:dyDescent="0.2">
      <c r="A1150" s="7"/>
      <c r="B1150" s="10"/>
      <c r="C1150" s="17"/>
      <c r="D1150" s="1"/>
      <c r="E1150" s="16"/>
    </row>
    <row r="1151" spans="1:5" x14ac:dyDescent="0.2">
      <c r="A1151" s="7"/>
      <c r="B1151" s="10"/>
      <c r="C1151" s="17"/>
      <c r="D1151" s="1"/>
      <c r="E1151" s="16"/>
    </row>
    <row r="1152" spans="1:5" x14ac:dyDescent="0.2">
      <c r="A1152" s="7"/>
      <c r="B1152" s="10"/>
      <c r="C1152" s="17"/>
      <c r="D1152" s="1"/>
      <c r="E1152" s="16"/>
    </row>
    <row r="1153" spans="1:5" x14ac:dyDescent="0.2">
      <c r="A1153" s="7"/>
      <c r="B1153" s="10"/>
      <c r="C1153" s="17"/>
      <c r="D1153" s="1"/>
      <c r="E1153" s="16"/>
    </row>
    <row r="1154" spans="1:5" x14ac:dyDescent="0.2">
      <c r="A1154" s="7"/>
      <c r="B1154" s="10"/>
      <c r="C1154" s="17"/>
      <c r="D1154" s="1"/>
      <c r="E1154" s="16"/>
    </row>
    <row r="1155" spans="1:5" x14ac:dyDescent="0.2">
      <c r="A1155" s="7"/>
      <c r="B1155" s="10"/>
      <c r="C1155" s="17"/>
      <c r="D1155" s="1"/>
      <c r="E1155" s="16"/>
    </row>
    <row r="1156" spans="1:5" x14ac:dyDescent="0.2">
      <c r="A1156" s="7"/>
      <c r="B1156" s="10"/>
      <c r="C1156" s="17"/>
      <c r="D1156" s="1"/>
      <c r="E1156" s="16"/>
    </row>
    <row r="1157" spans="1:5" x14ac:dyDescent="0.2">
      <c r="A1157" s="7"/>
      <c r="B1157" s="10"/>
      <c r="C1157" s="17"/>
      <c r="D1157" s="1"/>
      <c r="E1157" s="16"/>
    </row>
    <row r="1158" spans="1:5" x14ac:dyDescent="0.2">
      <c r="A1158" s="7"/>
      <c r="B1158" s="10"/>
      <c r="C1158" s="17"/>
      <c r="D1158" s="1"/>
      <c r="E1158" s="16"/>
    </row>
    <row r="1159" spans="1:5" x14ac:dyDescent="0.2">
      <c r="A1159" s="7"/>
      <c r="B1159" s="10"/>
      <c r="C1159" s="17"/>
      <c r="D1159" s="1"/>
      <c r="E1159" s="16"/>
    </row>
    <row r="1160" spans="1:5" x14ac:dyDescent="0.2">
      <c r="A1160" s="7"/>
      <c r="B1160" s="10"/>
      <c r="C1160" s="17"/>
      <c r="D1160" s="1"/>
      <c r="E1160" s="16"/>
    </row>
    <row r="1161" spans="1:5" x14ac:dyDescent="0.2">
      <c r="A1161" s="7"/>
      <c r="B1161" s="10"/>
      <c r="C1161" s="17"/>
      <c r="D1161" s="1"/>
      <c r="E1161" s="16"/>
    </row>
    <row r="1162" spans="1:5" x14ac:dyDescent="0.2">
      <c r="A1162" s="7"/>
      <c r="B1162" s="10"/>
      <c r="C1162" s="17"/>
      <c r="D1162" s="1"/>
      <c r="E1162" s="16"/>
    </row>
    <row r="1163" spans="1:5" x14ac:dyDescent="0.2">
      <c r="A1163" s="7"/>
      <c r="B1163" s="10"/>
      <c r="C1163" s="17"/>
      <c r="D1163" s="1"/>
      <c r="E1163" s="16"/>
    </row>
    <row r="1164" spans="1:5" x14ac:dyDescent="0.2">
      <c r="A1164" s="7"/>
      <c r="B1164" s="10"/>
      <c r="C1164" s="17"/>
      <c r="D1164" s="1"/>
      <c r="E1164" s="16"/>
    </row>
    <row r="1165" spans="1:5" x14ac:dyDescent="0.2">
      <c r="A1165" s="7"/>
      <c r="B1165" s="10"/>
      <c r="C1165" s="17"/>
      <c r="D1165" s="1"/>
      <c r="E1165" s="16"/>
    </row>
    <row r="1166" spans="1:5" x14ac:dyDescent="0.2">
      <c r="A1166" s="7"/>
      <c r="B1166" s="10"/>
      <c r="C1166" s="17"/>
      <c r="D1166" s="1"/>
      <c r="E1166" s="16"/>
    </row>
    <row r="1167" spans="1:5" x14ac:dyDescent="0.2">
      <c r="A1167" s="7"/>
      <c r="B1167" s="10"/>
      <c r="C1167" s="17"/>
      <c r="D1167" s="1"/>
      <c r="E1167" s="16"/>
    </row>
    <row r="1168" spans="1:5" x14ac:dyDescent="0.2">
      <c r="A1168" s="7"/>
      <c r="B1168" s="10"/>
      <c r="C1168" s="17"/>
      <c r="D1168" s="1"/>
      <c r="E1168" s="16"/>
    </row>
    <row r="1169" spans="1:5" x14ac:dyDescent="0.2">
      <c r="A1169" s="7"/>
      <c r="B1169" s="10"/>
      <c r="C1169" s="17"/>
      <c r="D1169" s="1"/>
      <c r="E1169" s="16"/>
    </row>
    <row r="1170" spans="1:5" x14ac:dyDescent="0.2">
      <c r="A1170" s="7"/>
      <c r="B1170" s="10"/>
      <c r="C1170" s="17"/>
      <c r="D1170" s="1"/>
      <c r="E1170" s="16"/>
    </row>
    <row r="1171" spans="1:5" x14ac:dyDescent="0.2">
      <c r="A1171" s="7"/>
      <c r="B1171" s="10"/>
      <c r="C1171" s="17"/>
      <c r="D1171" s="1"/>
      <c r="E1171" s="16"/>
    </row>
    <row r="1172" spans="1:5" x14ac:dyDescent="0.2">
      <c r="A1172" s="7"/>
      <c r="B1172" s="10"/>
      <c r="C1172" s="17"/>
      <c r="D1172" s="1"/>
      <c r="E1172" s="16"/>
    </row>
    <row r="1173" spans="1:5" x14ac:dyDescent="0.2">
      <c r="A1173" s="7"/>
      <c r="B1173" s="10"/>
      <c r="C1173" s="17"/>
      <c r="D1173" s="1"/>
      <c r="E1173" s="16"/>
    </row>
    <row r="1174" spans="1:5" x14ac:dyDescent="0.2">
      <c r="A1174" s="7"/>
      <c r="B1174" s="10"/>
      <c r="C1174" s="17"/>
      <c r="D1174" s="1"/>
      <c r="E1174" s="16"/>
    </row>
    <row r="1175" spans="1:5" x14ac:dyDescent="0.2">
      <c r="A1175" s="7"/>
      <c r="B1175" s="10"/>
      <c r="C1175" s="17"/>
      <c r="D1175" s="1"/>
      <c r="E1175" s="16"/>
    </row>
    <row r="1176" spans="1:5" x14ac:dyDescent="0.2">
      <c r="A1176" s="7"/>
      <c r="B1176" s="10"/>
      <c r="C1176" s="17"/>
      <c r="D1176" s="1"/>
      <c r="E1176" s="16"/>
    </row>
    <row r="1177" spans="1:5" x14ac:dyDescent="0.2">
      <c r="A1177" s="7"/>
      <c r="B1177" s="10"/>
      <c r="C1177" s="17"/>
      <c r="D1177" s="1"/>
      <c r="E1177" s="16"/>
    </row>
    <row r="1178" spans="1:5" x14ac:dyDescent="0.2">
      <c r="A1178" s="7"/>
      <c r="B1178" s="10"/>
      <c r="C1178" s="17"/>
      <c r="D1178" s="1"/>
      <c r="E1178" s="16"/>
    </row>
    <row r="1179" spans="1:5" x14ac:dyDescent="0.2">
      <c r="A1179" s="7"/>
      <c r="B1179" s="10"/>
      <c r="C1179" s="17"/>
      <c r="D1179" s="1"/>
      <c r="E1179" s="16"/>
    </row>
    <row r="1180" spans="1:5" x14ac:dyDescent="0.2">
      <c r="A1180" s="7"/>
      <c r="B1180" s="10"/>
      <c r="C1180" s="17"/>
      <c r="D1180" s="1"/>
      <c r="E1180" s="16"/>
    </row>
    <row r="1181" spans="1:5" x14ac:dyDescent="0.2">
      <c r="A1181" s="7"/>
      <c r="B1181" s="10"/>
      <c r="C1181" s="17"/>
      <c r="D1181" s="1"/>
      <c r="E1181" s="16"/>
    </row>
    <row r="1182" spans="1:5" x14ac:dyDescent="0.2">
      <c r="A1182" s="7"/>
      <c r="B1182" s="10"/>
      <c r="C1182" s="17"/>
      <c r="D1182" s="1"/>
      <c r="E1182" s="16"/>
    </row>
    <row r="1183" spans="1:5" x14ac:dyDescent="0.2">
      <c r="A1183" s="7"/>
      <c r="B1183" s="10"/>
      <c r="C1183" s="17"/>
      <c r="D1183" s="1"/>
      <c r="E1183" s="16"/>
    </row>
    <row r="1184" spans="1:5" x14ac:dyDescent="0.2">
      <c r="A1184" s="7"/>
      <c r="B1184" s="10"/>
      <c r="C1184" s="17"/>
      <c r="D1184" s="1"/>
      <c r="E1184" s="16"/>
    </row>
    <row r="1185" spans="1:5" x14ac:dyDescent="0.2">
      <c r="A1185" s="7"/>
      <c r="B1185" s="10"/>
      <c r="C1185" s="17"/>
      <c r="D1185" s="1"/>
      <c r="E1185" s="16"/>
    </row>
    <row r="1186" spans="1:5" x14ac:dyDescent="0.2">
      <c r="A1186" s="7"/>
      <c r="B1186" s="10"/>
      <c r="C1186" s="17"/>
      <c r="D1186" s="1"/>
      <c r="E1186" s="16"/>
    </row>
    <row r="1187" spans="1:5" x14ac:dyDescent="0.2">
      <c r="A1187" s="7"/>
      <c r="B1187" s="10"/>
      <c r="C1187" s="17"/>
      <c r="D1187" s="1"/>
      <c r="E1187" s="16"/>
    </row>
    <row r="1188" spans="1:5" x14ac:dyDescent="0.2">
      <c r="A1188" s="7"/>
      <c r="B1188" s="10"/>
      <c r="C1188" s="17"/>
      <c r="D1188" s="1"/>
      <c r="E1188" s="16"/>
    </row>
    <row r="1189" spans="1:5" x14ac:dyDescent="0.2">
      <c r="A1189" s="7"/>
      <c r="B1189" s="10"/>
      <c r="C1189" s="17"/>
      <c r="D1189" s="1"/>
      <c r="E1189" s="16"/>
    </row>
    <row r="1190" spans="1:5" x14ac:dyDescent="0.2">
      <c r="A1190" s="7"/>
      <c r="B1190" s="10"/>
      <c r="C1190" s="17"/>
      <c r="D1190" s="1"/>
      <c r="E1190" s="16"/>
    </row>
    <row r="1191" spans="1:5" x14ac:dyDescent="0.2">
      <c r="A1191" s="7"/>
      <c r="B1191" s="10"/>
      <c r="C1191" s="17"/>
      <c r="D1191" s="1"/>
      <c r="E1191" s="16"/>
    </row>
    <row r="1192" spans="1:5" x14ac:dyDescent="0.2">
      <c r="A1192" s="7"/>
      <c r="B1192" s="10"/>
      <c r="C1192" s="17"/>
      <c r="D1192" s="1"/>
      <c r="E1192" s="16"/>
    </row>
    <row r="1193" spans="1:5" x14ac:dyDescent="0.2">
      <c r="A1193" s="7"/>
      <c r="B1193" s="10"/>
      <c r="C1193" s="17"/>
      <c r="D1193" s="1"/>
      <c r="E1193" s="16"/>
    </row>
    <row r="1194" spans="1:5" x14ac:dyDescent="0.2">
      <c r="A1194" s="7"/>
      <c r="B1194" s="10"/>
      <c r="C1194" s="17"/>
      <c r="D1194" s="1"/>
      <c r="E1194" s="16"/>
    </row>
    <row r="1195" spans="1:5" x14ac:dyDescent="0.2">
      <c r="A1195" s="7"/>
      <c r="B1195" s="10"/>
      <c r="C1195" s="17"/>
      <c r="D1195" s="1"/>
      <c r="E1195" s="16"/>
    </row>
    <row r="1196" spans="1:5" x14ac:dyDescent="0.2">
      <c r="A1196" s="7"/>
      <c r="B1196" s="10"/>
      <c r="C1196" s="17"/>
      <c r="D1196" s="1"/>
      <c r="E1196" s="16"/>
    </row>
    <row r="1197" spans="1:5" x14ac:dyDescent="0.2">
      <c r="A1197" s="7"/>
      <c r="B1197" s="10"/>
      <c r="C1197" s="17"/>
      <c r="D1197" s="1"/>
      <c r="E1197" s="16"/>
    </row>
    <row r="1198" spans="1:5" x14ac:dyDescent="0.2">
      <c r="A1198" s="7"/>
      <c r="B1198" s="10"/>
      <c r="C1198" s="17"/>
      <c r="D1198" s="1"/>
      <c r="E1198" s="16"/>
    </row>
    <row r="1199" spans="1:5" x14ac:dyDescent="0.2">
      <c r="A1199" s="7"/>
      <c r="B1199" s="10"/>
      <c r="C1199" s="17"/>
      <c r="D1199" s="1"/>
      <c r="E1199" s="16"/>
    </row>
    <row r="1200" spans="1:5" x14ac:dyDescent="0.2">
      <c r="A1200" s="7"/>
      <c r="B1200" s="10"/>
      <c r="C1200" s="17"/>
      <c r="D1200" s="1"/>
      <c r="E1200" s="16"/>
    </row>
    <row r="1201" spans="1:5" x14ac:dyDescent="0.2">
      <c r="A1201" s="7"/>
      <c r="B1201" s="10"/>
      <c r="C1201" s="17"/>
      <c r="D1201" s="1"/>
      <c r="E1201" s="16"/>
    </row>
    <row r="1202" spans="1:5" x14ac:dyDescent="0.2">
      <c r="A1202" s="7"/>
      <c r="B1202" s="10"/>
      <c r="C1202" s="17"/>
      <c r="D1202" s="1"/>
      <c r="E1202" s="16"/>
    </row>
    <row r="1203" spans="1:5" x14ac:dyDescent="0.2">
      <c r="A1203" s="7"/>
      <c r="B1203" s="10"/>
      <c r="C1203" s="17"/>
      <c r="D1203" s="1"/>
      <c r="E1203" s="16"/>
    </row>
    <row r="1204" spans="1:5" x14ac:dyDescent="0.2">
      <c r="A1204" s="7"/>
      <c r="B1204" s="10"/>
      <c r="C1204" s="17"/>
      <c r="D1204" s="1"/>
      <c r="E1204" s="16"/>
    </row>
    <row r="1205" spans="1:5" x14ac:dyDescent="0.2">
      <c r="A1205" s="7"/>
      <c r="B1205" s="10"/>
      <c r="C1205" s="17"/>
      <c r="D1205" s="1"/>
      <c r="E1205" s="16"/>
    </row>
    <row r="1206" spans="1:5" x14ac:dyDescent="0.2">
      <c r="A1206" s="7"/>
      <c r="B1206" s="10"/>
      <c r="C1206" s="17"/>
      <c r="D1206" s="1"/>
      <c r="E1206" s="16"/>
    </row>
    <row r="1207" spans="1:5" x14ac:dyDescent="0.2">
      <c r="A1207" s="7"/>
      <c r="B1207" s="10"/>
      <c r="C1207" s="17"/>
      <c r="D1207" s="1"/>
      <c r="E1207" s="16"/>
    </row>
    <row r="1208" spans="1:5" x14ac:dyDescent="0.2">
      <c r="A1208" s="7"/>
      <c r="B1208" s="10"/>
      <c r="C1208" s="17"/>
      <c r="D1208" s="1"/>
      <c r="E1208" s="16"/>
    </row>
    <row r="1209" spans="1:5" x14ac:dyDescent="0.2">
      <c r="A1209" s="7"/>
      <c r="B1209" s="10"/>
      <c r="C1209" s="17"/>
      <c r="D1209" s="1"/>
      <c r="E1209" s="16"/>
    </row>
    <row r="1210" spans="1:5" x14ac:dyDescent="0.2">
      <c r="A1210" s="7"/>
      <c r="B1210" s="10"/>
      <c r="C1210" s="17"/>
      <c r="D1210" s="1"/>
      <c r="E1210" s="16"/>
    </row>
    <row r="1211" spans="1:5" x14ac:dyDescent="0.2">
      <c r="A1211" s="7"/>
      <c r="B1211" s="10"/>
      <c r="C1211" s="17"/>
      <c r="D1211" s="1"/>
      <c r="E1211" s="16"/>
    </row>
    <row r="1212" spans="1:5" x14ac:dyDescent="0.2">
      <c r="A1212" s="7"/>
      <c r="B1212" s="10"/>
      <c r="C1212" s="17"/>
      <c r="D1212" s="1"/>
      <c r="E1212" s="16"/>
    </row>
    <row r="1213" spans="1:5" x14ac:dyDescent="0.2">
      <c r="A1213" s="7"/>
      <c r="B1213" s="10"/>
      <c r="C1213" s="17"/>
      <c r="D1213" s="1"/>
      <c r="E1213" s="16"/>
    </row>
    <row r="1214" spans="1:5" x14ac:dyDescent="0.2">
      <c r="A1214" s="7"/>
      <c r="B1214" s="10"/>
      <c r="C1214" s="17"/>
      <c r="D1214" s="1"/>
      <c r="E1214" s="16"/>
    </row>
    <row r="1215" spans="1:5" x14ac:dyDescent="0.2">
      <c r="A1215" s="7"/>
      <c r="B1215" s="10"/>
      <c r="C1215" s="17"/>
      <c r="D1215" s="1"/>
      <c r="E1215" s="16"/>
    </row>
    <row r="1216" spans="1:5" x14ac:dyDescent="0.2">
      <c r="A1216" s="7"/>
      <c r="B1216" s="10"/>
      <c r="C1216" s="17"/>
      <c r="D1216" s="1"/>
      <c r="E1216" s="16"/>
    </row>
    <row r="1217" spans="1:5" x14ac:dyDescent="0.2">
      <c r="A1217" s="7"/>
      <c r="B1217" s="10"/>
      <c r="C1217" s="17"/>
      <c r="D1217" s="1"/>
      <c r="E1217" s="16"/>
    </row>
    <row r="1218" spans="1:5" x14ac:dyDescent="0.2">
      <c r="A1218" s="7"/>
      <c r="B1218" s="10"/>
      <c r="C1218" s="17"/>
      <c r="D1218" s="1"/>
      <c r="E1218" s="16"/>
    </row>
    <row r="1219" spans="1:5" x14ac:dyDescent="0.2">
      <c r="A1219" s="7"/>
      <c r="B1219" s="10"/>
      <c r="C1219" s="17"/>
      <c r="D1219" s="1"/>
      <c r="E1219" s="16"/>
    </row>
    <row r="1220" spans="1:5" x14ac:dyDescent="0.2">
      <c r="A1220" s="7"/>
      <c r="B1220" s="10"/>
      <c r="C1220" s="17"/>
      <c r="D1220" s="1"/>
      <c r="E1220" s="16"/>
    </row>
    <row r="1221" spans="1:5" x14ac:dyDescent="0.2">
      <c r="A1221" s="7"/>
      <c r="B1221" s="10"/>
      <c r="C1221" s="17"/>
      <c r="D1221" s="1"/>
      <c r="E1221" s="16"/>
    </row>
    <row r="1222" spans="1:5" x14ac:dyDescent="0.2">
      <c r="A1222" s="7"/>
      <c r="B1222" s="10"/>
      <c r="C1222" s="17"/>
      <c r="D1222" s="1"/>
      <c r="E1222" s="16"/>
    </row>
    <row r="1223" spans="1:5" x14ac:dyDescent="0.2">
      <c r="A1223" s="7"/>
      <c r="B1223" s="10"/>
      <c r="C1223" s="17"/>
      <c r="D1223" s="1"/>
      <c r="E1223" s="16"/>
    </row>
    <row r="1224" spans="1:5" x14ac:dyDescent="0.2">
      <c r="A1224" s="7"/>
      <c r="B1224" s="10"/>
      <c r="C1224" s="17"/>
      <c r="D1224" s="1"/>
      <c r="E1224" s="16"/>
    </row>
    <row r="1225" spans="1:5" x14ac:dyDescent="0.2">
      <c r="A1225" s="7"/>
      <c r="B1225" s="10"/>
      <c r="C1225" s="17"/>
      <c r="D1225" s="1"/>
      <c r="E1225" s="16"/>
    </row>
    <row r="1226" spans="1:5" x14ac:dyDescent="0.2">
      <c r="A1226" s="7"/>
      <c r="B1226" s="10"/>
      <c r="C1226" s="17"/>
      <c r="D1226" s="1"/>
      <c r="E1226" s="16"/>
    </row>
    <row r="1227" spans="1:5" x14ac:dyDescent="0.2">
      <c r="A1227" s="7"/>
      <c r="B1227" s="10"/>
      <c r="C1227" s="17"/>
      <c r="D1227" s="1"/>
      <c r="E1227" s="16"/>
    </row>
    <row r="1228" spans="1:5" x14ac:dyDescent="0.2">
      <c r="A1228" s="7"/>
      <c r="B1228" s="10"/>
      <c r="C1228" s="17"/>
      <c r="D1228" s="1"/>
      <c r="E1228" s="16"/>
    </row>
    <row r="1229" spans="1:5" x14ac:dyDescent="0.2">
      <c r="A1229" s="7"/>
      <c r="B1229" s="10"/>
      <c r="C1229" s="17"/>
      <c r="D1229" s="1"/>
      <c r="E1229" s="16"/>
    </row>
    <row r="1230" spans="1:5" x14ac:dyDescent="0.2">
      <c r="A1230" s="7"/>
      <c r="B1230" s="10"/>
      <c r="C1230" s="17"/>
      <c r="D1230" s="1"/>
      <c r="E1230" s="16"/>
    </row>
    <row r="1231" spans="1:5" x14ac:dyDescent="0.2">
      <c r="A1231" s="7"/>
      <c r="B1231" s="10"/>
      <c r="C1231" s="17"/>
      <c r="D1231" s="1"/>
      <c r="E1231" s="16"/>
    </row>
    <row r="1232" spans="1:5" x14ac:dyDescent="0.2">
      <c r="A1232" s="7"/>
      <c r="B1232" s="10"/>
      <c r="C1232" s="17"/>
      <c r="D1232" s="1"/>
      <c r="E1232" s="16"/>
    </row>
    <row r="1233" spans="1:5" x14ac:dyDescent="0.2">
      <c r="A1233" s="7"/>
      <c r="B1233" s="10"/>
      <c r="C1233" s="17"/>
      <c r="D1233" s="1"/>
      <c r="E1233" s="16"/>
    </row>
    <row r="1234" spans="1:5" x14ac:dyDescent="0.2">
      <c r="A1234" s="7"/>
      <c r="B1234" s="10"/>
      <c r="C1234" s="17"/>
      <c r="D1234" s="1"/>
      <c r="E1234" s="16"/>
    </row>
    <row r="1235" spans="1:5" x14ac:dyDescent="0.2">
      <c r="A1235" s="7"/>
      <c r="B1235" s="10"/>
      <c r="C1235" s="17"/>
      <c r="D1235" s="1"/>
      <c r="E1235" s="16"/>
    </row>
    <row r="1236" spans="1:5" x14ac:dyDescent="0.2">
      <c r="A1236" s="7"/>
      <c r="B1236" s="10"/>
      <c r="C1236" s="17"/>
      <c r="D1236" s="1"/>
      <c r="E1236" s="16"/>
    </row>
    <row r="1237" spans="1:5" x14ac:dyDescent="0.2">
      <c r="A1237" s="7"/>
      <c r="B1237" s="10"/>
      <c r="C1237" s="17"/>
      <c r="D1237" s="1"/>
      <c r="E1237" s="16"/>
    </row>
    <row r="1238" spans="1:5" x14ac:dyDescent="0.2">
      <c r="A1238" s="7"/>
      <c r="B1238" s="10"/>
      <c r="C1238" s="17"/>
      <c r="D1238" s="1"/>
      <c r="E1238" s="16"/>
    </row>
    <row r="1239" spans="1:5" x14ac:dyDescent="0.2">
      <c r="A1239" s="7"/>
      <c r="B1239" s="10"/>
      <c r="C1239" s="17"/>
      <c r="D1239" s="1"/>
      <c r="E1239" s="16"/>
    </row>
    <row r="1240" spans="1:5" x14ac:dyDescent="0.2">
      <c r="A1240" s="7"/>
      <c r="B1240" s="10"/>
      <c r="C1240" s="17"/>
      <c r="D1240" s="1"/>
      <c r="E1240" s="16"/>
    </row>
    <row r="1241" spans="1:5" x14ac:dyDescent="0.2">
      <c r="A1241" s="7"/>
      <c r="B1241" s="10"/>
      <c r="C1241" s="17"/>
      <c r="D1241" s="1"/>
      <c r="E1241" s="16"/>
    </row>
    <row r="1242" spans="1:5" x14ac:dyDescent="0.2">
      <c r="A1242" s="7"/>
      <c r="B1242" s="10"/>
      <c r="C1242" s="17"/>
      <c r="D1242" s="1"/>
      <c r="E1242" s="16"/>
    </row>
    <row r="1243" spans="1:5" x14ac:dyDescent="0.2">
      <c r="A1243" s="7"/>
      <c r="B1243" s="10"/>
      <c r="C1243" s="17"/>
      <c r="D1243" s="1"/>
      <c r="E1243" s="16"/>
    </row>
    <row r="1244" spans="1:5" x14ac:dyDescent="0.2">
      <c r="A1244" s="7"/>
      <c r="B1244" s="10"/>
      <c r="C1244" s="17"/>
      <c r="D1244" s="1"/>
      <c r="E1244" s="16"/>
    </row>
    <row r="1245" spans="1:5" x14ac:dyDescent="0.2">
      <c r="A1245" s="7"/>
      <c r="B1245" s="10"/>
      <c r="C1245" s="17"/>
      <c r="D1245" s="1"/>
      <c r="E1245" s="16"/>
    </row>
    <row r="1246" spans="1:5" x14ac:dyDescent="0.2">
      <c r="A1246" s="7"/>
      <c r="B1246" s="10"/>
      <c r="C1246" s="17"/>
      <c r="D1246" s="1"/>
      <c r="E1246" s="16"/>
    </row>
    <row r="1247" spans="1:5" x14ac:dyDescent="0.2">
      <c r="A1247" s="7"/>
      <c r="B1247" s="10"/>
      <c r="C1247" s="17"/>
      <c r="D1247" s="1"/>
      <c r="E1247" s="16"/>
    </row>
    <row r="1248" spans="1:5" x14ac:dyDescent="0.2">
      <c r="A1248" s="7"/>
      <c r="B1248" s="10"/>
      <c r="C1248" s="17"/>
      <c r="D1248" s="1"/>
      <c r="E1248" s="16"/>
    </row>
    <row r="1249" spans="1:5" x14ac:dyDescent="0.2">
      <c r="A1249" s="7"/>
      <c r="B1249" s="10"/>
      <c r="C1249" s="17"/>
      <c r="D1249" s="1"/>
      <c r="E1249" s="16"/>
    </row>
    <row r="1250" spans="1:5" x14ac:dyDescent="0.2">
      <c r="A1250" s="7"/>
      <c r="B1250" s="10"/>
      <c r="C1250" s="17"/>
      <c r="D1250" s="1"/>
      <c r="E1250" s="16"/>
    </row>
    <row r="1251" spans="1:5" x14ac:dyDescent="0.2">
      <c r="A1251" s="7"/>
      <c r="B1251" s="10"/>
      <c r="C1251" s="17"/>
      <c r="D1251" s="1"/>
      <c r="E1251" s="16"/>
    </row>
    <row r="1252" spans="1:5" x14ac:dyDescent="0.2">
      <c r="A1252" s="7"/>
      <c r="B1252" s="10"/>
      <c r="C1252" s="17"/>
      <c r="D1252" s="1"/>
      <c r="E1252" s="16"/>
    </row>
    <row r="1253" spans="1:5" x14ac:dyDescent="0.2">
      <c r="A1253" s="7"/>
      <c r="B1253" s="10"/>
      <c r="C1253" s="17"/>
      <c r="D1253" s="1"/>
      <c r="E1253" s="16"/>
    </row>
    <row r="1254" spans="1:5" x14ac:dyDescent="0.2">
      <c r="A1254" s="7"/>
      <c r="B1254" s="10"/>
      <c r="C1254" s="17"/>
      <c r="D1254" s="1"/>
      <c r="E1254" s="16"/>
    </row>
    <row r="1255" spans="1:5" x14ac:dyDescent="0.2">
      <c r="A1255" s="7"/>
      <c r="B1255" s="10"/>
      <c r="C1255" s="17"/>
      <c r="D1255" s="1"/>
      <c r="E1255" s="16"/>
    </row>
    <row r="1256" spans="1:5" x14ac:dyDescent="0.2">
      <c r="A1256" s="7"/>
      <c r="B1256" s="10"/>
      <c r="C1256" s="17"/>
      <c r="D1256" s="1"/>
      <c r="E1256" s="16"/>
    </row>
    <row r="1257" spans="1:5" x14ac:dyDescent="0.2">
      <c r="A1257" s="7"/>
      <c r="B1257" s="10"/>
      <c r="C1257" s="17"/>
      <c r="D1257" s="1"/>
      <c r="E1257" s="16"/>
    </row>
    <row r="1258" spans="1:5" x14ac:dyDescent="0.2">
      <c r="A1258" s="7"/>
      <c r="B1258" s="10"/>
      <c r="C1258" s="17"/>
      <c r="D1258" s="1"/>
      <c r="E1258" s="16"/>
    </row>
    <row r="1259" spans="1:5" x14ac:dyDescent="0.2">
      <c r="A1259" s="7"/>
      <c r="B1259" s="10"/>
      <c r="C1259" s="17"/>
      <c r="D1259" s="1"/>
      <c r="E1259" s="16"/>
    </row>
    <row r="1260" spans="1:5" x14ac:dyDescent="0.2">
      <c r="A1260" s="7"/>
      <c r="B1260" s="10"/>
      <c r="C1260" s="17"/>
      <c r="D1260" s="1"/>
      <c r="E1260" s="16"/>
    </row>
    <row r="1261" spans="1:5" x14ac:dyDescent="0.2">
      <c r="A1261" s="7"/>
      <c r="B1261" s="10"/>
      <c r="C1261" s="17"/>
      <c r="D1261" s="1"/>
      <c r="E1261" s="16"/>
    </row>
    <row r="1262" spans="1:5" x14ac:dyDescent="0.2">
      <c r="A1262" s="7"/>
      <c r="B1262" s="10"/>
      <c r="C1262" s="17"/>
      <c r="D1262" s="1"/>
      <c r="E1262" s="16"/>
    </row>
    <row r="1263" spans="1:5" x14ac:dyDescent="0.2">
      <c r="A1263" s="7"/>
      <c r="B1263" s="10"/>
      <c r="C1263" s="17"/>
      <c r="D1263" s="1"/>
      <c r="E1263" s="16"/>
    </row>
    <row r="1264" spans="1:5" x14ac:dyDescent="0.2">
      <c r="A1264" s="7"/>
      <c r="B1264" s="10"/>
      <c r="C1264" s="17"/>
      <c r="D1264" s="1"/>
      <c r="E1264" s="16"/>
    </row>
    <row r="1265" spans="1:5" x14ac:dyDescent="0.2">
      <c r="A1265" s="7"/>
      <c r="B1265" s="10"/>
      <c r="C1265" s="17"/>
      <c r="D1265" s="1"/>
      <c r="E1265" s="16"/>
    </row>
    <row r="1266" spans="1:5" x14ac:dyDescent="0.2">
      <c r="A1266" s="7"/>
      <c r="B1266" s="10"/>
      <c r="C1266" s="17"/>
      <c r="D1266" s="1"/>
      <c r="E1266" s="16"/>
    </row>
    <row r="1267" spans="1:5" x14ac:dyDescent="0.2">
      <c r="A1267" s="7"/>
      <c r="B1267" s="10"/>
      <c r="C1267" s="17"/>
      <c r="D1267" s="1"/>
      <c r="E1267" s="16"/>
    </row>
    <row r="1268" spans="1:5" x14ac:dyDescent="0.2">
      <c r="A1268" s="7"/>
      <c r="B1268" s="10"/>
      <c r="C1268" s="17"/>
      <c r="D1268" s="1"/>
      <c r="E1268" s="16"/>
    </row>
    <row r="1269" spans="1:5" x14ac:dyDescent="0.2">
      <c r="A1269" s="7"/>
      <c r="B1269" s="10"/>
      <c r="C1269" s="17"/>
      <c r="D1269" s="1"/>
      <c r="E1269" s="16"/>
    </row>
    <row r="1270" spans="1:5" x14ac:dyDescent="0.2">
      <c r="A1270" s="7"/>
      <c r="B1270" s="10"/>
      <c r="C1270" s="17"/>
      <c r="D1270" s="1"/>
      <c r="E1270" s="16"/>
    </row>
    <row r="1271" spans="1:5" x14ac:dyDescent="0.2">
      <c r="A1271" s="7"/>
      <c r="B1271" s="10"/>
      <c r="C1271" s="17"/>
      <c r="D1271" s="1"/>
      <c r="E1271" s="16"/>
    </row>
    <row r="1272" spans="1:5" x14ac:dyDescent="0.2">
      <c r="A1272" s="7"/>
      <c r="B1272" s="10"/>
      <c r="C1272" s="17"/>
      <c r="D1272" s="1"/>
      <c r="E1272" s="16"/>
    </row>
    <row r="1273" spans="1:5" x14ac:dyDescent="0.2">
      <c r="A1273" s="7"/>
      <c r="B1273" s="10"/>
      <c r="C1273" s="17"/>
      <c r="D1273" s="1"/>
      <c r="E1273" s="16"/>
    </row>
    <row r="1274" spans="1:5" x14ac:dyDescent="0.2">
      <c r="A1274" s="7"/>
      <c r="B1274" s="10"/>
      <c r="C1274" s="17"/>
      <c r="D1274" s="1"/>
      <c r="E1274" s="16"/>
    </row>
    <row r="1275" spans="1:5" x14ac:dyDescent="0.2">
      <c r="A1275" s="7"/>
      <c r="B1275" s="10"/>
      <c r="C1275" s="17"/>
      <c r="D1275" s="1"/>
      <c r="E1275" s="16"/>
    </row>
    <row r="1276" spans="1:5" x14ac:dyDescent="0.2">
      <c r="A1276" s="7"/>
      <c r="B1276" s="10"/>
      <c r="C1276" s="17"/>
      <c r="D1276" s="1"/>
      <c r="E1276" s="16"/>
    </row>
    <row r="1277" spans="1:5" x14ac:dyDescent="0.2">
      <c r="A1277" s="7"/>
      <c r="B1277" s="10"/>
      <c r="C1277" s="17"/>
      <c r="D1277" s="1"/>
      <c r="E1277" s="16"/>
    </row>
    <row r="1278" spans="1:5" x14ac:dyDescent="0.2">
      <c r="A1278" s="7"/>
      <c r="B1278" s="10"/>
      <c r="C1278" s="17"/>
      <c r="D1278" s="1"/>
      <c r="E1278" s="16"/>
    </row>
    <row r="1279" spans="1:5" x14ac:dyDescent="0.2">
      <c r="A1279" s="7"/>
      <c r="B1279" s="10"/>
      <c r="C1279" s="17"/>
      <c r="D1279" s="1"/>
      <c r="E1279" s="16"/>
    </row>
    <row r="1280" spans="1:5" x14ac:dyDescent="0.2">
      <c r="A1280" s="7"/>
      <c r="B1280" s="10"/>
      <c r="C1280" s="17"/>
      <c r="D1280" s="1"/>
      <c r="E1280" s="16"/>
    </row>
    <row r="1281" spans="1:5" x14ac:dyDescent="0.2">
      <c r="A1281" s="7"/>
      <c r="B1281" s="10"/>
      <c r="C1281" s="17"/>
      <c r="D1281" s="1"/>
      <c r="E1281" s="16"/>
    </row>
    <row r="1282" spans="1:5" x14ac:dyDescent="0.2">
      <c r="A1282" s="7"/>
      <c r="B1282" s="10"/>
      <c r="C1282" s="17"/>
      <c r="D1282" s="1"/>
      <c r="E1282" s="16"/>
    </row>
    <row r="1283" spans="1:5" x14ac:dyDescent="0.2">
      <c r="A1283" s="7"/>
      <c r="B1283" s="10"/>
      <c r="C1283" s="17"/>
      <c r="D1283" s="1"/>
      <c r="E1283" s="16"/>
    </row>
    <row r="1284" spans="1:5" x14ac:dyDescent="0.2">
      <c r="A1284" s="7"/>
      <c r="B1284" s="10"/>
      <c r="C1284" s="17"/>
      <c r="D1284" s="1"/>
      <c r="E1284" s="16"/>
    </row>
    <row r="1285" spans="1:5" x14ac:dyDescent="0.2">
      <c r="A1285" s="7"/>
      <c r="B1285" s="10"/>
      <c r="C1285" s="17"/>
      <c r="D1285" s="1"/>
      <c r="E1285" s="16"/>
    </row>
    <row r="1286" spans="1:5" x14ac:dyDescent="0.2">
      <c r="A1286" s="7"/>
      <c r="B1286" s="10"/>
      <c r="C1286" s="17"/>
      <c r="D1286" s="1"/>
      <c r="E1286" s="16"/>
    </row>
    <row r="1287" spans="1:5" x14ac:dyDescent="0.2">
      <c r="A1287" s="7"/>
      <c r="B1287" s="10"/>
      <c r="C1287" s="17"/>
      <c r="D1287" s="1"/>
      <c r="E1287" s="16"/>
    </row>
    <row r="1288" spans="1:5" x14ac:dyDescent="0.2">
      <c r="A1288" s="7"/>
      <c r="B1288" s="10"/>
      <c r="C1288" s="17"/>
      <c r="D1288" s="1"/>
      <c r="E1288" s="16"/>
    </row>
    <row r="1289" spans="1:5" x14ac:dyDescent="0.2">
      <c r="A1289" s="7"/>
      <c r="B1289" s="10"/>
      <c r="C1289" s="17"/>
      <c r="D1289" s="1"/>
      <c r="E1289" s="16"/>
    </row>
    <row r="1290" spans="1:5" x14ac:dyDescent="0.2">
      <c r="A1290" s="7"/>
      <c r="B1290" s="10"/>
      <c r="C1290" s="17"/>
      <c r="D1290" s="1"/>
      <c r="E1290" s="16"/>
    </row>
    <row r="1291" spans="1:5" x14ac:dyDescent="0.2">
      <c r="A1291" s="7"/>
      <c r="B1291" s="10"/>
      <c r="C1291" s="17"/>
      <c r="D1291" s="1"/>
      <c r="E1291" s="16"/>
    </row>
    <row r="1292" spans="1:5" x14ac:dyDescent="0.2">
      <c r="A1292" s="7"/>
      <c r="B1292" s="10"/>
      <c r="C1292" s="17"/>
      <c r="D1292" s="1"/>
      <c r="E1292" s="16"/>
    </row>
    <row r="1293" spans="1:5" x14ac:dyDescent="0.2">
      <c r="A1293" s="7"/>
      <c r="B1293" s="10"/>
      <c r="C1293" s="17"/>
      <c r="D1293" s="1"/>
      <c r="E1293" s="16"/>
    </row>
    <row r="1294" spans="1:5" x14ac:dyDescent="0.2">
      <c r="A1294" s="7"/>
      <c r="B1294" s="10"/>
      <c r="C1294" s="17"/>
      <c r="D1294" s="1"/>
      <c r="E1294" s="16"/>
    </row>
    <row r="1295" spans="1:5" x14ac:dyDescent="0.2">
      <c r="A1295" s="7"/>
      <c r="B1295" s="10"/>
      <c r="C1295" s="17"/>
      <c r="D1295" s="1"/>
      <c r="E1295" s="16"/>
    </row>
    <row r="1296" spans="1:5" x14ac:dyDescent="0.2">
      <c r="A1296" s="7"/>
      <c r="B1296" s="10"/>
      <c r="C1296" s="17"/>
      <c r="D1296" s="1"/>
      <c r="E1296" s="16"/>
    </row>
    <row r="1297" spans="1:5" x14ac:dyDescent="0.2">
      <c r="A1297" s="7"/>
      <c r="B1297" s="10"/>
      <c r="C1297" s="17"/>
      <c r="D1297" s="1"/>
      <c r="E1297" s="16"/>
    </row>
    <row r="1298" spans="1:5" x14ac:dyDescent="0.2">
      <c r="A1298" s="7"/>
      <c r="B1298" s="10"/>
      <c r="C1298" s="17"/>
      <c r="D1298" s="1"/>
      <c r="E1298" s="16"/>
    </row>
    <row r="1299" spans="1:5" x14ac:dyDescent="0.2">
      <c r="A1299" s="7"/>
      <c r="B1299" s="10"/>
      <c r="C1299" s="17"/>
      <c r="D1299" s="1"/>
      <c r="E1299" s="16"/>
    </row>
    <row r="1300" spans="1:5" x14ac:dyDescent="0.2">
      <c r="A1300" s="7"/>
      <c r="B1300" s="10"/>
      <c r="C1300" s="17"/>
      <c r="D1300" s="1"/>
      <c r="E1300" s="16"/>
    </row>
    <row r="1301" spans="1:5" x14ac:dyDescent="0.2">
      <c r="A1301" s="7"/>
      <c r="B1301" s="10"/>
      <c r="C1301" s="17"/>
      <c r="D1301" s="1"/>
      <c r="E1301" s="16"/>
    </row>
    <row r="1302" spans="1:5" x14ac:dyDescent="0.2">
      <c r="A1302" s="7"/>
      <c r="B1302" s="10"/>
      <c r="C1302" s="17"/>
      <c r="D1302" s="1"/>
      <c r="E1302" s="16"/>
    </row>
    <row r="1303" spans="1:5" x14ac:dyDescent="0.2">
      <c r="A1303" s="7"/>
      <c r="B1303" s="10"/>
      <c r="C1303" s="17"/>
      <c r="D1303" s="1"/>
      <c r="E1303" s="16"/>
    </row>
    <row r="1304" spans="1:5" x14ac:dyDescent="0.2">
      <c r="A1304" s="7"/>
      <c r="B1304" s="10"/>
      <c r="C1304" s="17"/>
      <c r="D1304" s="1"/>
      <c r="E1304" s="16"/>
    </row>
    <row r="1305" spans="1:5" x14ac:dyDescent="0.2">
      <c r="A1305" s="7"/>
      <c r="B1305" s="10"/>
      <c r="C1305" s="17"/>
      <c r="D1305" s="1"/>
      <c r="E1305" s="16"/>
    </row>
    <row r="1306" spans="1:5" x14ac:dyDescent="0.2">
      <c r="A1306" s="7"/>
      <c r="B1306" s="10"/>
      <c r="C1306" s="17"/>
      <c r="D1306" s="1"/>
      <c r="E1306" s="16"/>
    </row>
    <row r="1307" spans="1:5" x14ac:dyDescent="0.2">
      <c r="A1307" s="7"/>
      <c r="B1307" s="10"/>
      <c r="C1307" s="17"/>
      <c r="D1307" s="1"/>
      <c r="E1307" s="16"/>
    </row>
    <row r="1308" spans="1:5" x14ac:dyDescent="0.2">
      <c r="A1308" s="7"/>
      <c r="B1308" s="10"/>
      <c r="C1308" s="17"/>
      <c r="D1308" s="1"/>
      <c r="E1308" s="16"/>
    </row>
    <row r="1309" spans="1:5" x14ac:dyDescent="0.2">
      <c r="A1309" s="7"/>
      <c r="B1309" s="10"/>
      <c r="C1309" s="17"/>
      <c r="D1309" s="1"/>
      <c r="E1309" s="16"/>
    </row>
    <row r="1310" spans="1:5" x14ac:dyDescent="0.2">
      <c r="A1310" s="7"/>
      <c r="B1310" s="10"/>
      <c r="C1310" s="17"/>
      <c r="D1310" s="1"/>
      <c r="E1310" s="16"/>
    </row>
    <row r="1311" spans="1:5" x14ac:dyDescent="0.2">
      <c r="A1311" s="7"/>
      <c r="B1311" s="10"/>
      <c r="C1311" s="17"/>
      <c r="D1311" s="1"/>
      <c r="E1311" s="16"/>
    </row>
    <row r="1312" spans="1:5" x14ac:dyDescent="0.2">
      <c r="A1312" s="7"/>
      <c r="B1312" s="10"/>
      <c r="C1312" s="17"/>
      <c r="D1312" s="1"/>
      <c r="E1312" s="16"/>
    </row>
    <row r="1313" spans="1:5" x14ac:dyDescent="0.2">
      <c r="A1313" s="7"/>
      <c r="B1313" s="10"/>
      <c r="C1313" s="17"/>
      <c r="D1313" s="1"/>
      <c r="E1313" s="16"/>
    </row>
    <row r="1314" spans="1:5" x14ac:dyDescent="0.2">
      <c r="A1314" s="7"/>
      <c r="B1314" s="10"/>
      <c r="C1314" s="17"/>
      <c r="D1314" s="1"/>
      <c r="E1314" s="16"/>
    </row>
    <row r="1315" spans="1:5" x14ac:dyDescent="0.2">
      <c r="A1315" s="7"/>
      <c r="B1315" s="10"/>
      <c r="C1315" s="17"/>
      <c r="D1315" s="1"/>
      <c r="E1315" s="16"/>
    </row>
    <row r="1316" spans="1:5" x14ac:dyDescent="0.2">
      <c r="A1316" s="7"/>
      <c r="B1316" s="10"/>
      <c r="C1316" s="17"/>
      <c r="D1316" s="1"/>
      <c r="E1316" s="16"/>
    </row>
    <row r="1317" spans="1:5" x14ac:dyDescent="0.2">
      <c r="A1317" s="7"/>
      <c r="B1317" s="10"/>
      <c r="C1317" s="17"/>
      <c r="D1317" s="1"/>
      <c r="E1317" s="16"/>
    </row>
    <row r="1318" spans="1:5" x14ac:dyDescent="0.2">
      <c r="A1318" s="7"/>
      <c r="B1318" s="10"/>
      <c r="C1318" s="17"/>
      <c r="D1318" s="1"/>
      <c r="E1318" s="16"/>
    </row>
    <row r="1319" spans="1:5" x14ac:dyDescent="0.2">
      <c r="A1319" s="7"/>
      <c r="B1319" s="10"/>
      <c r="C1319" s="17"/>
      <c r="D1319" s="1"/>
      <c r="E1319" s="16"/>
    </row>
    <row r="1320" spans="1:5" x14ac:dyDescent="0.2">
      <c r="A1320" s="7"/>
      <c r="B1320" s="10"/>
      <c r="C1320" s="17"/>
      <c r="D1320" s="1"/>
      <c r="E1320" s="16"/>
    </row>
    <row r="1321" spans="1:5" x14ac:dyDescent="0.2">
      <c r="A1321" s="7"/>
      <c r="B1321" s="10"/>
      <c r="C1321" s="17"/>
      <c r="D1321" s="1"/>
      <c r="E1321" s="16"/>
    </row>
    <row r="1322" spans="1:5" x14ac:dyDescent="0.2">
      <c r="A1322" s="7"/>
      <c r="B1322" s="10"/>
      <c r="C1322" s="17"/>
      <c r="D1322" s="1"/>
      <c r="E1322" s="16"/>
    </row>
    <row r="1323" spans="1:5" x14ac:dyDescent="0.2">
      <c r="A1323" s="7"/>
      <c r="B1323" s="10"/>
      <c r="C1323" s="17"/>
      <c r="D1323" s="1"/>
      <c r="E1323" s="16"/>
    </row>
    <row r="1324" spans="1:5" x14ac:dyDescent="0.2">
      <c r="A1324" s="7"/>
      <c r="B1324" s="10"/>
      <c r="C1324" s="17"/>
      <c r="D1324" s="1"/>
      <c r="E1324" s="16"/>
    </row>
    <row r="1325" spans="1:5" x14ac:dyDescent="0.2">
      <c r="A1325" s="7"/>
      <c r="B1325" s="10"/>
      <c r="C1325" s="17"/>
      <c r="D1325" s="1"/>
      <c r="E1325" s="16"/>
    </row>
    <row r="1326" spans="1:5" x14ac:dyDescent="0.2">
      <c r="A1326" s="7"/>
      <c r="B1326" s="10"/>
      <c r="C1326" s="17"/>
      <c r="D1326" s="1"/>
      <c r="E1326" s="16"/>
    </row>
    <row r="1327" spans="1:5" x14ac:dyDescent="0.2">
      <c r="A1327" s="7"/>
      <c r="B1327" s="10"/>
      <c r="C1327" s="17"/>
      <c r="D1327" s="1"/>
      <c r="E1327" s="16"/>
    </row>
    <row r="1328" spans="1:5" x14ac:dyDescent="0.2">
      <c r="A1328" s="7"/>
      <c r="B1328" s="10"/>
      <c r="C1328" s="17"/>
      <c r="D1328" s="1"/>
      <c r="E1328" s="16"/>
    </row>
    <row r="1329" spans="1:5" x14ac:dyDescent="0.2">
      <c r="A1329" s="7"/>
      <c r="B1329" s="10"/>
      <c r="C1329" s="17"/>
      <c r="D1329" s="1"/>
      <c r="E1329" s="16"/>
    </row>
    <row r="1330" spans="1:5" x14ac:dyDescent="0.2">
      <c r="A1330" s="7"/>
      <c r="B1330" s="10"/>
      <c r="C1330" s="17"/>
      <c r="D1330" s="1"/>
      <c r="E1330" s="16"/>
    </row>
    <row r="1331" spans="1:5" x14ac:dyDescent="0.2">
      <c r="A1331" s="7"/>
      <c r="B1331" s="10"/>
      <c r="C1331" s="17"/>
      <c r="D1331" s="1"/>
      <c r="E1331" s="16"/>
    </row>
    <row r="1332" spans="1:5" x14ac:dyDescent="0.2">
      <c r="A1332" s="7"/>
      <c r="B1332" s="10"/>
      <c r="C1332" s="17"/>
      <c r="D1332" s="1"/>
      <c r="E1332" s="16"/>
    </row>
    <row r="1333" spans="1:5" x14ac:dyDescent="0.2">
      <c r="A1333" s="7"/>
      <c r="B1333" s="10"/>
      <c r="C1333" s="17"/>
      <c r="D1333" s="1"/>
      <c r="E1333" s="16"/>
    </row>
    <row r="1334" spans="1:5" x14ac:dyDescent="0.2">
      <c r="A1334" s="7"/>
      <c r="B1334" s="10"/>
      <c r="C1334" s="17"/>
      <c r="D1334" s="1"/>
      <c r="E1334" s="16"/>
    </row>
    <row r="1335" spans="1:5" x14ac:dyDescent="0.2">
      <c r="A1335" s="7"/>
      <c r="B1335" s="10"/>
      <c r="C1335" s="17"/>
      <c r="D1335" s="1"/>
      <c r="E1335" s="16"/>
    </row>
    <row r="1336" spans="1:5" x14ac:dyDescent="0.2">
      <c r="A1336" s="7"/>
      <c r="B1336" s="10"/>
      <c r="C1336" s="17"/>
      <c r="D1336" s="1"/>
      <c r="E1336" s="16"/>
    </row>
    <row r="1337" spans="1:5" x14ac:dyDescent="0.2">
      <c r="A1337" s="7"/>
      <c r="B1337" s="10"/>
      <c r="C1337" s="17"/>
      <c r="D1337" s="1"/>
      <c r="E1337" s="16"/>
    </row>
    <row r="1338" spans="1:5" x14ac:dyDescent="0.2">
      <c r="A1338" s="7"/>
      <c r="B1338" s="10"/>
      <c r="C1338" s="17"/>
      <c r="D1338" s="1"/>
      <c r="E1338" s="16"/>
    </row>
    <row r="1339" spans="1:5" x14ac:dyDescent="0.2">
      <c r="A1339" s="7"/>
      <c r="B1339" s="10"/>
      <c r="C1339" s="17"/>
      <c r="D1339" s="1"/>
      <c r="E1339" s="16"/>
    </row>
    <row r="1340" spans="1:5" x14ac:dyDescent="0.2">
      <c r="A1340" s="7"/>
      <c r="B1340" s="10"/>
      <c r="C1340" s="17"/>
      <c r="D1340" s="1"/>
      <c r="E1340" s="16"/>
    </row>
    <row r="1341" spans="1:5" x14ac:dyDescent="0.2">
      <c r="A1341" s="7"/>
      <c r="B1341" s="10"/>
      <c r="C1341" s="17"/>
      <c r="D1341" s="1"/>
      <c r="E1341" s="16"/>
    </row>
    <row r="1342" spans="1:5" x14ac:dyDescent="0.2">
      <c r="A1342" s="7"/>
      <c r="B1342" s="10"/>
      <c r="C1342" s="17"/>
      <c r="D1342" s="1"/>
      <c r="E1342" s="16"/>
    </row>
    <row r="1343" spans="1:5" x14ac:dyDescent="0.2">
      <c r="A1343" s="7"/>
      <c r="B1343" s="10"/>
      <c r="C1343" s="17"/>
      <c r="D1343" s="1"/>
      <c r="E1343" s="16"/>
    </row>
    <row r="1344" spans="1:5" x14ac:dyDescent="0.2">
      <c r="A1344" s="7"/>
      <c r="B1344" s="10"/>
      <c r="C1344" s="17"/>
      <c r="D1344" s="1"/>
      <c r="E1344" s="16"/>
    </row>
    <row r="1345" spans="1:5" x14ac:dyDescent="0.2">
      <c r="A1345" s="7"/>
      <c r="B1345" s="10"/>
      <c r="C1345" s="17"/>
      <c r="D1345" s="1"/>
      <c r="E1345" s="16"/>
    </row>
    <row r="1346" spans="1:5" x14ac:dyDescent="0.2">
      <c r="A1346" s="7"/>
      <c r="B1346" s="10"/>
      <c r="C1346" s="17"/>
      <c r="D1346" s="1"/>
      <c r="E1346" s="16"/>
    </row>
    <row r="1347" spans="1:5" x14ac:dyDescent="0.2">
      <c r="A1347" s="7"/>
      <c r="B1347" s="10"/>
      <c r="C1347" s="17"/>
      <c r="D1347" s="1"/>
      <c r="E1347" s="16"/>
    </row>
    <row r="1348" spans="1:5" x14ac:dyDescent="0.2">
      <c r="A1348" s="7"/>
      <c r="B1348" s="10"/>
      <c r="C1348" s="17"/>
      <c r="D1348" s="1"/>
      <c r="E1348" s="16"/>
    </row>
    <row r="1349" spans="1:5" x14ac:dyDescent="0.2">
      <c r="A1349" s="7"/>
      <c r="B1349" s="10"/>
      <c r="C1349" s="17"/>
      <c r="D1349" s="1"/>
      <c r="E1349" s="16"/>
    </row>
    <row r="1350" spans="1:5" x14ac:dyDescent="0.2">
      <c r="A1350" s="7"/>
      <c r="B1350" s="10"/>
      <c r="C1350" s="17"/>
      <c r="D1350" s="1"/>
      <c r="E1350" s="16"/>
    </row>
    <row r="1351" spans="1:5" x14ac:dyDescent="0.2">
      <c r="A1351" s="7"/>
      <c r="B1351" s="10"/>
      <c r="C1351" s="17"/>
      <c r="D1351" s="1"/>
      <c r="E1351" s="16"/>
    </row>
    <row r="1352" spans="1:5" x14ac:dyDescent="0.2">
      <c r="A1352" s="7"/>
      <c r="B1352" s="10"/>
      <c r="C1352" s="17"/>
      <c r="D1352" s="1"/>
      <c r="E1352" s="16"/>
    </row>
    <row r="1353" spans="1:5" x14ac:dyDescent="0.2">
      <c r="A1353" s="7"/>
      <c r="B1353" s="10"/>
      <c r="C1353" s="17"/>
      <c r="D1353" s="1"/>
      <c r="E1353" s="16"/>
    </row>
    <row r="1354" spans="1:5" x14ac:dyDescent="0.2">
      <c r="A1354" s="7"/>
      <c r="B1354" s="10"/>
      <c r="C1354" s="17"/>
      <c r="D1354" s="1"/>
      <c r="E1354" s="16"/>
    </row>
    <row r="1355" spans="1:5" x14ac:dyDescent="0.2">
      <c r="A1355" s="7"/>
      <c r="B1355" s="10"/>
      <c r="C1355" s="17"/>
      <c r="D1355" s="1"/>
      <c r="E1355" s="16"/>
    </row>
    <row r="1356" spans="1:5" x14ac:dyDescent="0.2">
      <c r="A1356" s="7"/>
      <c r="B1356" s="10"/>
      <c r="C1356" s="17"/>
      <c r="D1356" s="1"/>
      <c r="E1356" s="16"/>
    </row>
    <row r="1357" spans="1:5" x14ac:dyDescent="0.2">
      <c r="A1357" s="7"/>
      <c r="B1357" s="10"/>
      <c r="C1357" s="17"/>
      <c r="D1357" s="1"/>
      <c r="E1357" s="16"/>
    </row>
    <row r="1358" spans="1:5" x14ac:dyDescent="0.2">
      <c r="A1358" s="7"/>
      <c r="B1358" s="10"/>
      <c r="C1358" s="17"/>
      <c r="D1358" s="1"/>
      <c r="E1358" s="16"/>
    </row>
    <row r="1359" spans="1:5" x14ac:dyDescent="0.2">
      <c r="A1359" s="7"/>
      <c r="B1359" s="10"/>
      <c r="C1359" s="17"/>
      <c r="D1359" s="1"/>
      <c r="E1359" s="16"/>
    </row>
    <row r="1360" spans="1:5" x14ac:dyDescent="0.2">
      <c r="A1360" s="7"/>
      <c r="B1360" s="10"/>
      <c r="C1360" s="17"/>
      <c r="D1360" s="1"/>
      <c r="E1360" s="16"/>
    </row>
    <row r="1361" spans="1:5" x14ac:dyDescent="0.2">
      <c r="A1361" s="7"/>
      <c r="B1361" s="10"/>
      <c r="C1361" s="17"/>
      <c r="D1361" s="1"/>
      <c r="E1361" s="16"/>
    </row>
    <row r="1362" spans="1:5" x14ac:dyDescent="0.2">
      <c r="A1362" s="7"/>
      <c r="B1362" s="10"/>
      <c r="C1362" s="17"/>
      <c r="D1362" s="1"/>
      <c r="E1362" s="16"/>
    </row>
    <row r="1363" spans="1:5" x14ac:dyDescent="0.2">
      <c r="A1363" s="7"/>
      <c r="B1363" s="10"/>
      <c r="C1363" s="17"/>
      <c r="D1363" s="1"/>
      <c r="E1363" s="16"/>
    </row>
    <row r="1364" spans="1:5" x14ac:dyDescent="0.2">
      <c r="A1364" s="7"/>
      <c r="B1364" s="10"/>
      <c r="C1364" s="17"/>
      <c r="D1364" s="1"/>
      <c r="E1364" s="16"/>
    </row>
    <row r="1365" spans="1:5" x14ac:dyDescent="0.2">
      <c r="A1365" s="7"/>
      <c r="B1365" s="10"/>
      <c r="C1365" s="17"/>
      <c r="D1365" s="1"/>
      <c r="E1365" s="16"/>
    </row>
    <row r="1366" spans="1:5" x14ac:dyDescent="0.2">
      <c r="A1366" s="7"/>
      <c r="B1366" s="10"/>
      <c r="C1366" s="17"/>
      <c r="D1366" s="1"/>
      <c r="E1366" s="16"/>
    </row>
    <row r="1367" spans="1:5" x14ac:dyDescent="0.2">
      <c r="A1367" s="7"/>
      <c r="B1367" s="10"/>
      <c r="C1367" s="17"/>
      <c r="D1367" s="1"/>
      <c r="E1367" s="16"/>
    </row>
    <row r="1368" spans="1:5" x14ac:dyDescent="0.2">
      <c r="A1368" s="7"/>
      <c r="B1368" s="10"/>
      <c r="C1368" s="17"/>
      <c r="D1368" s="1"/>
      <c r="E1368" s="16"/>
    </row>
    <row r="1369" spans="1:5" x14ac:dyDescent="0.2">
      <c r="A1369" s="7"/>
      <c r="B1369" s="10"/>
      <c r="C1369" s="17"/>
      <c r="D1369" s="1"/>
      <c r="E1369" s="16"/>
    </row>
    <row r="1370" spans="1:5" x14ac:dyDescent="0.2">
      <c r="A1370" s="7"/>
      <c r="B1370" s="10"/>
      <c r="C1370" s="17"/>
      <c r="D1370" s="1"/>
      <c r="E1370" s="16"/>
    </row>
    <row r="1371" spans="1:5" x14ac:dyDescent="0.2">
      <c r="A1371" s="7"/>
      <c r="B1371" s="10"/>
      <c r="C1371" s="17"/>
      <c r="D1371" s="1"/>
      <c r="E1371" s="16"/>
    </row>
    <row r="1372" spans="1:5" x14ac:dyDescent="0.2">
      <c r="A1372" s="7"/>
      <c r="B1372" s="10"/>
      <c r="C1372" s="17"/>
      <c r="D1372" s="1"/>
      <c r="E1372" s="16"/>
    </row>
    <row r="1373" spans="1:5" x14ac:dyDescent="0.2">
      <c r="A1373" s="7"/>
      <c r="B1373" s="10"/>
      <c r="C1373" s="17"/>
      <c r="D1373" s="1"/>
      <c r="E1373" s="16"/>
    </row>
    <row r="1374" spans="1:5" x14ac:dyDescent="0.2">
      <c r="A1374" s="7"/>
      <c r="B1374" s="10"/>
      <c r="C1374" s="17"/>
      <c r="D1374" s="1"/>
      <c r="E1374" s="16"/>
    </row>
    <row r="1375" spans="1:5" x14ac:dyDescent="0.2">
      <c r="A1375" s="7"/>
      <c r="B1375" s="10"/>
      <c r="C1375" s="17"/>
      <c r="D1375" s="1"/>
      <c r="E1375" s="16"/>
    </row>
    <row r="1376" spans="1:5" x14ac:dyDescent="0.2">
      <c r="A1376" s="7"/>
      <c r="B1376" s="10"/>
      <c r="C1376" s="17"/>
      <c r="D1376" s="1"/>
      <c r="E1376" s="16"/>
    </row>
    <row r="1377" spans="1:5" x14ac:dyDescent="0.2">
      <c r="A1377" s="7"/>
      <c r="B1377" s="10"/>
      <c r="C1377" s="17"/>
      <c r="D1377" s="1"/>
      <c r="E1377" s="16"/>
    </row>
    <row r="1378" spans="1:5" x14ac:dyDescent="0.2">
      <c r="A1378" s="7"/>
      <c r="B1378" s="10"/>
      <c r="C1378" s="17"/>
      <c r="D1378" s="1"/>
      <c r="E1378" s="16"/>
    </row>
    <row r="1379" spans="1:5" x14ac:dyDescent="0.2">
      <c r="A1379" s="7"/>
      <c r="B1379" s="10"/>
      <c r="C1379" s="17"/>
      <c r="D1379" s="1"/>
      <c r="E1379" s="16"/>
    </row>
    <row r="1380" spans="1:5" x14ac:dyDescent="0.2">
      <c r="A1380" s="7"/>
      <c r="B1380" s="10"/>
      <c r="C1380" s="17"/>
      <c r="D1380" s="1"/>
      <c r="E1380" s="16"/>
    </row>
    <row r="1381" spans="1:5" x14ac:dyDescent="0.2">
      <c r="A1381" s="7"/>
      <c r="B1381" s="10"/>
      <c r="C1381" s="17"/>
      <c r="D1381" s="1"/>
      <c r="E1381" s="16"/>
    </row>
    <row r="1382" spans="1:5" x14ac:dyDescent="0.2">
      <c r="A1382" s="7"/>
      <c r="B1382" s="10"/>
      <c r="C1382" s="17"/>
      <c r="D1382" s="1"/>
      <c r="E1382" s="16"/>
    </row>
    <row r="1383" spans="1:5" x14ac:dyDescent="0.2">
      <c r="A1383" s="7"/>
      <c r="B1383" s="10"/>
      <c r="C1383" s="17"/>
      <c r="D1383" s="1"/>
      <c r="E1383" s="16"/>
    </row>
    <row r="1384" spans="1:5" x14ac:dyDescent="0.2">
      <c r="A1384" s="7"/>
      <c r="B1384" s="10"/>
      <c r="C1384" s="17"/>
      <c r="D1384" s="1"/>
      <c r="E1384" s="16"/>
    </row>
    <row r="1385" spans="1:5" x14ac:dyDescent="0.2">
      <c r="A1385" s="7"/>
      <c r="B1385" s="10"/>
      <c r="C1385" s="17"/>
      <c r="D1385" s="1"/>
      <c r="E1385" s="16"/>
    </row>
    <row r="1386" spans="1:5" x14ac:dyDescent="0.2">
      <c r="A1386" s="7"/>
      <c r="B1386" s="10"/>
      <c r="C1386" s="17"/>
      <c r="D1386" s="1"/>
      <c r="E1386" s="16"/>
    </row>
    <row r="1387" spans="1:5" x14ac:dyDescent="0.2">
      <c r="A1387" s="7"/>
      <c r="B1387" s="10"/>
      <c r="C1387" s="17"/>
      <c r="D1387" s="1"/>
      <c r="E1387" s="16"/>
    </row>
    <row r="1388" spans="1:5" x14ac:dyDescent="0.2">
      <c r="A1388" s="7"/>
      <c r="B1388" s="10"/>
      <c r="C1388" s="17"/>
      <c r="D1388" s="1"/>
      <c r="E1388" s="16"/>
    </row>
    <row r="1389" spans="1:5" x14ac:dyDescent="0.2">
      <c r="A1389" s="7"/>
      <c r="B1389" s="10"/>
      <c r="C1389" s="17"/>
      <c r="D1389" s="1"/>
      <c r="E1389" s="16"/>
    </row>
    <row r="1390" spans="1:5" x14ac:dyDescent="0.2">
      <c r="A1390" s="7"/>
      <c r="B1390" s="10"/>
      <c r="C1390" s="17"/>
      <c r="D1390" s="1"/>
      <c r="E1390" s="16"/>
    </row>
    <row r="1391" spans="1:5" x14ac:dyDescent="0.2">
      <c r="A1391" s="7"/>
      <c r="B1391" s="10"/>
      <c r="C1391" s="17"/>
      <c r="D1391" s="1"/>
      <c r="E1391" s="16"/>
    </row>
    <row r="1392" spans="1:5" x14ac:dyDescent="0.2">
      <c r="A1392" s="7"/>
      <c r="B1392" s="10"/>
      <c r="C1392" s="17"/>
      <c r="D1392" s="1"/>
      <c r="E1392" s="16"/>
    </row>
    <row r="1393" spans="1:5" x14ac:dyDescent="0.2">
      <c r="A1393" s="7"/>
      <c r="B1393" s="10"/>
      <c r="C1393" s="17"/>
      <c r="D1393" s="1"/>
      <c r="E1393" s="16"/>
    </row>
    <row r="1394" spans="1:5" x14ac:dyDescent="0.2">
      <c r="A1394" s="7"/>
      <c r="B1394" s="10"/>
      <c r="C1394" s="17"/>
      <c r="D1394" s="1"/>
      <c r="E1394" s="16"/>
    </row>
    <row r="1395" spans="1:5" x14ac:dyDescent="0.2">
      <c r="A1395" s="7"/>
      <c r="B1395" s="10"/>
      <c r="C1395" s="17"/>
      <c r="D1395" s="1"/>
      <c r="E1395" s="16"/>
    </row>
    <row r="1396" spans="1:5" x14ac:dyDescent="0.2">
      <c r="A1396" s="7"/>
      <c r="B1396" s="10"/>
      <c r="C1396" s="17"/>
      <c r="D1396" s="1"/>
      <c r="E1396" s="16"/>
    </row>
    <row r="1397" spans="1:5" x14ac:dyDescent="0.2">
      <c r="A1397" s="7"/>
      <c r="B1397" s="10"/>
      <c r="C1397" s="17"/>
      <c r="D1397" s="1"/>
      <c r="E1397" s="16"/>
    </row>
    <row r="1398" spans="1:5" x14ac:dyDescent="0.2">
      <c r="A1398" s="7"/>
      <c r="B1398" s="10"/>
      <c r="C1398" s="17"/>
      <c r="D1398" s="1"/>
      <c r="E1398" s="16"/>
    </row>
    <row r="1399" spans="1:5" x14ac:dyDescent="0.2">
      <c r="A1399" s="7"/>
      <c r="B1399" s="10"/>
      <c r="C1399" s="17"/>
      <c r="D1399" s="1"/>
      <c r="E1399" s="16"/>
    </row>
    <row r="1400" spans="1:5" x14ac:dyDescent="0.2">
      <c r="A1400" s="7"/>
      <c r="B1400" s="10"/>
      <c r="C1400" s="17"/>
      <c r="D1400" s="1"/>
      <c r="E1400" s="16"/>
    </row>
    <row r="1401" spans="1:5" x14ac:dyDescent="0.2">
      <c r="A1401" s="7"/>
      <c r="B1401" s="10"/>
      <c r="C1401" s="17"/>
      <c r="D1401" s="1"/>
      <c r="E1401" s="16"/>
    </row>
    <row r="1402" spans="1:5" x14ac:dyDescent="0.2">
      <c r="A1402" s="7"/>
      <c r="B1402" s="10"/>
      <c r="C1402" s="17"/>
      <c r="D1402" s="1"/>
      <c r="E1402" s="16"/>
    </row>
    <row r="1403" spans="1:5" x14ac:dyDescent="0.2">
      <c r="A1403" s="7"/>
      <c r="B1403" s="10"/>
      <c r="C1403" s="17"/>
      <c r="D1403" s="1"/>
      <c r="E1403" s="16"/>
    </row>
    <row r="1404" spans="1:5" x14ac:dyDescent="0.2">
      <c r="A1404" s="7"/>
      <c r="B1404" s="10"/>
      <c r="C1404" s="17"/>
      <c r="D1404" s="1"/>
      <c r="E1404" s="16"/>
    </row>
    <row r="1405" spans="1:5" x14ac:dyDescent="0.2">
      <c r="A1405" s="7"/>
      <c r="B1405" s="10"/>
      <c r="C1405" s="17"/>
      <c r="D1405" s="1"/>
      <c r="E1405" s="16"/>
    </row>
    <row r="1406" spans="1:5" x14ac:dyDescent="0.2">
      <c r="A1406" s="7"/>
      <c r="B1406" s="10"/>
      <c r="C1406" s="17"/>
      <c r="D1406" s="1"/>
      <c r="E1406" s="16"/>
    </row>
    <row r="1407" spans="1:5" x14ac:dyDescent="0.2">
      <c r="A1407" s="7"/>
      <c r="B1407" s="10"/>
      <c r="C1407" s="17"/>
      <c r="D1407" s="1"/>
      <c r="E1407" s="16"/>
    </row>
    <row r="1408" spans="1:5" x14ac:dyDescent="0.2">
      <c r="A1408" s="7"/>
      <c r="B1408" s="10"/>
      <c r="C1408" s="17"/>
      <c r="D1408" s="1"/>
      <c r="E1408" s="16"/>
    </row>
    <row r="1409" spans="1:5" x14ac:dyDescent="0.2">
      <c r="A1409" s="7"/>
      <c r="B1409" s="10"/>
      <c r="C1409" s="17"/>
      <c r="D1409" s="1"/>
      <c r="E1409" s="16"/>
    </row>
    <row r="1410" spans="1:5" x14ac:dyDescent="0.2">
      <c r="A1410" s="7"/>
      <c r="B1410" s="10"/>
      <c r="C1410" s="17"/>
      <c r="D1410" s="1"/>
      <c r="E1410" s="16"/>
    </row>
    <row r="1411" spans="1:5" x14ac:dyDescent="0.2">
      <c r="A1411" s="7"/>
      <c r="B1411" s="10"/>
      <c r="C1411" s="17"/>
      <c r="D1411" s="1"/>
      <c r="E1411" s="16"/>
    </row>
    <row r="1412" spans="1:5" x14ac:dyDescent="0.2">
      <c r="A1412" s="7"/>
      <c r="B1412" s="10"/>
      <c r="C1412" s="17"/>
      <c r="D1412" s="1"/>
      <c r="E1412" s="16"/>
    </row>
    <row r="1413" spans="1:5" x14ac:dyDescent="0.2">
      <c r="A1413" s="7"/>
      <c r="B1413" s="10"/>
      <c r="C1413" s="17"/>
      <c r="D1413" s="1"/>
      <c r="E1413" s="16"/>
    </row>
    <row r="1414" spans="1:5" x14ac:dyDescent="0.2">
      <c r="A1414" s="7"/>
      <c r="B1414" s="10"/>
      <c r="C1414" s="17"/>
      <c r="D1414" s="1"/>
      <c r="E1414" s="16"/>
    </row>
    <row r="1415" spans="1:5" x14ac:dyDescent="0.2">
      <c r="A1415" s="7"/>
      <c r="B1415" s="10"/>
      <c r="C1415" s="17"/>
      <c r="D1415" s="1"/>
      <c r="E1415" s="16"/>
    </row>
    <row r="1416" spans="1:5" x14ac:dyDescent="0.2">
      <c r="A1416" s="7"/>
      <c r="B1416" s="10"/>
      <c r="C1416" s="17"/>
      <c r="D1416" s="1"/>
      <c r="E1416" s="16"/>
    </row>
    <row r="1417" spans="1:5" x14ac:dyDescent="0.2">
      <c r="A1417" s="7"/>
      <c r="B1417" s="10"/>
      <c r="C1417" s="17"/>
      <c r="D1417" s="1"/>
      <c r="E1417" s="16"/>
    </row>
    <row r="1418" spans="1:5" x14ac:dyDescent="0.2">
      <c r="A1418" s="7"/>
      <c r="B1418" s="10"/>
      <c r="C1418" s="17"/>
      <c r="D1418" s="1"/>
      <c r="E1418" s="16"/>
    </row>
    <row r="1419" spans="1:5" x14ac:dyDescent="0.2">
      <c r="A1419" s="7"/>
      <c r="B1419" s="10"/>
      <c r="C1419" s="17"/>
      <c r="D1419" s="1"/>
      <c r="E1419" s="16"/>
    </row>
    <row r="1420" spans="1:5" x14ac:dyDescent="0.2">
      <c r="A1420" s="7"/>
      <c r="B1420" s="10"/>
      <c r="C1420" s="17"/>
      <c r="D1420" s="1"/>
      <c r="E1420" s="16"/>
    </row>
    <row r="1421" spans="1:5" x14ac:dyDescent="0.2">
      <c r="A1421" s="7"/>
      <c r="B1421" s="10"/>
      <c r="C1421" s="17"/>
      <c r="D1421" s="1"/>
      <c r="E1421" s="16"/>
    </row>
    <row r="1422" spans="1:5" x14ac:dyDescent="0.2">
      <c r="A1422" s="7"/>
      <c r="B1422" s="10"/>
      <c r="C1422" s="17"/>
      <c r="D1422" s="1"/>
      <c r="E1422" s="16"/>
    </row>
    <row r="1423" spans="1:5" x14ac:dyDescent="0.2">
      <c r="A1423" s="7"/>
      <c r="B1423" s="10"/>
      <c r="C1423" s="17"/>
      <c r="D1423" s="1"/>
      <c r="E1423" s="16"/>
    </row>
    <row r="1424" spans="1:5" x14ac:dyDescent="0.2">
      <c r="A1424" s="7"/>
      <c r="B1424" s="10"/>
      <c r="C1424" s="17"/>
      <c r="D1424" s="1"/>
      <c r="E1424" s="16"/>
    </row>
    <row r="1425" spans="1:5" x14ac:dyDescent="0.2">
      <c r="A1425" s="7"/>
      <c r="B1425" s="10"/>
      <c r="C1425" s="17"/>
      <c r="D1425" s="1"/>
      <c r="E1425" s="16"/>
    </row>
    <row r="1426" spans="1:5" x14ac:dyDescent="0.2">
      <c r="A1426" s="7"/>
      <c r="B1426" s="10"/>
      <c r="C1426" s="17"/>
      <c r="D1426" s="1"/>
      <c r="E1426" s="16"/>
    </row>
    <row r="1427" spans="1:5" x14ac:dyDescent="0.2">
      <c r="A1427" s="7"/>
      <c r="B1427" s="10"/>
      <c r="C1427" s="17"/>
      <c r="D1427" s="1"/>
      <c r="E1427" s="16"/>
    </row>
    <row r="1428" spans="1:5" x14ac:dyDescent="0.2">
      <c r="A1428" s="7"/>
      <c r="B1428" s="10"/>
      <c r="C1428" s="17"/>
      <c r="D1428" s="1"/>
      <c r="E1428" s="16"/>
    </row>
    <row r="1429" spans="1:5" x14ac:dyDescent="0.2">
      <c r="A1429" s="7"/>
      <c r="B1429" s="10"/>
      <c r="C1429" s="17"/>
      <c r="D1429" s="1"/>
      <c r="E1429" s="16"/>
    </row>
    <row r="1430" spans="1:5" x14ac:dyDescent="0.2">
      <c r="A1430" s="7"/>
      <c r="B1430" s="10"/>
      <c r="C1430" s="17"/>
      <c r="D1430" s="1"/>
      <c r="E1430" s="16"/>
    </row>
    <row r="1431" spans="1:5" x14ac:dyDescent="0.2">
      <c r="A1431" s="7"/>
      <c r="B1431" s="10"/>
      <c r="C1431" s="17"/>
      <c r="D1431" s="1"/>
      <c r="E1431" s="16"/>
    </row>
    <row r="1432" spans="1:5" x14ac:dyDescent="0.2">
      <c r="A1432" s="7"/>
      <c r="B1432" s="10"/>
      <c r="C1432" s="17"/>
      <c r="D1432" s="1"/>
      <c r="E1432" s="16"/>
    </row>
    <row r="1433" spans="1:5" x14ac:dyDescent="0.2">
      <c r="A1433" s="7"/>
      <c r="B1433" s="10"/>
      <c r="C1433" s="17"/>
      <c r="D1433" s="1"/>
      <c r="E1433" s="16"/>
    </row>
    <row r="1434" spans="1:5" x14ac:dyDescent="0.2">
      <c r="A1434" s="7"/>
      <c r="B1434" s="10"/>
      <c r="C1434" s="17"/>
      <c r="D1434" s="1"/>
      <c r="E1434" s="16"/>
    </row>
    <row r="1435" spans="1:5" x14ac:dyDescent="0.2">
      <c r="A1435" s="7"/>
      <c r="B1435" s="10"/>
      <c r="C1435" s="17"/>
      <c r="D1435" s="1"/>
      <c r="E1435" s="16"/>
    </row>
    <row r="1436" spans="1:5" x14ac:dyDescent="0.2">
      <c r="A1436" s="7"/>
      <c r="B1436" s="10"/>
      <c r="C1436" s="17"/>
      <c r="D1436" s="1"/>
      <c r="E1436" s="16"/>
    </row>
    <row r="1437" spans="1:5" x14ac:dyDescent="0.2">
      <c r="A1437" s="7"/>
      <c r="B1437" s="10"/>
      <c r="C1437" s="17"/>
      <c r="D1437" s="1"/>
      <c r="E1437" s="16"/>
    </row>
    <row r="1438" spans="1:5" x14ac:dyDescent="0.2">
      <c r="A1438" s="7"/>
      <c r="B1438" s="10"/>
      <c r="C1438" s="17"/>
      <c r="D1438" s="1"/>
      <c r="E1438" s="16"/>
    </row>
    <row r="1439" spans="1:5" x14ac:dyDescent="0.2">
      <c r="A1439" s="7"/>
      <c r="B1439" s="10"/>
      <c r="C1439" s="17"/>
      <c r="D1439" s="1"/>
      <c r="E1439" s="16"/>
    </row>
    <row r="1440" spans="1:5" x14ac:dyDescent="0.2">
      <c r="A1440" s="7"/>
      <c r="B1440" s="10"/>
      <c r="C1440" s="17"/>
      <c r="D1440" s="1"/>
      <c r="E1440" s="16"/>
    </row>
    <row r="1441" spans="1:5" x14ac:dyDescent="0.2">
      <c r="A1441" s="7"/>
      <c r="B1441" s="10"/>
      <c r="C1441" s="17"/>
      <c r="D1441" s="1"/>
      <c r="E1441" s="16"/>
    </row>
    <row r="1442" spans="1:5" x14ac:dyDescent="0.2">
      <c r="A1442" s="7"/>
      <c r="B1442" s="10"/>
      <c r="C1442" s="17"/>
      <c r="D1442" s="1"/>
      <c r="E1442" s="16"/>
    </row>
    <row r="1443" spans="1:5" x14ac:dyDescent="0.2">
      <c r="A1443" s="7"/>
      <c r="B1443" s="10"/>
      <c r="C1443" s="17"/>
      <c r="D1443" s="1"/>
      <c r="E1443" s="16"/>
    </row>
    <row r="1444" spans="1:5" x14ac:dyDescent="0.2">
      <c r="A1444" s="7"/>
      <c r="B1444" s="10"/>
      <c r="C1444" s="17"/>
      <c r="D1444" s="1"/>
      <c r="E1444" s="16"/>
    </row>
    <row r="1445" spans="1:5" x14ac:dyDescent="0.2">
      <c r="A1445" s="7"/>
      <c r="B1445" s="10"/>
      <c r="C1445" s="17"/>
      <c r="D1445" s="1"/>
      <c r="E1445" s="16"/>
    </row>
    <row r="1446" spans="1:5" x14ac:dyDescent="0.2">
      <c r="A1446" s="7"/>
      <c r="B1446" s="10"/>
      <c r="C1446" s="17"/>
      <c r="D1446" s="1"/>
      <c r="E1446" s="16"/>
    </row>
    <row r="1447" spans="1:5" x14ac:dyDescent="0.2">
      <c r="A1447" s="7"/>
      <c r="B1447" s="10"/>
      <c r="C1447" s="17"/>
      <c r="D1447" s="1"/>
      <c r="E1447" s="16"/>
    </row>
    <row r="1448" spans="1:5" x14ac:dyDescent="0.2">
      <c r="A1448" s="7"/>
      <c r="B1448" s="10"/>
      <c r="C1448" s="17"/>
      <c r="D1448" s="1"/>
      <c r="E1448" s="16"/>
    </row>
    <row r="1449" spans="1:5" x14ac:dyDescent="0.2">
      <c r="A1449" s="7"/>
      <c r="B1449" s="10"/>
      <c r="C1449" s="17"/>
      <c r="D1449" s="1"/>
      <c r="E1449" s="16"/>
    </row>
    <row r="1450" spans="1:5" x14ac:dyDescent="0.2">
      <c r="A1450" s="7"/>
      <c r="B1450" s="10"/>
      <c r="C1450" s="17"/>
      <c r="D1450" s="1"/>
      <c r="E1450" s="16"/>
    </row>
    <row r="1451" spans="1:5" x14ac:dyDescent="0.2">
      <c r="A1451" s="7"/>
      <c r="B1451" s="10"/>
      <c r="C1451" s="17"/>
      <c r="D1451" s="1"/>
      <c r="E1451" s="16"/>
    </row>
    <row r="1452" spans="1:5" x14ac:dyDescent="0.2">
      <c r="A1452" s="7"/>
      <c r="B1452" s="10"/>
      <c r="C1452" s="17"/>
      <c r="D1452" s="1"/>
      <c r="E1452" s="16"/>
    </row>
    <row r="1453" spans="1:5" x14ac:dyDescent="0.2">
      <c r="A1453" s="7"/>
      <c r="B1453" s="10"/>
      <c r="C1453" s="17"/>
      <c r="D1453" s="1"/>
      <c r="E1453" s="16"/>
    </row>
    <row r="1454" spans="1:5" x14ac:dyDescent="0.2">
      <c r="A1454" s="7"/>
      <c r="B1454" s="10"/>
      <c r="C1454" s="17"/>
      <c r="D1454" s="1"/>
      <c r="E1454" s="16"/>
    </row>
    <row r="1455" spans="1:5" x14ac:dyDescent="0.2">
      <c r="A1455" s="7"/>
      <c r="B1455" s="10"/>
      <c r="C1455" s="17"/>
      <c r="D1455" s="1"/>
      <c r="E1455" s="16"/>
    </row>
    <row r="1456" spans="1:5" x14ac:dyDescent="0.2">
      <c r="A1456" s="7"/>
      <c r="B1456" s="10"/>
      <c r="C1456" s="17"/>
      <c r="D1456" s="1"/>
      <c r="E1456" s="16"/>
    </row>
    <row r="1457" spans="1:5" x14ac:dyDescent="0.2">
      <c r="A1457" s="7"/>
      <c r="B1457" s="10"/>
      <c r="C1457" s="17"/>
      <c r="D1457" s="1"/>
      <c r="E1457" s="16"/>
    </row>
    <row r="1458" spans="1:5" x14ac:dyDescent="0.2">
      <c r="A1458" s="7"/>
      <c r="B1458" s="10"/>
      <c r="C1458" s="17"/>
      <c r="D1458" s="1"/>
      <c r="E1458" s="16"/>
    </row>
    <row r="1459" spans="1:5" x14ac:dyDescent="0.2">
      <c r="A1459" s="7"/>
      <c r="B1459" s="10"/>
      <c r="C1459" s="17"/>
      <c r="D1459" s="1"/>
      <c r="E1459" s="16"/>
    </row>
    <row r="1460" spans="1:5" x14ac:dyDescent="0.2">
      <c r="A1460" s="7"/>
      <c r="B1460" s="10"/>
      <c r="C1460" s="17"/>
      <c r="D1460" s="1"/>
      <c r="E1460" s="16"/>
    </row>
    <row r="1461" spans="1:5" x14ac:dyDescent="0.2">
      <c r="A1461" s="7"/>
      <c r="B1461" s="10"/>
      <c r="C1461" s="17"/>
      <c r="D1461" s="1"/>
      <c r="E1461" s="16"/>
    </row>
    <row r="1462" spans="1:5" x14ac:dyDescent="0.2">
      <c r="A1462" s="7"/>
      <c r="B1462" s="10"/>
      <c r="C1462" s="17"/>
      <c r="D1462" s="1"/>
      <c r="E1462" s="16"/>
    </row>
    <row r="1463" spans="1:5" x14ac:dyDescent="0.2">
      <c r="A1463" s="7"/>
      <c r="B1463" s="10"/>
      <c r="C1463" s="17"/>
      <c r="D1463" s="1"/>
      <c r="E1463" s="16"/>
    </row>
    <row r="1464" spans="1:5" x14ac:dyDescent="0.2">
      <c r="A1464" s="7"/>
      <c r="B1464" s="10"/>
      <c r="C1464" s="17"/>
      <c r="D1464" s="1"/>
      <c r="E1464" s="16"/>
    </row>
    <row r="1465" spans="1:5" x14ac:dyDescent="0.2">
      <c r="A1465" s="7"/>
      <c r="B1465" s="10"/>
      <c r="C1465" s="17"/>
      <c r="D1465" s="1"/>
      <c r="E1465" s="16"/>
    </row>
    <row r="1466" spans="1:5" x14ac:dyDescent="0.2">
      <c r="A1466" s="7"/>
      <c r="B1466" s="10"/>
      <c r="C1466" s="17"/>
      <c r="D1466" s="1"/>
      <c r="E1466" s="16"/>
    </row>
    <row r="1467" spans="1:5" x14ac:dyDescent="0.2">
      <c r="A1467" s="7"/>
      <c r="B1467" s="10"/>
      <c r="C1467" s="17"/>
      <c r="D1467" s="1"/>
      <c r="E1467" s="16"/>
    </row>
    <row r="1468" spans="1:5" x14ac:dyDescent="0.2">
      <c r="A1468" s="7"/>
      <c r="B1468" s="10"/>
      <c r="C1468" s="17"/>
      <c r="D1468" s="1"/>
      <c r="E1468" s="16"/>
    </row>
    <row r="1469" spans="1:5" x14ac:dyDescent="0.2">
      <c r="A1469" s="7"/>
      <c r="B1469" s="10"/>
      <c r="C1469" s="17"/>
      <c r="D1469" s="1"/>
      <c r="E1469" s="16"/>
    </row>
    <row r="1470" spans="1:5" x14ac:dyDescent="0.2">
      <c r="A1470" s="7"/>
      <c r="B1470" s="10"/>
      <c r="C1470" s="17"/>
      <c r="D1470" s="1"/>
      <c r="E1470" s="16"/>
    </row>
    <row r="1471" spans="1:5" x14ac:dyDescent="0.2">
      <c r="A1471" s="7"/>
      <c r="B1471" s="10"/>
      <c r="C1471" s="17"/>
      <c r="D1471" s="1"/>
      <c r="E1471" s="16"/>
    </row>
    <row r="1472" spans="1:5" x14ac:dyDescent="0.2">
      <c r="A1472" s="7"/>
      <c r="B1472" s="10"/>
      <c r="C1472" s="17"/>
      <c r="D1472" s="1"/>
      <c r="E1472" s="16"/>
    </row>
    <row r="1473" spans="1:5" x14ac:dyDescent="0.2">
      <c r="A1473" s="7"/>
      <c r="B1473" s="10"/>
      <c r="C1473" s="17"/>
      <c r="D1473" s="1"/>
      <c r="E1473" s="16"/>
    </row>
    <row r="1474" spans="1:5" x14ac:dyDescent="0.2">
      <c r="A1474" s="7"/>
      <c r="B1474" s="10"/>
      <c r="C1474" s="17"/>
      <c r="D1474" s="1"/>
      <c r="E1474" s="16"/>
    </row>
    <row r="1475" spans="1:5" x14ac:dyDescent="0.2">
      <c r="A1475" s="7"/>
      <c r="B1475" s="10"/>
      <c r="C1475" s="17"/>
      <c r="D1475" s="1"/>
      <c r="E1475" s="16"/>
    </row>
    <row r="1476" spans="1:5" x14ac:dyDescent="0.2">
      <c r="A1476" s="7"/>
      <c r="B1476" s="10"/>
      <c r="C1476" s="17"/>
      <c r="D1476" s="1"/>
      <c r="E1476" s="16"/>
    </row>
    <row r="1477" spans="1:5" x14ac:dyDescent="0.2">
      <c r="A1477" s="7"/>
      <c r="B1477" s="10"/>
      <c r="C1477" s="17"/>
      <c r="D1477" s="1"/>
      <c r="E1477" s="16"/>
    </row>
    <row r="1478" spans="1:5" x14ac:dyDescent="0.2">
      <c r="A1478" s="7"/>
      <c r="B1478" s="10"/>
      <c r="C1478" s="17"/>
      <c r="D1478" s="1"/>
      <c r="E1478" s="16"/>
    </row>
    <row r="1479" spans="1:5" x14ac:dyDescent="0.2">
      <c r="A1479" s="7"/>
      <c r="B1479" s="10"/>
      <c r="C1479" s="17"/>
      <c r="D1479" s="1"/>
      <c r="E1479" s="16"/>
    </row>
    <row r="1480" spans="1:5" x14ac:dyDescent="0.2">
      <c r="A1480" s="7"/>
      <c r="B1480" s="10"/>
      <c r="C1480" s="17"/>
      <c r="D1480" s="1"/>
      <c r="E1480" s="16"/>
    </row>
    <row r="1481" spans="1:5" x14ac:dyDescent="0.2">
      <c r="A1481" s="7"/>
      <c r="B1481" s="10"/>
      <c r="C1481" s="17"/>
      <c r="D1481" s="1"/>
      <c r="E1481" s="16"/>
    </row>
    <row r="1482" spans="1:5" x14ac:dyDescent="0.2">
      <c r="A1482" s="7"/>
      <c r="B1482" s="10"/>
      <c r="C1482" s="17"/>
      <c r="D1482" s="1"/>
      <c r="E1482" s="16"/>
    </row>
    <row r="1483" spans="1:5" x14ac:dyDescent="0.2">
      <c r="A1483" s="7"/>
      <c r="B1483" s="10"/>
      <c r="C1483" s="17"/>
      <c r="D1483" s="1"/>
      <c r="E1483" s="16"/>
    </row>
    <row r="1484" spans="1:5" x14ac:dyDescent="0.2">
      <c r="A1484" s="7"/>
      <c r="B1484" s="10"/>
      <c r="C1484" s="17"/>
      <c r="D1484" s="1"/>
      <c r="E1484" s="16"/>
    </row>
    <row r="1485" spans="1:5" x14ac:dyDescent="0.2">
      <c r="A1485" s="7"/>
      <c r="B1485" s="10"/>
      <c r="C1485" s="17"/>
      <c r="D1485" s="1"/>
      <c r="E1485" s="16"/>
    </row>
    <row r="1486" spans="1:5" x14ac:dyDescent="0.2">
      <c r="A1486" s="7"/>
      <c r="B1486" s="10"/>
      <c r="C1486" s="17"/>
      <c r="D1486" s="1"/>
      <c r="E1486" s="16"/>
    </row>
    <row r="1487" spans="1:5" x14ac:dyDescent="0.2">
      <c r="A1487" s="7"/>
      <c r="B1487" s="10"/>
      <c r="C1487" s="17"/>
      <c r="D1487" s="1"/>
      <c r="E1487" s="16"/>
    </row>
    <row r="1488" spans="1:5" x14ac:dyDescent="0.2">
      <c r="A1488" s="7"/>
      <c r="B1488" s="10"/>
      <c r="C1488" s="17"/>
      <c r="D1488" s="1"/>
      <c r="E1488" s="16"/>
    </row>
    <row r="1489" spans="1:5" x14ac:dyDescent="0.2">
      <c r="A1489" s="7"/>
      <c r="B1489" s="10"/>
      <c r="C1489" s="17"/>
      <c r="D1489" s="1"/>
      <c r="E1489" s="16"/>
    </row>
    <row r="1490" spans="1:5" x14ac:dyDescent="0.2">
      <c r="A1490" s="7"/>
      <c r="B1490" s="10"/>
      <c r="C1490" s="17"/>
      <c r="D1490" s="1"/>
      <c r="E1490" s="16"/>
    </row>
    <row r="1491" spans="1:5" x14ac:dyDescent="0.2">
      <c r="A1491" s="7"/>
      <c r="B1491" s="10"/>
      <c r="C1491" s="17"/>
      <c r="D1491" s="1"/>
      <c r="E1491" s="16"/>
    </row>
    <row r="1492" spans="1:5" x14ac:dyDescent="0.2">
      <c r="A1492" s="7"/>
      <c r="B1492" s="10"/>
      <c r="C1492" s="17"/>
      <c r="D1492" s="1"/>
      <c r="E1492" s="16"/>
    </row>
    <row r="1493" spans="1:5" x14ac:dyDescent="0.2">
      <c r="A1493" s="7"/>
      <c r="B1493" s="10"/>
      <c r="C1493" s="17"/>
      <c r="D1493" s="1"/>
      <c r="E1493" s="16"/>
    </row>
    <row r="1494" spans="1:5" x14ac:dyDescent="0.2">
      <c r="A1494" s="7"/>
      <c r="B1494" s="10"/>
      <c r="C1494" s="17"/>
      <c r="D1494" s="1"/>
      <c r="E1494" s="16"/>
    </row>
    <row r="1495" spans="1:5" x14ac:dyDescent="0.2">
      <c r="A1495" s="7"/>
      <c r="B1495" s="10"/>
      <c r="C1495" s="17"/>
      <c r="D1495" s="1"/>
      <c r="E1495" s="16"/>
    </row>
    <row r="1496" spans="1:5" x14ac:dyDescent="0.2">
      <c r="A1496" s="7"/>
      <c r="B1496" s="10"/>
      <c r="C1496" s="17"/>
      <c r="D1496" s="1"/>
      <c r="E1496" s="16"/>
    </row>
    <row r="1497" spans="1:5" x14ac:dyDescent="0.2">
      <c r="A1497" s="7"/>
      <c r="B1497" s="10"/>
      <c r="C1497" s="17"/>
      <c r="D1497" s="1"/>
      <c r="E1497" s="16"/>
    </row>
    <row r="1498" spans="1:5" x14ac:dyDescent="0.2">
      <c r="A1498" s="7"/>
      <c r="B1498" s="10"/>
      <c r="C1498" s="17"/>
      <c r="D1498" s="1"/>
      <c r="E1498" s="16"/>
    </row>
    <row r="1499" spans="1:5" x14ac:dyDescent="0.2">
      <c r="A1499" s="7"/>
      <c r="B1499" s="10"/>
      <c r="C1499" s="17"/>
      <c r="D1499" s="1"/>
      <c r="E1499" s="16"/>
    </row>
    <row r="1500" spans="1:5" x14ac:dyDescent="0.2">
      <c r="A1500" s="7"/>
      <c r="B1500" s="10"/>
      <c r="C1500" s="17"/>
      <c r="D1500" s="1"/>
      <c r="E1500" s="16"/>
    </row>
    <row r="1501" spans="1:5" x14ac:dyDescent="0.2">
      <c r="A1501" s="7"/>
      <c r="B1501" s="10"/>
      <c r="C1501" s="17"/>
      <c r="D1501" s="1"/>
      <c r="E1501" s="16"/>
    </row>
    <row r="1502" spans="1:5" x14ac:dyDescent="0.2">
      <c r="A1502" s="7"/>
      <c r="B1502" s="10"/>
      <c r="C1502" s="17"/>
      <c r="D1502" s="1"/>
      <c r="E1502" s="16"/>
    </row>
    <row r="1503" spans="1:5" x14ac:dyDescent="0.2">
      <c r="A1503" s="7"/>
      <c r="B1503" s="10"/>
      <c r="C1503" s="17"/>
      <c r="D1503" s="1"/>
      <c r="E1503" s="16"/>
    </row>
    <row r="1504" spans="1:5" x14ac:dyDescent="0.2">
      <c r="A1504" s="7"/>
      <c r="B1504" s="10"/>
      <c r="C1504" s="17"/>
      <c r="D1504" s="1"/>
      <c r="E1504" s="16"/>
    </row>
    <row r="1505" spans="1:5" x14ac:dyDescent="0.2">
      <c r="A1505" s="7"/>
      <c r="B1505" s="10"/>
      <c r="C1505" s="17"/>
      <c r="D1505" s="1"/>
      <c r="E1505" s="16"/>
    </row>
    <row r="1506" spans="1:5" x14ac:dyDescent="0.2">
      <c r="A1506" s="7"/>
      <c r="B1506" s="10"/>
      <c r="C1506" s="17"/>
      <c r="D1506" s="1"/>
      <c r="E1506" s="16"/>
    </row>
    <row r="1507" spans="1:5" x14ac:dyDescent="0.2">
      <c r="A1507" s="7"/>
      <c r="B1507" s="10"/>
      <c r="C1507" s="17"/>
      <c r="D1507" s="1"/>
      <c r="E1507" s="16"/>
    </row>
    <row r="1508" spans="1:5" x14ac:dyDescent="0.2">
      <c r="A1508" s="7"/>
      <c r="B1508" s="10"/>
      <c r="C1508" s="17"/>
      <c r="D1508" s="1"/>
      <c r="E1508" s="16"/>
    </row>
    <row r="1509" spans="1:5" x14ac:dyDescent="0.2">
      <c r="A1509" s="7"/>
      <c r="B1509" s="10"/>
      <c r="C1509" s="17"/>
      <c r="D1509" s="1"/>
      <c r="E1509" s="16"/>
    </row>
    <row r="1510" spans="1:5" x14ac:dyDescent="0.2">
      <c r="A1510" s="7"/>
      <c r="B1510" s="10"/>
      <c r="C1510" s="17"/>
      <c r="D1510" s="1"/>
      <c r="E1510" s="16"/>
    </row>
    <row r="1511" spans="1:5" x14ac:dyDescent="0.2">
      <c r="A1511" s="7"/>
      <c r="B1511" s="10"/>
      <c r="C1511" s="17"/>
      <c r="D1511" s="1"/>
      <c r="E1511" s="16"/>
    </row>
    <row r="1512" spans="1:5" x14ac:dyDescent="0.2">
      <c r="A1512" s="7"/>
      <c r="B1512" s="10"/>
      <c r="C1512" s="17"/>
      <c r="D1512" s="1"/>
      <c r="E1512" s="16"/>
    </row>
    <row r="1513" spans="1:5" x14ac:dyDescent="0.2">
      <c r="A1513" s="7"/>
      <c r="B1513" s="10"/>
      <c r="C1513" s="17"/>
      <c r="D1513" s="1"/>
      <c r="E1513" s="16"/>
    </row>
    <row r="1514" spans="1:5" x14ac:dyDescent="0.2">
      <c r="A1514" s="7"/>
      <c r="B1514" s="10"/>
      <c r="C1514" s="17"/>
      <c r="D1514" s="1"/>
      <c r="E1514" s="16"/>
    </row>
    <row r="1515" spans="1:5" x14ac:dyDescent="0.2">
      <c r="A1515" s="7"/>
      <c r="B1515" s="10"/>
      <c r="C1515" s="17"/>
      <c r="D1515" s="1"/>
      <c r="E1515" s="16"/>
    </row>
    <row r="1516" spans="1:5" x14ac:dyDescent="0.2">
      <c r="A1516" s="7"/>
      <c r="B1516" s="10"/>
      <c r="C1516" s="17"/>
      <c r="D1516" s="1"/>
      <c r="E1516" s="16"/>
    </row>
    <row r="1517" spans="1:5" x14ac:dyDescent="0.2">
      <c r="A1517" s="7"/>
      <c r="B1517" s="10"/>
      <c r="C1517" s="17"/>
      <c r="D1517" s="1"/>
      <c r="E1517" s="16"/>
    </row>
    <row r="1518" spans="1:5" x14ac:dyDescent="0.2">
      <c r="A1518" s="7"/>
      <c r="B1518" s="10"/>
      <c r="C1518" s="17"/>
      <c r="D1518" s="1"/>
      <c r="E1518" s="16"/>
    </row>
    <row r="1519" spans="1:5" x14ac:dyDescent="0.2">
      <c r="A1519" s="7"/>
      <c r="B1519" s="10"/>
      <c r="C1519" s="17"/>
      <c r="D1519" s="1"/>
      <c r="E1519" s="16"/>
    </row>
    <row r="1520" spans="1:5" x14ac:dyDescent="0.2">
      <c r="A1520" s="7"/>
      <c r="B1520" s="10"/>
      <c r="C1520" s="17"/>
      <c r="D1520" s="1"/>
      <c r="E1520" s="16"/>
    </row>
    <row r="1521" spans="1:5" x14ac:dyDescent="0.2">
      <c r="A1521" s="7"/>
      <c r="B1521" s="10"/>
      <c r="C1521" s="17"/>
      <c r="D1521" s="1"/>
      <c r="E1521" s="16"/>
    </row>
    <row r="1522" spans="1:5" x14ac:dyDescent="0.2">
      <c r="A1522" s="7"/>
      <c r="B1522" s="10"/>
      <c r="C1522" s="17"/>
      <c r="D1522" s="1"/>
      <c r="E1522" s="16"/>
    </row>
    <row r="1523" spans="1:5" x14ac:dyDescent="0.2">
      <c r="A1523" s="7"/>
      <c r="B1523" s="10"/>
      <c r="C1523" s="17"/>
      <c r="D1523" s="1"/>
      <c r="E1523" s="16"/>
    </row>
    <row r="1524" spans="1:5" x14ac:dyDescent="0.2">
      <c r="A1524" s="7"/>
      <c r="B1524" s="10"/>
      <c r="C1524" s="17"/>
      <c r="D1524" s="1"/>
      <c r="E1524" s="16"/>
    </row>
    <row r="1525" spans="1:5" x14ac:dyDescent="0.2">
      <c r="A1525" s="7"/>
      <c r="B1525" s="10"/>
      <c r="C1525" s="17"/>
      <c r="D1525" s="1"/>
      <c r="E1525" s="16"/>
    </row>
    <row r="1526" spans="1:5" x14ac:dyDescent="0.2">
      <c r="A1526" s="7"/>
      <c r="B1526" s="10"/>
      <c r="C1526" s="17"/>
      <c r="D1526" s="1"/>
      <c r="E1526" s="16"/>
    </row>
    <row r="1527" spans="1:5" x14ac:dyDescent="0.2">
      <c r="A1527" s="7"/>
      <c r="B1527" s="10"/>
      <c r="C1527" s="17"/>
      <c r="D1527" s="1"/>
      <c r="E1527" s="16"/>
    </row>
    <row r="1528" spans="1:5" x14ac:dyDescent="0.2">
      <c r="A1528" s="7"/>
      <c r="B1528" s="10"/>
      <c r="C1528" s="17"/>
      <c r="D1528" s="1"/>
      <c r="E1528" s="16"/>
    </row>
    <row r="1529" spans="1:5" x14ac:dyDescent="0.2">
      <c r="A1529" s="7"/>
      <c r="B1529" s="10"/>
      <c r="C1529" s="17"/>
      <c r="D1529" s="1"/>
      <c r="E1529" s="16"/>
    </row>
    <row r="1530" spans="1:5" x14ac:dyDescent="0.2">
      <c r="A1530" s="7"/>
      <c r="B1530" s="10"/>
      <c r="C1530" s="17"/>
      <c r="D1530" s="1"/>
      <c r="E1530" s="16"/>
    </row>
    <row r="1531" spans="1:5" x14ac:dyDescent="0.2">
      <c r="A1531" s="7"/>
      <c r="B1531" s="10"/>
      <c r="C1531" s="17"/>
      <c r="D1531" s="1"/>
      <c r="E1531" s="16"/>
    </row>
    <row r="1532" spans="1:5" x14ac:dyDescent="0.2">
      <c r="A1532" s="7"/>
      <c r="B1532" s="10"/>
      <c r="C1532" s="17"/>
      <c r="D1532" s="1"/>
      <c r="E1532" s="16"/>
    </row>
    <row r="1533" spans="1:5" x14ac:dyDescent="0.2">
      <c r="A1533" s="7"/>
      <c r="B1533" s="10"/>
      <c r="C1533" s="17"/>
      <c r="D1533" s="1"/>
      <c r="E1533" s="16"/>
    </row>
    <row r="1534" spans="1:5" x14ac:dyDescent="0.2">
      <c r="A1534" s="7"/>
      <c r="B1534" s="10"/>
      <c r="C1534" s="17"/>
      <c r="D1534" s="1"/>
      <c r="E1534" s="16"/>
    </row>
    <row r="1535" spans="1:5" x14ac:dyDescent="0.2">
      <c r="A1535" s="7"/>
      <c r="B1535" s="10"/>
      <c r="C1535" s="17"/>
      <c r="D1535" s="1"/>
      <c r="E1535" s="16"/>
    </row>
    <row r="1536" spans="1:5" x14ac:dyDescent="0.2">
      <c r="A1536" s="7"/>
      <c r="B1536" s="10"/>
      <c r="C1536" s="17"/>
      <c r="D1536" s="1"/>
      <c r="E1536" s="16"/>
    </row>
    <row r="1537" spans="1:5" x14ac:dyDescent="0.2">
      <c r="A1537" s="7"/>
      <c r="B1537" s="10"/>
      <c r="C1537" s="17"/>
      <c r="D1537" s="1"/>
      <c r="E1537" s="16"/>
    </row>
    <row r="1538" spans="1:5" x14ac:dyDescent="0.2">
      <c r="A1538" s="7"/>
      <c r="B1538" s="10"/>
      <c r="C1538" s="17"/>
      <c r="D1538" s="1"/>
      <c r="E1538" s="16"/>
    </row>
    <row r="1539" spans="1:5" x14ac:dyDescent="0.2">
      <c r="A1539" s="7"/>
      <c r="B1539" s="10"/>
      <c r="C1539" s="17"/>
      <c r="D1539" s="1"/>
      <c r="E1539" s="16"/>
    </row>
    <row r="1540" spans="1:5" x14ac:dyDescent="0.2">
      <c r="A1540" s="7"/>
      <c r="B1540" s="10"/>
      <c r="C1540" s="17"/>
      <c r="D1540" s="1"/>
      <c r="E1540" s="16"/>
    </row>
    <row r="1541" spans="1:5" x14ac:dyDescent="0.2">
      <c r="A1541" s="7"/>
      <c r="B1541" s="10"/>
      <c r="C1541" s="17"/>
      <c r="D1541" s="1"/>
      <c r="E1541" s="16"/>
    </row>
    <row r="1542" spans="1:5" x14ac:dyDescent="0.2">
      <c r="A1542" s="7"/>
      <c r="B1542" s="10"/>
      <c r="C1542" s="17"/>
      <c r="D1542" s="1"/>
      <c r="E1542" s="16"/>
    </row>
    <row r="1543" spans="1:5" x14ac:dyDescent="0.2">
      <c r="A1543" s="7"/>
      <c r="B1543" s="10"/>
      <c r="C1543" s="17"/>
      <c r="D1543" s="1"/>
      <c r="E1543" s="16"/>
    </row>
    <row r="1544" spans="1:5" x14ac:dyDescent="0.2">
      <c r="A1544" s="7"/>
      <c r="B1544" s="10"/>
      <c r="C1544" s="17"/>
      <c r="D1544" s="1"/>
      <c r="E1544" s="16"/>
    </row>
    <row r="1545" spans="1:5" x14ac:dyDescent="0.2">
      <c r="A1545" s="7"/>
      <c r="B1545" s="10"/>
      <c r="C1545" s="17"/>
      <c r="D1545" s="1"/>
      <c r="E1545" s="16"/>
    </row>
    <row r="1546" spans="1:5" x14ac:dyDescent="0.2">
      <c r="A1546" s="7"/>
      <c r="B1546" s="10"/>
      <c r="C1546" s="17"/>
      <c r="D1546" s="1"/>
      <c r="E1546" s="16"/>
    </row>
    <row r="1547" spans="1:5" x14ac:dyDescent="0.2">
      <c r="A1547" s="7"/>
      <c r="B1547" s="10"/>
      <c r="C1547" s="17"/>
      <c r="D1547" s="1"/>
      <c r="E1547" s="16"/>
    </row>
    <row r="1548" spans="1:5" x14ac:dyDescent="0.2">
      <c r="A1548" s="7"/>
      <c r="B1548" s="10"/>
      <c r="C1548" s="17"/>
      <c r="D1548" s="1"/>
      <c r="E1548" s="16"/>
    </row>
    <row r="1549" spans="1:5" x14ac:dyDescent="0.2">
      <c r="A1549" s="7"/>
      <c r="B1549" s="10"/>
      <c r="C1549" s="17"/>
      <c r="D1549" s="1"/>
      <c r="E1549" s="16"/>
    </row>
    <row r="1550" spans="1:5" x14ac:dyDescent="0.2">
      <c r="A1550" s="7"/>
      <c r="B1550" s="10"/>
      <c r="C1550" s="17"/>
      <c r="D1550" s="1"/>
      <c r="E1550" s="16"/>
    </row>
    <row r="1551" spans="1:5" x14ac:dyDescent="0.2">
      <c r="A1551" s="7"/>
      <c r="B1551" s="10"/>
      <c r="C1551" s="17"/>
      <c r="D1551" s="1"/>
      <c r="E1551" s="16"/>
    </row>
    <row r="1552" spans="1:5" x14ac:dyDescent="0.2">
      <c r="A1552" s="7"/>
      <c r="B1552" s="10"/>
      <c r="C1552" s="17"/>
      <c r="D1552" s="1"/>
      <c r="E1552" s="16"/>
    </row>
    <row r="1553" spans="1:5" x14ac:dyDescent="0.2">
      <c r="A1553" s="7"/>
      <c r="B1553" s="10"/>
      <c r="C1553" s="17"/>
      <c r="D1553" s="1"/>
      <c r="E1553" s="16"/>
    </row>
    <row r="1554" spans="1:5" x14ac:dyDescent="0.2">
      <c r="A1554" s="7"/>
      <c r="B1554" s="10"/>
      <c r="C1554" s="17"/>
      <c r="D1554" s="1"/>
      <c r="E1554" s="16"/>
    </row>
    <row r="1555" spans="1:5" x14ac:dyDescent="0.2">
      <c r="A1555" s="7"/>
      <c r="B1555" s="10"/>
      <c r="C1555" s="17"/>
      <c r="D1555" s="1"/>
      <c r="E1555" s="16"/>
    </row>
    <row r="1556" spans="1:5" x14ac:dyDescent="0.2">
      <c r="A1556" s="7"/>
      <c r="B1556" s="10"/>
      <c r="C1556" s="17"/>
      <c r="D1556" s="1"/>
      <c r="E1556" s="16"/>
    </row>
    <row r="1557" spans="1:5" x14ac:dyDescent="0.2">
      <c r="A1557" s="7"/>
      <c r="B1557" s="10"/>
      <c r="C1557" s="17"/>
      <c r="D1557" s="1"/>
      <c r="E1557" s="16"/>
    </row>
    <row r="1558" spans="1:5" x14ac:dyDescent="0.2">
      <c r="A1558" s="7"/>
      <c r="B1558" s="10"/>
      <c r="C1558" s="17"/>
      <c r="D1558" s="1"/>
      <c r="E1558" s="16"/>
    </row>
    <row r="1559" spans="1:5" x14ac:dyDescent="0.2">
      <c r="A1559" s="7"/>
      <c r="B1559" s="10"/>
      <c r="C1559" s="17"/>
      <c r="D1559" s="1"/>
      <c r="E1559" s="16"/>
    </row>
    <row r="1560" spans="1:5" x14ac:dyDescent="0.2">
      <c r="A1560" s="7"/>
      <c r="B1560" s="10"/>
      <c r="C1560" s="17"/>
      <c r="D1560" s="1"/>
      <c r="E1560" s="16"/>
    </row>
    <row r="1561" spans="1:5" x14ac:dyDescent="0.2">
      <c r="A1561" s="7"/>
      <c r="B1561" s="10"/>
      <c r="C1561" s="17"/>
      <c r="D1561" s="1"/>
      <c r="E1561" s="16"/>
    </row>
    <row r="1562" spans="1:5" x14ac:dyDescent="0.2">
      <c r="A1562" s="7"/>
      <c r="B1562" s="10"/>
      <c r="C1562" s="17"/>
      <c r="D1562" s="1"/>
      <c r="E1562" s="16"/>
    </row>
    <row r="1563" spans="1:5" x14ac:dyDescent="0.2">
      <c r="A1563" s="7"/>
      <c r="B1563" s="10"/>
      <c r="C1563" s="17"/>
      <c r="D1563" s="1"/>
      <c r="E1563" s="16"/>
    </row>
    <row r="1564" spans="1:5" x14ac:dyDescent="0.2">
      <c r="A1564" s="7"/>
      <c r="B1564" s="10"/>
      <c r="C1564" s="17"/>
      <c r="D1564" s="1"/>
      <c r="E1564" s="16"/>
    </row>
    <row r="1565" spans="1:5" x14ac:dyDescent="0.2">
      <c r="A1565" s="7"/>
      <c r="B1565" s="10"/>
      <c r="C1565" s="17"/>
      <c r="D1565" s="1"/>
      <c r="E1565" s="16"/>
    </row>
    <row r="1566" spans="1:5" x14ac:dyDescent="0.2">
      <c r="A1566" s="7"/>
      <c r="B1566" s="10"/>
      <c r="C1566" s="17"/>
      <c r="D1566" s="1"/>
      <c r="E1566" s="16"/>
    </row>
    <row r="1567" spans="1:5" x14ac:dyDescent="0.2">
      <c r="A1567" s="7"/>
      <c r="B1567" s="10"/>
      <c r="C1567" s="17"/>
      <c r="D1567" s="1"/>
      <c r="E1567" s="16"/>
    </row>
    <row r="1568" spans="1:5" x14ac:dyDescent="0.2">
      <c r="A1568" s="7"/>
      <c r="B1568" s="10"/>
      <c r="C1568" s="17"/>
      <c r="D1568" s="1"/>
      <c r="E1568" s="16"/>
    </row>
    <row r="1569" spans="1:5" x14ac:dyDescent="0.2">
      <c r="A1569" s="7"/>
      <c r="B1569" s="10"/>
      <c r="C1569" s="17"/>
      <c r="D1569" s="1"/>
      <c r="E1569" s="16"/>
    </row>
    <row r="1570" spans="1:5" x14ac:dyDescent="0.2">
      <c r="A1570" s="7"/>
      <c r="B1570" s="10"/>
      <c r="C1570" s="17"/>
      <c r="D1570" s="1"/>
      <c r="E1570" s="16"/>
    </row>
    <row r="1571" spans="1:5" x14ac:dyDescent="0.2">
      <c r="A1571" s="7"/>
      <c r="B1571" s="10"/>
      <c r="C1571" s="17"/>
      <c r="D1571" s="1"/>
      <c r="E1571" s="16"/>
    </row>
    <row r="1572" spans="1:5" x14ac:dyDescent="0.2">
      <c r="A1572" s="7"/>
      <c r="B1572" s="10"/>
      <c r="C1572" s="17"/>
      <c r="D1572" s="1"/>
      <c r="E1572" s="16"/>
    </row>
    <row r="1573" spans="1:5" x14ac:dyDescent="0.2">
      <c r="A1573" s="7"/>
      <c r="B1573" s="10"/>
      <c r="C1573" s="17"/>
      <c r="D1573" s="1"/>
      <c r="E1573" s="16"/>
    </row>
    <row r="1574" spans="1:5" x14ac:dyDescent="0.2">
      <c r="A1574" s="7"/>
      <c r="B1574" s="10"/>
      <c r="C1574" s="17"/>
      <c r="D1574" s="1"/>
      <c r="E1574" s="16"/>
    </row>
    <row r="1575" spans="1:5" x14ac:dyDescent="0.2">
      <c r="A1575" s="7"/>
      <c r="B1575" s="10"/>
      <c r="C1575" s="17"/>
      <c r="D1575" s="1"/>
      <c r="E1575" s="16"/>
    </row>
    <row r="1576" spans="1:5" x14ac:dyDescent="0.2">
      <c r="A1576" s="7"/>
      <c r="B1576" s="10"/>
      <c r="C1576" s="17"/>
      <c r="D1576" s="1"/>
      <c r="E1576" s="16"/>
    </row>
    <row r="1577" spans="1:5" x14ac:dyDescent="0.2">
      <c r="A1577" s="7"/>
      <c r="B1577" s="10"/>
      <c r="C1577" s="17"/>
      <c r="D1577" s="1"/>
      <c r="E1577" s="16"/>
    </row>
    <row r="1578" spans="1:5" x14ac:dyDescent="0.2">
      <c r="A1578" s="7"/>
      <c r="B1578" s="10"/>
      <c r="C1578" s="17"/>
      <c r="D1578" s="1"/>
      <c r="E1578" s="16"/>
    </row>
    <row r="1579" spans="1:5" x14ac:dyDescent="0.2">
      <c r="A1579" s="7"/>
      <c r="B1579" s="10"/>
      <c r="C1579" s="17"/>
      <c r="D1579" s="1"/>
      <c r="E1579" s="16"/>
    </row>
    <row r="1580" spans="1:5" x14ac:dyDescent="0.2">
      <c r="A1580" s="7"/>
      <c r="B1580" s="10"/>
      <c r="C1580" s="17"/>
      <c r="D1580" s="1"/>
      <c r="E1580" s="16"/>
    </row>
    <row r="1581" spans="1:5" x14ac:dyDescent="0.2">
      <c r="A1581" s="7"/>
      <c r="B1581" s="10"/>
      <c r="C1581" s="17"/>
      <c r="D1581" s="1"/>
      <c r="E1581" s="16"/>
    </row>
    <row r="1582" spans="1:5" x14ac:dyDescent="0.2">
      <c r="A1582" s="7"/>
      <c r="B1582" s="10"/>
      <c r="C1582" s="17"/>
      <c r="D1582" s="1"/>
      <c r="E1582" s="16"/>
    </row>
    <row r="1583" spans="1:5" x14ac:dyDescent="0.2">
      <c r="A1583" s="7"/>
      <c r="B1583" s="10"/>
      <c r="C1583" s="17"/>
      <c r="D1583" s="1"/>
      <c r="E1583" s="16"/>
    </row>
    <row r="1584" spans="1:5" x14ac:dyDescent="0.2">
      <c r="A1584" s="7"/>
      <c r="B1584" s="10"/>
      <c r="C1584" s="17"/>
      <c r="D1584" s="1"/>
      <c r="E1584" s="16"/>
    </row>
    <row r="1585" spans="1:5" x14ac:dyDescent="0.2">
      <c r="A1585" s="7"/>
      <c r="B1585" s="10"/>
      <c r="C1585" s="17"/>
      <c r="D1585" s="1"/>
      <c r="E1585" s="16"/>
    </row>
    <row r="1586" spans="1:5" x14ac:dyDescent="0.2">
      <c r="A1586" s="7"/>
      <c r="B1586" s="10"/>
      <c r="C1586" s="17"/>
      <c r="D1586" s="1"/>
      <c r="E1586" s="16"/>
    </row>
    <row r="1587" spans="1:5" x14ac:dyDescent="0.2">
      <c r="A1587" s="7"/>
      <c r="B1587" s="10"/>
      <c r="C1587" s="17"/>
      <c r="D1587" s="1"/>
      <c r="E1587" s="16"/>
    </row>
    <row r="1588" spans="1:5" x14ac:dyDescent="0.2">
      <c r="A1588" s="7"/>
      <c r="B1588" s="10"/>
      <c r="C1588" s="17"/>
      <c r="D1588" s="1"/>
      <c r="E1588" s="16"/>
    </row>
    <row r="1589" spans="1:5" x14ac:dyDescent="0.2">
      <c r="A1589" s="7"/>
      <c r="B1589" s="10"/>
      <c r="C1589" s="17"/>
      <c r="D1589" s="1"/>
      <c r="E1589" s="16"/>
    </row>
    <row r="1590" spans="1:5" x14ac:dyDescent="0.2">
      <c r="A1590" s="7"/>
      <c r="B1590" s="10"/>
      <c r="C1590" s="17"/>
      <c r="D1590" s="1"/>
      <c r="E1590" s="16"/>
    </row>
    <row r="1591" spans="1:5" x14ac:dyDescent="0.2">
      <c r="A1591" s="7"/>
      <c r="B1591" s="10"/>
      <c r="C1591" s="17"/>
      <c r="D1591" s="1"/>
      <c r="E1591" s="16"/>
    </row>
    <row r="1592" spans="1:5" x14ac:dyDescent="0.2">
      <c r="A1592" s="7"/>
      <c r="B1592" s="10"/>
      <c r="C1592" s="17"/>
      <c r="D1592" s="1"/>
      <c r="E1592" s="16"/>
    </row>
    <row r="1593" spans="1:5" x14ac:dyDescent="0.2">
      <c r="A1593" s="7"/>
      <c r="B1593" s="10"/>
      <c r="C1593" s="17"/>
      <c r="D1593" s="1"/>
      <c r="E1593" s="16"/>
    </row>
    <row r="1594" spans="1:5" x14ac:dyDescent="0.2">
      <c r="A1594" s="7"/>
      <c r="B1594" s="10"/>
      <c r="C1594" s="17"/>
      <c r="D1594" s="1"/>
      <c r="E1594" s="16"/>
    </row>
    <row r="1595" spans="1:5" x14ac:dyDescent="0.2">
      <c r="A1595" s="7"/>
      <c r="B1595" s="10"/>
      <c r="C1595" s="17"/>
      <c r="D1595" s="1"/>
      <c r="E1595" s="16"/>
    </row>
    <row r="1596" spans="1:5" x14ac:dyDescent="0.2">
      <c r="A1596" s="7"/>
      <c r="B1596" s="10"/>
      <c r="C1596" s="17"/>
      <c r="D1596" s="1"/>
      <c r="E1596" s="16"/>
    </row>
    <row r="1597" spans="1:5" x14ac:dyDescent="0.2">
      <c r="A1597" s="7"/>
      <c r="B1597" s="10"/>
      <c r="C1597" s="17"/>
      <c r="D1597" s="1"/>
      <c r="E1597" s="16"/>
    </row>
    <row r="1598" spans="1:5" x14ac:dyDescent="0.2">
      <c r="A1598" s="7"/>
      <c r="B1598" s="10"/>
      <c r="C1598" s="17"/>
      <c r="D1598" s="1"/>
      <c r="E1598" s="16"/>
    </row>
    <row r="1599" spans="1:5" x14ac:dyDescent="0.2">
      <c r="A1599" s="7"/>
      <c r="B1599" s="10"/>
      <c r="C1599" s="17"/>
      <c r="D1599" s="1"/>
      <c r="E1599" s="16"/>
    </row>
    <row r="1600" spans="1:5" x14ac:dyDescent="0.2">
      <c r="A1600" s="7"/>
      <c r="B1600" s="10"/>
      <c r="C1600" s="17"/>
      <c r="D1600" s="1"/>
      <c r="E1600" s="16"/>
    </row>
    <row r="1601" spans="1:5" x14ac:dyDescent="0.2">
      <c r="A1601" s="7"/>
      <c r="B1601" s="10"/>
      <c r="C1601" s="17"/>
      <c r="D1601" s="1"/>
      <c r="E1601" s="16"/>
    </row>
    <row r="1602" spans="1:5" x14ac:dyDescent="0.2">
      <c r="A1602" s="7"/>
      <c r="B1602" s="10"/>
      <c r="C1602" s="17"/>
      <c r="D1602" s="1"/>
      <c r="E1602" s="16"/>
    </row>
    <row r="1603" spans="1:5" x14ac:dyDescent="0.2">
      <c r="A1603" s="7"/>
      <c r="B1603" s="10"/>
      <c r="C1603" s="17"/>
      <c r="D1603" s="1"/>
      <c r="E1603" s="16"/>
    </row>
    <row r="1604" spans="1:5" x14ac:dyDescent="0.2">
      <c r="A1604" s="7"/>
      <c r="B1604" s="10"/>
      <c r="C1604" s="17"/>
      <c r="D1604" s="1"/>
      <c r="E1604" s="16"/>
    </row>
    <row r="1605" spans="1:5" x14ac:dyDescent="0.2">
      <c r="A1605" s="7"/>
      <c r="B1605" s="10"/>
      <c r="C1605" s="17"/>
      <c r="D1605" s="1"/>
      <c r="E1605" s="16"/>
    </row>
    <row r="1606" spans="1:5" x14ac:dyDescent="0.2">
      <c r="A1606" s="7"/>
      <c r="B1606" s="10"/>
      <c r="C1606" s="17"/>
      <c r="D1606" s="1"/>
      <c r="E1606" s="16"/>
    </row>
    <row r="1607" spans="1:5" x14ac:dyDescent="0.2">
      <c r="A1607" s="7"/>
      <c r="B1607" s="10"/>
      <c r="C1607" s="17"/>
      <c r="D1607" s="1"/>
      <c r="E1607" s="16"/>
    </row>
    <row r="1608" spans="1:5" x14ac:dyDescent="0.2">
      <c r="A1608" s="7"/>
      <c r="B1608" s="10"/>
      <c r="C1608" s="17"/>
      <c r="D1608" s="1"/>
      <c r="E1608" s="16"/>
    </row>
    <row r="1609" spans="1:5" x14ac:dyDescent="0.2">
      <c r="A1609" s="7"/>
      <c r="B1609" s="10"/>
      <c r="C1609" s="17"/>
      <c r="D1609" s="1"/>
      <c r="E1609" s="16"/>
    </row>
    <row r="1610" spans="1:5" x14ac:dyDescent="0.2">
      <c r="A1610" s="7"/>
      <c r="B1610" s="10"/>
      <c r="C1610" s="17"/>
      <c r="D1610" s="1"/>
      <c r="E1610" s="16"/>
    </row>
    <row r="1611" spans="1:5" x14ac:dyDescent="0.2">
      <c r="A1611" s="7"/>
      <c r="B1611" s="10"/>
      <c r="C1611" s="17"/>
      <c r="D1611" s="1"/>
      <c r="E1611" s="16"/>
    </row>
    <row r="1612" spans="1:5" x14ac:dyDescent="0.2">
      <c r="A1612" s="7"/>
      <c r="B1612" s="10"/>
      <c r="C1612" s="17"/>
      <c r="D1612" s="1"/>
      <c r="E1612" s="16"/>
    </row>
    <row r="1613" spans="1:5" x14ac:dyDescent="0.2">
      <c r="A1613" s="7"/>
      <c r="B1613" s="10"/>
      <c r="C1613" s="17"/>
      <c r="D1613" s="1"/>
      <c r="E1613" s="16"/>
    </row>
    <row r="1614" spans="1:5" x14ac:dyDescent="0.2">
      <c r="A1614" s="7"/>
      <c r="B1614" s="10"/>
      <c r="C1614" s="17"/>
      <c r="D1614" s="1"/>
      <c r="E1614" s="16"/>
    </row>
    <row r="1615" spans="1:5" x14ac:dyDescent="0.2">
      <c r="A1615" s="7"/>
      <c r="B1615" s="10"/>
      <c r="C1615" s="17"/>
      <c r="D1615" s="1"/>
      <c r="E1615" s="16"/>
    </row>
    <row r="1616" spans="1:5" x14ac:dyDescent="0.2">
      <c r="A1616" s="7"/>
      <c r="B1616" s="10"/>
      <c r="C1616" s="17"/>
      <c r="D1616" s="1"/>
      <c r="E1616" s="16"/>
    </row>
    <row r="1617" spans="1:5" x14ac:dyDescent="0.2">
      <c r="A1617" s="7"/>
      <c r="B1617" s="10"/>
      <c r="C1617" s="17"/>
      <c r="D1617" s="1"/>
      <c r="E1617" s="16"/>
    </row>
    <row r="1618" spans="1:5" x14ac:dyDescent="0.2">
      <c r="A1618" s="7"/>
      <c r="B1618" s="10"/>
      <c r="C1618" s="17"/>
      <c r="D1618" s="1"/>
      <c r="E1618" s="16"/>
    </row>
    <row r="1619" spans="1:5" x14ac:dyDescent="0.2">
      <c r="A1619" s="7"/>
      <c r="B1619" s="10"/>
      <c r="C1619" s="17"/>
      <c r="D1619" s="1"/>
      <c r="E1619" s="16"/>
    </row>
    <row r="1620" spans="1:5" x14ac:dyDescent="0.2">
      <c r="A1620" s="7"/>
      <c r="B1620" s="10"/>
      <c r="C1620" s="17"/>
      <c r="D1620" s="1"/>
      <c r="E1620" s="16"/>
    </row>
    <row r="1621" spans="1:5" x14ac:dyDescent="0.2">
      <c r="A1621" s="7"/>
      <c r="B1621" s="10"/>
      <c r="C1621" s="17"/>
      <c r="D1621" s="1"/>
      <c r="E1621" s="16"/>
    </row>
    <row r="1622" spans="1:5" x14ac:dyDescent="0.2">
      <c r="A1622" s="7"/>
      <c r="B1622" s="10"/>
      <c r="C1622" s="17"/>
      <c r="D1622" s="1"/>
      <c r="E1622" s="16"/>
    </row>
    <row r="1623" spans="1:5" x14ac:dyDescent="0.2">
      <c r="A1623" s="7"/>
      <c r="B1623" s="10"/>
      <c r="C1623" s="17"/>
      <c r="D1623" s="1"/>
      <c r="E1623" s="16"/>
    </row>
    <row r="1624" spans="1:5" x14ac:dyDescent="0.2">
      <c r="A1624" s="7"/>
      <c r="B1624" s="10"/>
      <c r="C1624" s="17"/>
      <c r="D1624" s="1"/>
      <c r="E1624" s="16"/>
    </row>
    <row r="1625" spans="1:5" x14ac:dyDescent="0.2">
      <c r="A1625" s="7"/>
      <c r="B1625" s="10"/>
      <c r="C1625" s="17"/>
      <c r="D1625" s="1"/>
      <c r="E1625" s="16"/>
    </row>
    <row r="1626" spans="1:5" x14ac:dyDescent="0.2">
      <c r="A1626" s="7"/>
      <c r="B1626" s="10"/>
      <c r="C1626" s="17"/>
      <c r="D1626" s="1"/>
      <c r="E1626" s="16"/>
    </row>
    <row r="1627" spans="1:5" x14ac:dyDescent="0.2">
      <c r="A1627" s="7"/>
      <c r="B1627" s="10"/>
      <c r="C1627" s="17"/>
      <c r="D1627" s="1"/>
      <c r="E1627" s="16"/>
    </row>
    <row r="1628" spans="1:5" x14ac:dyDescent="0.2">
      <c r="A1628" s="7"/>
      <c r="B1628" s="10"/>
      <c r="C1628" s="17"/>
      <c r="D1628" s="1"/>
      <c r="E1628" s="16"/>
    </row>
    <row r="1629" spans="1:5" x14ac:dyDescent="0.2">
      <c r="A1629" s="7"/>
      <c r="B1629" s="10"/>
      <c r="C1629" s="17"/>
      <c r="D1629" s="1"/>
      <c r="E1629" s="16"/>
    </row>
    <row r="1630" spans="1:5" x14ac:dyDescent="0.2">
      <c r="A1630" s="7"/>
      <c r="B1630" s="10"/>
      <c r="C1630" s="17"/>
      <c r="D1630" s="1"/>
      <c r="E1630" s="16"/>
    </row>
    <row r="1631" spans="1:5" x14ac:dyDescent="0.2">
      <c r="A1631" s="7"/>
      <c r="B1631" s="10"/>
      <c r="C1631" s="17"/>
      <c r="D1631" s="1"/>
      <c r="E1631" s="16"/>
    </row>
    <row r="1632" spans="1:5" x14ac:dyDescent="0.2">
      <c r="A1632" s="7"/>
      <c r="B1632" s="10"/>
      <c r="C1632" s="17"/>
      <c r="D1632" s="1"/>
      <c r="E1632" s="16"/>
    </row>
    <row r="1633" spans="1:5" x14ac:dyDescent="0.2">
      <c r="A1633" s="7"/>
      <c r="B1633" s="10"/>
      <c r="C1633" s="17"/>
      <c r="D1633" s="1"/>
      <c r="E1633" s="16"/>
    </row>
    <row r="1634" spans="1:5" x14ac:dyDescent="0.2">
      <c r="A1634" s="7"/>
      <c r="B1634" s="10"/>
      <c r="C1634" s="17"/>
      <c r="D1634" s="1"/>
      <c r="E1634" s="16"/>
    </row>
    <row r="1635" spans="1:5" x14ac:dyDescent="0.2">
      <c r="A1635" s="7"/>
      <c r="B1635" s="10"/>
      <c r="C1635" s="17"/>
      <c r="D1635" s="1"/>
      <c r="E1635" s="16"/>
    </row>
    <row r="1636" spans="1:5" x14ac:dyDescent="0.2">
      <c r="A1636" s="7"/>
      <c r="B1636" s="10"/>
      <c r="C1636" s="17"/>
      <c r="D1636" s="1"/>
      <c r="E1636" s="16"/>
    </row>
    <row r="1637" spans="1:5" x14ac:dyDescent="0.2">
      <c r="A1637" s="7"/>
      <c r="B1637" s="10"/>
      <c r="C1637" s="17"/>
      <c r="D1637" s="1"/>
      <c r="E1637" s="16"/>
    </row>
    <row r="1638" spans="1:5" x14ac:dyDescent="0.2">
      <c r="A1638" s="7"/>
      <c r="B1638" s="10"/>
      <c r="C1638" s="17"/>
      <c r="D1638" s="1"/>
      <c r="E1638" s="16"/>
    </row>
    <row r="1639" spans="1:5" x14ac:dyDescent="0.2">
      <c r="A1639" s="7"/>
      <c r="B1639" s="10"/>
      <c r="C1639" s="17"/>
      <c r="D1639" s="1"/>
      <c r="E1639" s="16"/>
    </row>
    <row r="1640" spans="1:5" x14ac:dyDescent="0.2">
      <c r="A1640" s="7"/>
      <c r="B1640" s="10"/>
      <c r="C1640" s="17"/>
      <c r="D1640" s="1"/>
      <c r="E1640" s="16"/>
    </row>
    <row r="1641" spans="1:5" x14ac:dyDescent="0.2">
      <c r="A1641" s="7"/>
      <c r="B1641" s="10"/>
      <c r="C1641" s="17"/>
      <c r="D1641" s="1"/>
      <c r="E1641" s="16"/>
    </row>
    <row r="1642" spans="1:5" x14ac:dyDescent="0.2">
      <c r="A1642" s="7"/>
      <c r="B1642" s="10"/>
      <c r="C1642" s="17"/>
      <c r="D1642" s="1"/>
      <c r="E1642" s="16"/>
    </row>
    <row r="1643" spans="1:5" x14ac:dyDescent="0.2">
      <c r="A1643" s="7"/>
      <c r="B1643" s="10"/>
      <c r="C1643" s="17"/>
      <c r="D1643" s="1"/>
      <c r="E1643" s="16"/>
    </row>
    <row r="1644" spans="1:5" x14ac:dyDescent="0.2">
      <c r="A1644" s="7"/>
      <c r="B1644" s="10"/>
      <c r="C1644" s="17"/>
      <c r="D1644" s="1"/>
      <c r="E1644" s="16"/>
    </row>
    <row r="1645" spans="1:5" x14ac:dyDescent="0.2">
      <c r="A1645" s="7"/>
      <c r="B1645" s="10"/>
      <c r="C1645" s="17"/>
      <c r="D1645" s="1"/>
      <c r="E1645" s="16"/>
    </row>
    <row r="1646" spans="1:5" x14ac:dyDescent="0.2">
      <c r="A1646" s="7"/>
      <c r="B1646" s="10"/>
      <c r="C1646" s="17"/>
      <c r="D1646" s="1"/>
      <c r="E1646" s="16"/>
    </row>
    <row r="1647" spans="1:5" x14ac:dyDescent="0.2">
      <c r="A1647" s="7"/>
      <c r="B1647" s="10"/>
      <c r="C1647" s="17"/>
      <c r="D1647" s="1"/>
      <c r="E1647" s="16"/>
    </row>
    <row r="1648" spans="1:5" x14ac:dyDescent="0.2">
      <c r="A1648" s="7"/>
      <c r="B1648" s="10"/>
      <c r="C1648" s="17"/>
      <c r="D1648" s="1"/>
      <c r="E1648" s="16"/>
    </row>
    <row r="1649" spans="1:5" x14ac:dyDescent="0.2">
      <c r="A1649" s="7"/>
      <c r="B1649" s="10"/>
      <c r="C1649" s="17"/>
      <c r="D1649" s="1"/>
      <c r="E1649" s="16"/>
    </row>
    <row r="1650" spans="1:5" x14ac:dyDescent="0.2">
      <c r="A1650" s="7"/>
      <c r="B1650" s="10"/>
      <c r="C1650" s="17"/>
      <c r="D1650" s="1"/>
      <c r="E1650" s="16"/>
    </row>
    <row r="1651" spans="1:5" x14ac:dyDescent="0.2">
      <c r="A1651" s="7"/>
      <c r="B1651" s="10"/>
      <c r="C1651" s="17"/>
      <c r="D1651" s="1"/>
      <c r="E1651" s="16"/>
    </row>
    <row r="1652" spans="1:5" x14ac:dyDescent="0.2">
      <c r="A1652" s="7"/>
      <c r="B1652" s="10"/>
      <c r="C1652" s="17"/>
      <c r="D1652" s="1"/>
      <c r="E1652" s="16"/>
    </row>
    <row r="1653" spans="1:5" x14ac:dyDescent="0.2">
      <c r="A1653" s="7"/>
      <c r="B1653" s="10"/>
      <c r="C1653" s="17"/>
      <c r="D1653" s="1"/>
      <c r="E1653" s="16"/>
    </row>
    <row r="1654" spans="1:5" x14ac:dyDescent="0.2">
      <c r="A1654" s="7"/>
      <c r="B1654" s="10"/>
      <c r="C1654" s="17"/>
      <c r="D1654" s="1"/>
      <c r="E1654" s="16"/>
    </row>
    <row r="1655" spans="1:5" x14ac:dyDescent="0.2">
      <c r="A1655" s="7"/>
      <c r="B1655" s="10"/>
      <c r="C1655" s="17"/>
      <c r="D1655" s="1"/>
      <c r="E1655" s="16"/>
    </row>
    <row r="1656" spans="1:5" x14ac:dyDescent="0.2">
      <c r="A1656" s="7"/>
      <c r="B1656" s="10"/>
    </row>
    <row r="1657" spans="1:5" x14ac:dyDescent="0.2">
      <c r="A1657" s="7"/>
      <c r="B1657" s="10"/>
    </row>
    <row r="1658" spans="1:5" x14ac:dyDescent="0.2">
      <c r="A1658" s="7"/>
      <c r="B1658" s="10"/>
    </row>
    <row r="1659" spans="1:5" x14ac:dyDescent="0.2">
      <c r="A1659" s="7"/>
      <c r="B1659" s="10"/>
    </row>
  </sheetData>
  <phoneticPr fontId="11" type="noConversion"/>
  <pageMargins left="0.78740157480314965" right="0.78740157480314965" top="0.98425196850393704" bottom="0.98425196850393704" header="0.51181102362204722" footer="0.31496062992125984"/>
  <pageSetup paperSize="9" scale="94" firstPageNumber="196" orientation="portrait" useFirstPageNumber="1" r:id="rId1"/>
  <headerFooter alignWithMargins="0">
    <oddFooter xml:space="preserve">&amp;L&amp;"Arial,Kurzíva"Zastupitelstvo Olomouckého kraje 25.6.2018
5.-Rozpočet Olomouckého kraje 2017-závěrečný účet
Příloha č. 11: Dotace a návratné finanční výpomoci poskytnuté z rozpočtu Olomouckého kraje v roce 2017&amp;R&amp;"Arial,Kurzíva"Strana &amp;P (celkem 478)
</oddFooter>
  </headerFooter>
  <rowBreaks count="6" manualBreakCount="6">
    <brk id="48" min="1" max="4" man="1"/>
    <brk id="91" min="1" max="4" man="1"/>
    <brk id="138" min="1" max="4" man="1"/>
    <brk id="270" min="1" max="4" man="1"/>
    <brk id="318" min="1" max="4" man="1"/>
    <brk id="328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361"/>
  <sheetViews>
    <sheetView view="pageBreakPreview" zoomScaleNormal="100" zoomScaleSheetLayoutView="100" workbookViewId="0">
      <selection activeCell="A54" sqref="A54"/>
    </sheetView>
  </sheetViews>
  <sheetFormatPr defaultRowHeight="12.75" x14ac:dyDescent="0.2"/>
  <cols>
    <col min="1" max="1" width="50.7109375" style="28" customWidth="1"/>
    <col min="2" max="2" width="20.7109375" style="28" customWidth="1"/>
    <col min="3" max="3" width="1.7109375" style="28" customWidth="1"/>
    <col min="4" max="4" width="20.7109375" style="28" customWidth="1"/>
    <col min="5" max="16384" width="9.140625" style="28"/>
  </cols>
  <sheetData>
    <row r="1" spans="1:4" ht="15.75" x14ac:dyDescent="0.25">
      <c r="A1" s="25" t="s">
        <v>1829</v>
      </c>
      <c r="B1" s="16"/>
      <c r="C1" s="26"/>
      <c r="D1" s="16"/>
    </row>
    <row r="2" spans="1:4" ht="15.75" x14ac:dyDescent="0.25">
      <c r="A2" s="25"/>
      <c r="B2" s="16"/>
      <c r="C2" s="26"/>
      <c r="D2" s="16"/>
    </row>
    <row r="3" spans="1:4" ht="15" customHeight="1" x14ac:dyDescent="0.2">
      <c r="A3" s="802" t="s">
        <v>218</v>
      </c>
      <c r="B3" s="802"/>
      <c r="C3" s="802"/>
      <c r="D3" s="802"/>
    </row>
    <row r="4" spans="1:4" x14ac:dyDescent="0.2">
      <c r="A4" s="802"/>
      <c r="B4" s="802"/>
      <c r="C4" s="802"/>
      <c r="D4" s="802"/>
    </row>
    <row r="5" spans="1:4" ht="15.75" customHeight="1" thickBot="1" x14ac:dyDescent="0.25">
      <c r="C5" s="30"/>
      <c r="D5" s="18" t="s">
        <v>2</v>
      </c>
    </row>
    <row r="6" spans="1:4" ht="14.25" thickTop="1" thickBot="1" x14ac:dyDescent="0.25">
      <c r="A6" s="187" t="s">
        <v>4</v>
      </c>
      <c r="B6" s="188" t="s">
        <v>5</v>
      </c>
      <c r="C6" s="32"/>
      <c r="D6" s="189" t="s">
        <v>256</v>
      </c>
    </row>
    <row r="7" spans="1:4" s="201" customFormat="1" ht="15" thickTop="1" x14ac:dyDescent="0.2">
      <c r="A7" s="432" t="s">
        <v>705</v>
      </c>
      <c r="B7" s="272">
        <v>20000</v>
      </c>
      <c r="C7" s="207"/>
      <c r="D7" s="217">
        <v>0</v>
      </c>
    </row>
    <row r="8" spans="1:4" s="201" customFormat="1" ht="14.25" x14ac:dyDescent="0.2">
      <c r="A8" s="432" t="s">
        <v>706</v>
      </c>
      <c r="B8" s="272">
        <v>10000</v>
      </c>
      <c r="C8" s="207"/>
      <c r="D8" s="217">
        <v>0</v>
      </c>
    </row>
    <row r="9" spans="1:4" s="201" customFormat="1" ht="14.25" x14ac:dyDescent="0.2">
      <c r="A9" s="432" t="s">
        <v>707</v>
      </c>
      <c r="B9" s="272">
        <v>20000</v>
      </c>
      <c r="C9" s="207"/>
      <c r="D9" s="217">
        <v>0</v>
      </c>
    </row>
    <row r="10" spans="1:4" s="201" customFormat="1" ht="14.25" x14ac:dyDescent="0.2">
      <c r="A10" s="432" t="s">
        <v>708</v>
      </c>
      <c r="B10" s="272">
        <v>15000</v>
      </c>
      <c r="C10" s="207"/>
      <c r="D10" s="217">
        <v>0</v>
      </c>
    </row>
    <row r="11" spans="1:4" s="201" customFormat="1" ht="14.25" x14ac:dyDescent="0.2">
      <c r="A11" s="432" t="s">
        <v>709</v>
      </c>
      <c r="B11" s="272">
        <v>10000</v>
      </c>
      <c r="C11" s="207"/>
      <c r="D11" s="217">
        <v>0</v>
      </c>
    </row>
    <row r="12" spans="1:4" s="201" customFormat="1" ht="14.25" x14ac:dyDescent="0.2">
      <c r="A12" s="432" t="s">
        <v>715</v>
      </c>
      <c r="B12" s="272">
        <v>30000</v>
      </c>
      <c r="C12" s="207"/>
      <c r="D12" s="217">
        <v>0</v>
      </c>
    </row>
    <row r="13" spans="1:4" s="201" customFormat="1" ht="14.25" x14ac:dyDescent="0.2">
      <c r="A13" s="432" t="s">
        <v>710</v>
      </c>
      <c r="B13" s="272">
        <v>18131.849999999999</v>
      </c>
      <c r="C13" s="207"/>
      <c r="D13" s="217">
        <v>0</v>
      </c>
    </row>
    <row r="14" spans="1:4" s="201" customFormat="1" ht="14.25" x14ac:dyDescent="0.2">
      <c r="A14" s="432" t="s">
        <v>718</v>
      </c>
      <c r="B14" s="272">
        <v>95000</v>
      </c>
      <c r="C14" s="207"/>
      <c r="D14" s="217">
        <v>3800</v>
      </c>
    </row>
    <row r="15" spans="1:4" s="201" customFormat="1" ht="14.25" x14ac:dyDescent="0.2">
      <c r="A15" s="432" t="s">
        <v>716</v>
      </c>
      <c r="B15" s="272">
        <v>50000</v>
      </c>
      <c r="C15" s="207"/>
      <c r="D15" s="217">
        <v>0</v>
      </c>
    </row>
    <row r="16" spans="1:4" s="201" customFormat="1" ht="14.25" x14ac:dyDescent="0.2">
      <c r="A16" s="432" t="s">
        <v>717</v>
      </c>
      <c r="B16" s="272">
        <v>55000</v>
      </c>
      <c r="C16" s="207"/>
      <c r="D16" s="217">
        <v>0</v>
      </c>
    </row>
    <row r="17" spans="1:4" s="201" customFormat="1" ht="14.25" x14ac:dyDescent="0.2">
      <c r="A17" s="432" t="s">
        <v>711</v>
      </c>
      <c r="B17" s="272">
        <v>179000</v>
      </c>
      <c r="C17" s="207"/>
      <c r="D17" s="217">
        <v>0</v>
      </c>
    </row>
    <row r="18" spans="1:4" s="201" customFormat="1" ht="14.25" x14ac:dyDescent="0.2">
      <c r="A18" s="432" t="s">
        <v>712</v>
      </c>
      <c r="B18" s="272">
        <v>200000</v>
      </c>
      <c r="C18" s="207"/>
      <c r="D18" s="217">
        <v>0</v>
      </c>
    </row>
    <row r="19" spans="1:4" s="201" customFormat="1" ht="14.25" x14ac:dyDescent="0.2">
      <c r="A19" s="432" t="s">
        <v>125</v>
      </c>
      <c r="B19" s="272">
        <v>246000</v>
      </c>
      <c r="C19" s="207"/>
      <c r="D19" s="217">
        <v>0</v>
      </c>
    </row>
    <row r="20" spans="1:4" s="201" customFormat="1" ht="14.25" x14ac:dyDescent="0.2">
      <c r="A20" s="432" t="s">
        <v>713</v>
      </c>
      <c r="B20" s="272">
        <v>450000</v>
      </c>
      <c r="C20" s="207"/>
      <c r="D20" s="217">
        <v>0</v>
      </c>
    </row>
    <row r="21" spans="1:4" s="201" customFormat="1" ht="14.25" x14ac:dyDescent="0.2">
      <c r="A21" s="432" t="s">
        <v>106</v>
      </c>
      <c r="B21" s="272">
        <v>105000</v>
      </c>
      <c r="C21" s="207"/>
      <c r="D21" s="217">
        <v>0</v>
      </c>
    </row>
    <row r="22" spans="1:4" s="201" customFormat="1" ht="14.25" x14ac:dyDescent="0.2">
      <c r="A22" s="432" t="s">
        <v>714</v>
      </c>
      <c r="B22" s="272">
        <v>163000</v>
      </c>
      <c r="C22" s="207"/>
      <c r="D22" s="217">
        <v>0</v>
      </c>
    </row>
    <row r="23" spans="1:4" s="201" customFormat="1" ht="29.25" thickBot="1" x14ac:dyDescent="0.25">
      <c r="A23" s="787" t="s">
        <v>1846</v>
      </c>
      <c r="B23" s="786">
        <v>348631</v>
      </c>
      <c r="C23" s="207"/>
      <c r="D23" s="260"/>
    </row>
    <row r="24" spans="1:4" s="201" customFormat="1" ht="16.5" thickTop="1" thickBot="1" x14ac:dyDescent="0.3">
      <c r="A24" s="275" t="s">
        <v>6</v>
      </c>
      <c r="B24" s="276">
        <f>SUM(B7:B23)</f>
        <v>2014762.85</v>
      </c>
      <c r="C24" s="207"/>
      <c r="D24" s="252">
        <f>SUM(D7:D22)</f>
        <v>3800</v>
      </c>
    </row>
    <row r="25" spans="1:4" ht="13.5" thickTop="1" x14ac:dyDescent="0.2">
      <c r="A25" s="27"/>
      <c r="B25" s="16"/>
      <c r="C25" s="26"/>
      <c r="D25" s="16"/>
    </row>
    <row r="26" spans="1:4" ht="15" x14ac:dyDescent="0.25">
      <c r="A26" s="211" t="s">
        <v>219</v>
      </c>
      <c r="B26" s="16"/>
      <c r="C26" s="26"/>
      <c r="D26" s="16"/>
    </row>
    <row r="27" spans="1:4" ht="29.25" customHeight="1" x14ac:dyDescent="0.25">
      <c r="A27" s="802" t="s">
        <v>220</v>
      </c>
      <c r="B27" s="802"/>
      <c r="C27" s="802"/>
      <c r="D27" s="802"/>
    </row>
    <row r="28" spans="1:4" ht="12.75" customHeight="1" thickBot="1" x14ac:dyDescent="0.25">
      <c r="C28" s="30"/>
      <c r="D28" s="18" t="s">
        <v>2</v>
      </c>
    </row>
    <row r="29" spans="1:4" ht="14.25" thickTop="1" thickBot="1" x14ac:dyDescent="0.25">
      <c r="A29" s="187" t="s">
        <v>4</v>
      </c>
      <c r="B29" s="188" t="s">
        <v>5</v>
      </c>
      <c r="C29" s="32"/>
      <c r="D29" s="189" t="s">
        <v>256</v>
      </c>
    </row>
    <row r="30" spans="1:4" s="201" customFormat="1" ht="15" thickTop="1" x14ac:dyDescent="0.2">
      <c r="A30" s="380" t="s">
        <v>735</v>
      </c>
      <c r="B30" s="469">
        <v>8500</v>
      </c>
      <c r="C30" s="207"/>
      <c r="D30" s="217">
        <v>0</v>
      </c>
    </row>
    <row r="31" spans="1:4" s="201" customFormat="1" ht="14.25" x14ac:dyDescent="0.2">
      <c r="A31" s="382" t="s">
        <v>507</v>
      </c>
      <c r="B31" s="471">
        <v>24000</v>
      </c>
      <c r="C31" s="207"/>
      <c r="D31" s="217">
        <v>0</v>
      </c>
    </row>
    <row r="32" spans="1:4" s="201" customFormat="1" ht="14.25" x14ac:dyDescent="0.2">
      <c r="A32" s="382" t="s">
        <v>736</v>
      </c>
      <c r="B32" s="471">
        <v>200000</v>
      </c>
      <c r="C32" s="207"/>
      <c r="D32" s="217">
        <v>0</v>
      </c>
    </row>
    <row r="33" spans="1:4" s="201" customFormat="1" ht="14.25" x14ac:dyDescent="0.2">
      <c r="A33" s="382" t="s">
        <v>120</v>
      </c>
      <c r="B33" s="471">
        <v>20800</v>
      </c>
      <c r="C33" s="207"/>
      <c r="D33" s="217">
        <v>0</v>
      </c>
    </row>
    <row r="34" spans="1:4" s="201" customFormat="1" ht="14.25" x14ac:dyDescent="0.2">
      <c r="A34" s="382" t="s">
        <v>737</v>
      </c>
      <c r="B34" s="471">
        <v>46000</v>
      </c>
      <c r="C34" s="207"/>
      <c r="D34" s="217">
        <v>0</v>
      </c>
    </row>
    <row r="35" spans="1:4" s="201" customFormat="1" ht="14.25" x14ac:dyDescent="0.2">
      <c r="A35" s="382" t="s">
        <v>738</v>
      </c>
      <c r="B35" s="471">
        <v>15000</v>
      </c>
      <c r="C35" s="207"/>
      <c r="D35" s="217">
        <v>0</v>
      </c>
    </row>
    <row r="36" spans="1:4" s="201" customFormat="1" ht="14.25" x14ac:dyDescent="0.2">
      <c r="A36" s="382" t="s">
        <v>739</v>
      </c>
      <c r="B36" s="471">
        <v>40100</v>
      </c>
      <c r="C36" s="207"/>
      <c r="D36" s="217">
        <v>0</v>
      </c>
    </row>
    <row r="37" spans="1:4" s="201" customFormat="1" ht="14.25" x14ac:dyDescent="0.2">
      <c r="A37" s="382" t="s">
        <v>480</v>
      </c>
      <c r="B37" s="471">
        <v>61800</v>
      </c>
      <c r="C37" s="207"/>
      <c r="D37" s="217">
        <v>0</v>
      </c>
    </row>
    <row r="38" spans="1:4" s="201" customFormat="1" ht="14.25" customHeight="1" x14ac:dyDescent="0.2">
      <c r="A38" s="382" t="s">
        <v>480</v>
      </c>
      <c r="B38" s="471">
        <v>85729</v>
      </c>
      <c r="C38" s="207"/>
      <c r="D38" s="217">
        <v>0</v>
      </c>
    </row>
    <row r="39" spans="1:4" s="201" customFormat="1" ht="14.25" x14ac:dyDescent="0.2">
      <c r="A39" s="382" t="s">
        <v>467</v>
      </c>
      <c r="B39" s="471">
        <v>65000</v>
      </c>
      <c r="C39" s="207"/>
      <c r="D39" s="217">
        <v>0</v>
      </c>
    </row>
    <row r="40" spans="1:4" s="201" customFormat="1" ht="14.25" x14ac:dyDescent="0.2">
      <c r="A40" s="382" t="s">
        <v>106</v>
      </c>
      <c r="B40" s="471">
        <v>18000</v>
      </c>
      <c r="C40" s="207"/>
      <c r="D40" s="217">
        <v>0</v>
      </c>
    </row>
    <row r="41" spans="1:4" s="201" customFormat="1" ht="14.25" x14ac:dyDescent="0.2">
      <c r="A41" s="382" t="s">
        <v>466</v>
      </c>
      <c r="B41" s="471">
        <v>79000</v>
      </c>
      <c r="C41" s="207"/>
      <c r="D41" s="217">
        <v>0</v>
      </c>
    </row>
    <row r="42" spans="1:4" s="201" customFormat="1" ht="14.25" x14ac:dyDescent="0.2">
      <c r="A42" s="382" t="s">
        <v>433</v>
      </c>
      <c r="B42" s="471">
        <v>40000</v>
      </c>
      <c r="C42" s="207"/>
      <c r="D42" s="217">
        <v>0</v>
      </c>
    </row>
    <row r="43" spans="1:4" s="201" customFormat="1" ht="14.25" x14ac:dyDescent="0.2">
      <c r="A43" s="382" t="s">
        <v>740</v>
      </c>
      <c r="B43" s="471">
        <v>25000</v>
      </c>
      <c r="C43" s="207"/>
      <c r="D43" s="217">
        <v>0</v>
      </c>
    </row>
    <row r="44" spans="1:4" s="201" customFormat="1" ht="14.25" x14ac:dyDescent="0.2">
      <c r="A44" s="382" t="s">
        <v>457</v>
      </c>
      <c r="B44" s="471">
        <v>95000</v>
      </c>
      <c r="C44" s="207"/>
      <c r="D44" s="217">
        <v>0</v>
      </c>
    </row>
    <row r="45" spans="1:4" s="201" customFormat="1" ht="14.25" x14ac:dyDescent="0.2">
      <c r="A45" s="382" t="s">
        <v>121</v>
      </c>
      <c r="B45" s="471">
        <v>9500</v>
      </c>
      <c r="C45" s="207"/>
      <c r="D45" s="217">
        <v>0</v>
      </c>
    </row>
    <row r="46" spans="1:4" s="201" customFormat="1" ht="14.25" x14ac:dyDescent="0.2">
      <c r="A46" s="382" t="s">
        <v>122</v>
      </c>
      <c r="B46" s="471">
        <v>50000</v>
      </c>
      <c r="C46" s="207"/>
      <c r="D46" s="217">
        <v>0</v>
      </c>
    </row>
    <row r="47" spans="1:4" s="201" customFormat="1" ht="14.25" x14ac:dyDescent="0.2">
      <c r="A47" s="382" t="s">
        <v>452</v>
      </c>
      <c r="B47" s="471">
        <v>35000</v>
      </c>
      <c r="C47" s="207"/>
      <c r="D47" s="217">
        <v>0</v>
      </c>
    </row>
    <row r="48" spans="1:4" s="201" customFormat="1" ht="14.25" hidden="1" x14ac:dyDescent="0.2">
      <c r="A48" s="382"/>
      <c r="B48" s="471"/>
      <c r="C48" s="207"/>
      <c r="D48" s="217">
        <v>0</v>
      </c>
    </row>
    <row r="49" spans="1:4" s="201" customFormat="1" ht="14.25" x14ac:dyDescent="0.2">
      <c r="A49" s="382" t="s">
        <v>741</v>
      </c>
      <c r="B49" s="471">
        <v>24500</v>
      </c>
      <c r="C49" s="207"/>
      <c r="D49" s="217">
        <v>0</v>
      </c>
    </row>
    <row r="50" spans="1:4" s="201" customFormat="1" ht="14.25" x14ac:dyDescent="0.2">
      <c r="A50" s="382" t="s">
        <v>742</v>
      </c>
      <c r="B50" s="471">
        <v>50714</v>
      </c>
      <c r="C50" s="207"/>
      <c r="D50" s="217">
        <v>0</v>
      </c>
    </row>
    <row r="51" spans="1:4" s="201" customFormat="1" ht="14.25" x14ac:dyDescent="0.2">
      <c r="A51" s="382" t="s">
        <v>721</v>
      </c>
      <c r="B51" s="471">
        <v>90000</v>
      </c>
      <c r="C51" s="207"/>
      <c r="D51" s="217">
        <v>0</v>
      </c>
    </row>
    <row r="52" spans="1:4" s="201" customFormat="1" ht="14.25" x14ac:dyDescent="0.2">
      <c r="A52" s="382" t="s">
        <v>359</v>
      </c>
      <c r="B52" s="471">
        <v>10000</v>
      </c>
      <c r="C52" s="207"/>
      <c r="D52" s="217">
        <v>0</v>
      </c>
    </row>
    <row r="53" spans="1:4" s="201" customFormat="1" ht="14.25" x14ac:dyDescent="0.2">
      <c r="A53" s="382" t="s">
        <v>456</v>
      </c>
      <c r="B53" s="471">
        <v>22000</v>
      </c>
      <c r="C53" s="207"/>
      <c r="D53" s="217">
        <v>0</v>
      </c>
    </row>
    <row r="54" spans="1:4" s="201" customFormat="1" ht="15" thickBot="1" x14ac:dyDescent="0.25">
      <c r="A54" s="650" t="s">
        <v>743</v>
      </c>
      <c r="B54" s="472">
        <v>60000</v>
      </c>
      <c r="C54" s="207"/>
      <c r="D54" s="220">
        <v>0</v>
      </c>
    </row>
    <row r="55" spans="1:4" s="201" customFormat="1" ht="15.75" thickTop="1" thickBot="1" x14ac:dyDescent="0.25">
      <c r="A55" s="28"/>
      <c r="B55" s="28"/>
      <c r="C55" s="30"/>
      <c r="D55" s="18" t="s">
        <v>2</v>
      </c>
    </row>
    <row r="56" spans="1:4" s="201" customFormat="1" ht="15.75" thickTop="1" thickBot="1" x14ac:dyDescent="0.25">
      <c r="A56" s="187" t="s">
        <v>4</v>
      </c>
      <c r="B56" s="188" t="s">
        <v>5</v>
      </c>
      <c r="C56" s="32"/>
      <c r="D56" s="189" t="s">
        <v>256</v>
      </c>
    </row>
    <row r="57" spans="1:4" s="201" customFormat="1" ht="15" thickTop="1" x14ac:dyDescent="0.2">
      <c r="A57" s="388" t="s">
        <v>744</v>
      </c>
      <c r="B57" s="389">
        <v>90000</v>
      </c>
      <c r="C57" s="207"/>
      <c r="D57" s="390">
        <v>0</v>
      </c>
    </row>
    <row r="58" spans="1:4" s="201" customFormat="1" ht="14.25" x14ac:dyDescent="0.2">
      <c r="A58" s="271" t="s">
        <v>323</v>
      </c>
      <c r="B58" s="272">
        <v>15000</v>
      </c>
      <c r="C58" s="207"/>
      <c r="D58" s="217">
        <v>0</v>
      </c>
    </row>
    <row r="59" spans="1:4" s="201" customFormat="1" ht="14.25" x14ac:dyDescent="0.2">
      <c r="A59" s="271" t="s">
        <v>745</v>
      </c>
      <c r="B59" s="272">
        <v>54800</v>
      </c>
      <c r="C59" s="207"/>
      <c r="D59" s="217">
        <v>0</v>
      </c>
    </row>
    <row r="60" spans="1:4" s="201" customFormat="1" ht="14.25" x14ac:dyDescent="0.2">
      <c r="A60" s="271" t="s">
        <v>746</v>
      </c>
      <c r="B60" s="272">
        <v>23000</v>
      </c>
      <c r="C60" s="207"/>
      <c r="D60" s="217">
        <v>0</v>
      </c>
    </row>
    <row r="61" spans="1:4" s="201" customFormat="1" ht="14.25" x14ac:dyDescent="0.2">
      <c r="A61" s="271" t="s">
        <v>747</v>
      </c>
      <c r="B61" s="272">
        <v>71000</v>
      </c>
      <c r="C61" s="207"/>
      <c r="D61" s="217">
        <v>0</v>
      </c>
    </row>
    <row r="62" spans="1:4" s="201" customFormat="1" ht="14.25" x14ac:dyDescent="0.2">
      <c r="A62" s="271" t="s">
        <v>748</v>
      </c>
      <c r="B62" s="272">
        <v>122700</v>
      </c>
      <c r="C62" s="207"/>
      <c r="D62" s="217">
        <v>0</v>
      </c>
    </row>
    <row r="63" spans="1:4" s="201" customFormat="1" ht="14.25" x14ac:dyDescent="0.2">
      <c r="A63" s="271" t="s">
        <v>621</v>
      </c>
      <c r="B63" s="272">
        <v>13800</v>
      </c>
      <c r="C63" s="207"/>
      <c r="D63" s="217">
        <v>0</v>
      </c>
    </row>
    <row r="64" spans="1:4" s="201" customFormat="1" ht="14.25" x14ac:dyDescent="0.2">
      <c r="A64" s="271" t="s">
        <v>632</v>
      </c>
      <c r="B64" s="272">
        <v>30000</v>
      </c>
      <c r="C64" s="207"/>
      <c r="D64" s="217">
        <v>0</v>
      </c>
    </row>
    <row r="65" spans="1:4" s="201" customFormat="1" ht="14.25" x14ac:dyDescent="0.2">
      <c r="A65" s="271" t="s">
        <v>544</v>
      </c>
      <c r="B65" s="272">
        <v>38000</v>
      </c>
      <c r="C65" s="207"/>
      <c r="D65" s="217">
        <v>0</v>
      </c>
    </row>
    <row r="66" spans="1:4" s="201" customFormat="1" ht="14.25" x14ac:dyDescent="0.2">
      <c r="A66" s="271" t="s">
        <v>719</v>
      </c>
      <c r="B66" s="272">
        <v>18000</v>
      </c>
      <c r="C66" s="207"/>
      <c r="D66" s="217">
        <v>0</v>
      </c>
    </row>
    <row r="67" spans="1:4" s="201" customFormat="1" ht="14.25" x14ac:dyDescent="0.2">
      <c r="A67" s="271" t="s">
        <v>749</v>
      </c>
      <c r="B67" s="272">
        <v>24200</v>
      </c>
      <c r="C67" s="207"/>
      <c r="D67" s="217">
        <v>0</v>
      </c>
    </row>
    <row r="68" spans="1:4" s="201" customFormat="1" ht="14.25" x14ac:dyDescent="0.2">
      <c r="A68" s="271" t="s">
        <v>750</v>
      </c>
      <c r="B68" s="272">
        <v>15000</v>
      </c>
      <c r="C68" s="207"/>
      <c r="D68" s="217">
        <v>0</v>
      </c>
    </row>
    <row r="69" spans="1:4" s="201" customFormat="1" ht="14.25" x14ac:dyDescent="0.2">
      <c r="A69" s="271" t="s">
        <v>751</v>
      </c>
      <c r="B69" s="272">
        <v>25000</v>
      </c>
      <c r="C69" s="207"/>
      <c r="D69" s="217">
        <v>0</v>
      </c>
    </row>
    <row r="70" spans="1:4" s="201" customFormat="1" ht="14.25" x14ac:dyDescent="0.2">
      <c r="A70" s="271" t="s">
        <v>752</v>
      </c>
      <c r="B70" s="272">
        <v>150000</v>
      </c>
      <c r="C70" s="207"/>
      <c r="D70" s="217">
        <v>0</v>
      </c>
    </row>
    <row r="71" spans="1:4" s="201" customFormat="1" ht="14.25" x14ac:dyDescent="0.2">
      <c r="A71" s="271" t="s">
        <v>720</v>
      </c>
      <c r="B71" s="272">
        <v>12800</v>
      </c>
      <c r="C71" s="207"/>
      <c r="D71" s="217">
        <v>0</v>
      </c>
    </row>
    <row r="72" spans="1:4" s="201" customFormat="1" ht="14.25" x14ac:dyDescent="0.2">
      <c r="A72" s="271" t="s">
        <v>753</v>
      </c>
      <c r="B72" s="272">
        <v>16450</v>
      </c>
      <c r="C72" s="207"/>
      <c r="D72" s="217">
        <v>0</v>
      </c>
    </row>
    <row r="73" spans="1:4" s="201" customFormat="1" ht="14.25" x14ac:dyDescent="0.2">
      <c r="A73" s="271" t="s">
        <v>754</v>
      </c>
      <c r="B73" s="272">
        <v>110000</v>
      </c>
      <c r="C73" s="207"/>
      <c r="D73" s="217">
        <v>0</v>
      </c>
    </row>
    <row r="74" spans="1:4" s="201" customFormat="1" ht="14.25" x14ac:dyDescent="0.2">
      <c r="A74" s="271" t="s">
        <v>755</v>
      </c>
      <c r="B74" s="272">
        <v>9400</v>
      </c>
      <c r="C74" s="207"/>
      <c r="D74" s="217">
        <v>0</v>
      </c>
    </row>
    <row r="75" spans="1:4" s="201" customFormat="1" ht="14.25" x14ac:dyDescent="0.2">
      <c r="A75" s="271" t="s">
        <v>756</v>
      </c>
      <c r="B75" s="272">
        <v>60000</v>
      </c>
      <c r="C75" s="207"/>
      <c r="D75" s="217">
        <v>0</v>
      </c>
    </row>
    <row r="76" spans="1:4" s="201" customFormat="1" ht="14.25" x14ac:dyDescent="0.2">
      <c r="A76" s="271" t="s">
        <v>757</v>
      </c>
      <c r="B76" s="272">
        <v>21000</v>
      </c>
      <c r="C76" s="207"/>
      <c r="D76" s="217">
        <v>0</v>
      </c>
    </row>
    <row r="77" spans="1:4" s="201" customFormat="1" ht="14.25" x14ac:dyDescent="0.2">
      <c r="A77" s="271" t="s">
        <v>729</v>
      </c>
      <c r="B77" s="272">
        <v>62000</v>
      </c>
      <c r="C77" s="207"/>
      <c r="D77" s="217">
        <v>0</v>
      </c>
    </row>
    <row r="78" spans="1:4" s="201" customFormat="1" ht="14.25" x14ac:dyDescent="0.2">
      <c r="A78" s="271" t="s">
        <v>758</v>
      </c>
      <c r="B78" s="272">
        <v>15000</v>
      </c>
      <c r="C78" s="207"/>
      <c r="D78" s="217">
        <v>0</v>
      </c>
    </row>
    <row r="79" spans="1:4" s="201" customFormat="1" ht="14.25" x14ac:dyDescent="0.2">
      <c r="A79" s="271" t="s">
        <v>535</v>
      </c>
      <c r="B79" s="272">
        <v>22000</v>
      </c>
      <c r="C79" s="207"/>
      <c r="D79" s="217">
        <v>0</v>
      </c>
    </row>
    <row r="80" spans="1:4" s="201" customFormat="1" ht="14.25" x14ac:dyDescent="0.2">
      <c r="A80" s="271" t="s">
        <v>759</v>
      </c>
      <c r="B80" s="272">
        <v>9000</v>
      </c>
      <c r="C80" s="207"/>
      <c r="D80" s="217">
        <v>0</v>
      </c>
    </row>
    <row r="81" spans="1:4" s="201" customFormat="1" ht="14.25" x14ac:dyDescent="0.2">
      <c r="A81" s="271" t="s">
        <v>625</v>
      </c>
      <c r="B81" s="272">
        <v>52500</v>
      </c>
      <c r="C81" s="207"/>
      <c r="D81" s="217">
        <v>0</v>
      </c>
    </row>
    <row r="82" spans="1:4" s="201" customFormat="1" ht="14.25" x14ac:dyDescent="0.2">
      <c r="A82" s="271" t="s">
        <v>760</v>
      </c>
      <c r="B82" s="272">
        <v>18600</v>
      </c>
      <c r="C82" s="207"/>
      <c r="D82" s="217">
        <v>0</v>
      </c>
    </row>
    <row r="83" spans="1:4" s="201" customFormat="1" ht="14.25" x14ac:dyDescent="0.2">
      <c r="A83" s="271" t="s">
        <v>761</v>
      </c>
      <c r="B83" s="272">
        <v>8800</v>
      </c>
      <c r="C83" s="207"/>
      <c r="D83" s="217">
        <v>0</v>
      </c>
    </row>
    <row r="84" spans="1:4" s="201" customFormat="1" ht="14.25" x14ac:dyDescent="0.2">
      <c r="A84" s="271" t="s">
        <v>762</v>
      </c>
      <c r="B84" s="272">
        <v>29500</v>
      </c>
      <c r="C84" s="207"/>
      <c r="D84" s="217">
        <v>0</v>
      </c>
    </row>
    <row r="85" spans="1:4" s="201" customFormat="1" ht="14.25" x14ac:dyDescent="0.2">
      <c r="A85" s="271" t="s">
        <v>711</v>
      </c>
      <c r="B85" s="272">
        <v>10000</v>
      </c>
      <c r="C85" s="207"/>
      <c r="D85" s="217">
        <v>0</v>
      </c>
    </row>
    <row r="86" spans="1:4" s="201" customFormat="1" ht="14.25" x14ac:dyDescent="0.2">
      <c r="A86" s="271" t="s">
        <v>531</v>
      </c>
      <c r="B86" s="272">
        <v>18600</v>
      </c>
      <c r="C86" s="207"/>
      <c r="D86" s="217">
        <v>0</v>
      </c>
    </row>
    <row r="87" spans="1:4" s="201" customFormat="1" ht="14.25" x14ac:dyDescent="0.2">
      <c r="A87" s="271" t="s">
        <v>763</v>
      </c>
      <c r="B87" s="272">
        <v>20000</v>
      </c>
      <c r="C87" s="207"/>
      <c r="D87" s="217">
        <v>0</v>
      </c>
    </row>
    <row r="88" spans="1:4" s="201" customFormat="1" ht="14.25" x14ac:dyDescent="0.2">
      <c r="A88" s="271" t="s">
        <v>764</v>
      </c>
      <c r="B88" s="272">
        <v>5800</v>
      </c>
      <c r="C88" s="207"/>
      <c r="D88" s="217">
        <v>0</v>
      </c>
    </row>
    <row r="89" spans="1:4" s="201" customFormat="1" ht="14.25" x14ac:dyDescent="0.2">
      <c r="A89" s="271" t="s">
        <v>765</v>
      </c>
      <c r="B89" s="272">
        <v>11000</v>
      </c>
      <c r="C89" s="207"/>
      <c r="D89" s="217">
        <v>0</v>
      </c>
    </row>
    <row r="90" spans="1:4" s="201" customFormat="1" ht="14.25" x14ac:dyDescent="0.2">
      <c r="A90" s="271" t="s">
        <v>766</v>
      </c>
      <c r="B90" s="272">
        <v>33000</v>
      </c>
      <c r="C90" s="207"/>
      <c r="D90" s="217">
        <v>0</v>
      </c>
    </row>
    <row r="91" spans="1:4" s="201" customFormat="1" ht="14.25" x14ac:dyDescent="0.2">
      <c r="A91" s="271" t="s">
        <v>767</v>
      </c>
      <c r="B91" s="272">
        <v>25000</v>
      </c>
      <c r="C91" s="207"/>
      <c r="D91" s="217">
        <v>0</v>
      </c>
    </row>
    <row r="92" spans="1:4" s="201" customFormat="1" ht="14.25" x14ac:dyDescent="0.2">
      <c r="A92" s="271" t="s">
        <v>722</v>
      </c>
      <c r="B92" s="272">
        <v>25000</v>
      </c>
      <c r="C92" s="207"/>
      <c r="D92" s="217">
        <v>0</v>
      </c>
    </row>
    <row r="93" spans="1:4" s="201" customFormat="1" ht="14.25" x14ac:dyDescent="0.2">
      <c r="A93" s="271" t="s">
        <v>768</v>
      </c>
      <c r="B93" s="272">
        <v>16500</v>
      </c>
      <c r="C93" s="207"/>
      <c r="D93" s="217">
        <v>0</v>
      </c>
    </row>
    <row r="94" spans="1:4" s="201" customFormat="1" ht="14.25" x14ac:dyDescent="0.2">
      <c r="A94" s="271" t="s">
        <v>769</v>
      </c>
      <c r="B94" s="272">
        <v>10000</v>
      </c>
      <c r="C94" s="207"/>
      <c r="D94" s="217">
        <v>0</v>
      </c>
    </row>
    <row r="95" spans="1:4" s="201" customFormat="1" ht="14.25" x14ac:dyDescent="0.2">
      <c r="A95" s="271" t="s">
        <v>770</v>
      </c>
      <c r="B95" s="272">
        <v>135000</v>
      </c>
      <c r="C95" s="207"/>
      <c r="D95" s="217">
        <v>0</v>
      </c>
    </row>
    <row r="96" spans="1:4" s="201" customFormat="1" ht="14.25" x14ac:dyDescent="0.2">
      <c r="A96" s="271" t="s">
        <v>771</v>
      </c>
      <c r="B96" s="272">
        <v>13200</v>
      </c>
      <c r="C96" s="207"/>
      <c r="D96" s="217">
        <v>0</v>
      </c>
    </row>
    <row r="97" spans="1:4" s="201" customFormat="1" ht="14.25" x14ac:dyDescent="0.2">
      <c r="A97" s="271" t="s">
        <v>652</v>
      </c>
      <c r="B97" s="272">
        <v>12500</v>
      </c>
      <c r="C97" s="207"/>
      <c r="D97" s="217">
        <v>0</v>
      </c>
    </row>
    <row r="98" spans="1:4" s="201" customFormat="1" ht="14.25" x14ac:dyDescent="0.2">
      <c r="A98" s="271" t="s">
        <v>124</v>
      </c>
      <c r="B98" s="272">
        <v>150000</v>
      </c>
      <c r="C98" s="207"/>
      <c r="D98" s="217">
        <v>0</v>
      </c>
    </row>
    <row r="99" spans="1:4" s="201" customFormat="1" ht="14.25" x14ac:dyDescent="0.2">
      <c r="A99" s="271" t="s">
        <v>772</v>
      </c>
      <c r="B99" s="272">
        <v>18000</v>
      </c>
      <c r="C99" s="207"/>
      <c r="D99" s="217">
        <v>0</v>
      </c>
    </row>
    <row r="100" spans="1:4" s="201" customFormat="1" ht="14.25" x14ac:dyDescent="0.2">
      <c r="A100" s="271" t="s">
        <v>730</v>
      </c>
      <c r="B100" s="272">
        <v>12700</v>
      </c>
      <c r="C100" s="207"/>
      <c r="D100" s="217">
        <v>0</v>
      </c>
    </row>
    <row r="101" spans="1:4" s="201" customFormat="1" ht="14.25" x14ac:dyDescent="0.2">
      <c r="A101" s="271" t="s">
        <v>651</v>
      </c>
      <c r="B101" s="272">
        <v>22264</v>
      </c>
      <c r="C101" s="207"/>
      <c r="D101" s="217">
        <v>0</v>
      </c>
    </row>
    <row r="102" spans="1:4" s="201" customFormat="1" ht="14.25" x14ac:dyDescent="0.2">
      <c r="A102" s="271" t="s">
        <v>773</v>
      </c>
      <c r="B102" s="272">
        <v>15000</v>
      </c>
      <c r="C102" s="207"/>
      <c r="D102" s="217">
        <v>0</v>
      </c>
    </row>
    <row r="103" spans="1:4" s="201" customFormat="1" ht="14.25" x14ac:dyDescent="0.2">
      <c r="A103" s="271" t="s">
        <v>774</v>
      </c>
      <c r="B103" s="272">
        <v>5000</v>
      </c>
      <c r="C103" s="207"/>
      <c r="D103" s="217">
        <v>0</v>
      </c>
    </row>
    <row r="104" spans="1:4" s="201" customFormat="1" ht="14.25" x14ac:dyDescent="0.2">
      <c r="A104" s="271" t="s">
        <v>775</v>
      </c>
      <c r="B104" s="272">
        <v>26700</v>
      </c>
      <c r="C104" s="207"/>
      <c r="D104" s="217">
        <v>0</v>
      </c>
    </row>
    <row r="105" spans="1:4" s="201" customFormat="1" ht="14.25" x14ac:dyDescent="0.2">
      <c r="A105" s="271" t="s">
        <v>776</v>
      </c>
      <c r="B105" s="272">
        <v>15700</v>
      </c>
      <c r="C105" s="207"/>
      <c r="D105" s="217">
        <v>0</v>
      </c>
    </row>
    <row r="106" spans="1:4" s="201" customFormat="1" ht="14.25" x14ac:dyDescent="0.2">
      <c r="A106" s="271" t="s">
        <v>777</v>
      </c>
      <c r="B106" s="272">
        <v>30500</v>
      </c>
      <c r="C106" s="207"/>
      <c r="D106" s="217">
        <v>0</v>
      </c>
    </row>
    <row r="107" spans="1:4" s="201" customFormat="1" ht="14.25" x14ac:dyDescent="0.2">
      <c r="A107" s="271" t="s">
        <v>778</v>
      </c>
      <c r="B107" s="272">
        <v>8000</v>
      </c>
      <c r="C107" s="207"/>
      <c r="D107" s="217">
        <v>0</v>
      </c>
    </row>
    <row r="108" spans="1:4" s="201" customFormat="1" ht="14.25" x14ac:dyDescent="0.2">
      <c r="A108" s="271" t="s">
        <v>779</v>
      </c>
      <c r="B108" s="272">
        <v>6000</v>
      </c>
      <c r="C108" s="207"/>
      <c r="D108" s="217">
        <v>0</v>
      </c>
    </row>
    <row r="109" spans="1:4" s="201" customFormat="1" ht="15" thickBot="1" x14ac:dyDescent="0.25">
      <c r="A109" s="393" t="s">
        <v>780</v>
      </c>
      <c r="B109" s="394">
        <v>20000</v>
      </c>
      <c r="C109" s="207"/>
      <c r="D109" s="220">
        <v>0</v>
      </c>
    </row>
    <row r="110" spans="1:4" s="201" customFormat="1" ht="15.75" thickTop="1" thickBot="1" x14ac:dyDescent="0.25">
      <c r="A110" s="28"/>
      <c r="B110" s="28"/>
      <c r="C110" s="30"/>
      <c r="D110" s="18" t="s">
        <v>2</v>
      </c>
    </row>
    <row r="111" spans="1:4" s="201" customFormat="1" ht="15.75" thickTop="1" thickBot="1" x14ac:dyDescent="0.25">
      <c r="A111" s="187" t="s">
        <v>4</v>
      </c>
      <c r="B111" s="188" t="s">
        <v>5</v>
      </c>
      <c r="C111" s="32"/>
      <c r="D111" s="189" t="s">
        <v>256</v>
      </c>
    </row>
    <row r="112" spans="1:4" s="201" customFormat="1" ht="15" thickTop="1" x14ac:dyDescent="0.2">
      <c r="A112" s="741" t="s">
        <v>624</v>
      </c>
      <c r="B112" s="742">
        <v>18600</v>
      </c>
      <c r="C112" s="207"/>
      <c r="D112" s="345">
        <v>0</v>
      </c>
    </row>
    <row r="113" spans="1:4" s="201" customFormat="1" ht="14.25" x14ac:dyDescent="0.2">
      <c r="A113" s="271" t="s">
        <v>812</v>
      </c>
      <c r="B113" s="272">
        <v>8800</v>
      </c>
      <c r="C113" s="207"/>
      <c r="D113" s="264">
        <v>0</v>
      </c>
    </row>
    <row r="114" spans="1:4" s="201" customFormat="1" ht="14.25" x14ac:dyDescent="0.2">
      <c r="A114" s="271" t="s">
        <v>781</v>
      </c>
      <c r="B114" s="272">
        <v>26500</v>
      </c>
      <c r="C114" s="207"/>
      <c r="D114" s="217">
        <v>0</v>
      </c>
    </row>
    <row r="115" spans="1:4" s="201" customFormat="1" ht="14.25" x14ac:dyDescent="0.2">
      <c r="A115" s="271" t="s">
        <v>731</v>
      </c>
      <c r="B115" s="272">
        <v>8000</v>
      </c>
      <c r="C115" s="207"/>
      <c r="D115" s="217">
        <v>0</v>
      </c>
    </row>
    <row r="116" spans="1:4" s="201" customFormat="1" ht="14.25" x14ac:dyDescent="0.2">
      <c r="A116" s="271" t="s">
        <v>125</v>
      </c>
      <c r="B116" s="272">
        <v>10000</v>
      </c>
      <c r="C116" s="207"/>
      <c r="D116" s="217">
        <v>0</v>
      </c>
    </row>
    <row r="117" spans="1:4" s="201" customFormat="1" ht="14.25" x14ac:dyDescent="0.2">
      <c r="A117" s="271" t="s">
        <v>723</v>
      </c>
      <c r="B117" s="272">
        <v>13200</v>
      </c>
      <c r="C117" s="207"/>
      <c r="D117" s="217">
        <v>0</v>
      </c>
    </row>
    <row r="118" spans="1:4" s="201" customFormat="1" ht="14.25" x14ac:dyDescent="0.2">
      <c r="A118" s="271" t="s">
        <v>149</v>
      </c>
      <c r="B118" s="272">
        <v>12500</v>
      </c>
      <c r="C118" s="207"/>
      <c r="D118" s="217">
        <v>0</v>
      </c>
    </row>
    <row r="119" spans="1:4" s="201" customFormat="1" ht="14.25" x14ac:dyDescent="0.2">
      <c r="A119" s="271" t="s">
        <v>126</v>
      </c>
      <c r="B119" s="272">
        <v>29942</v>
      </c>
      <c r="C119" s="207"/>
      <c r="D119" s="217">
        <v>0</v>
      </c>
    </row>
    <row r="120" spans="1:4" s="201" customFormat="1" ht="14.25" x14ac:dyDescent="0.2">
      <c r="A120" s="271" t="s">
        <v>732</v>
      </c>
      <c r="B120" s="272">
        <v>30000</v>
      </c>
      <c r="C120" s="207"/>
      <c r="D120" s="217">
        <v>0</v>
      </c>
    </row>
    <row r="121" spans="1:4" s="201" customFormat="1" ht="14.25" x14ac:dyDescent="0.2">
      <c r="A121" s="271" t="s">
        <v>782</v>
      </c>
      <c r="B121" s="272">
        <v>15000</v>
      </c>
      <c r="C121" s="207"/>
      <c r="D121" s="217">
        <v>0</v>
      </c>
    </row>
    <row r="122" spans="1:4" s="201" customFormat="1" ht="14.25" x14ac:dyDescent="0.2">
      <c r="A122" s="271" t="s">
        <v>783</v>
      </c>
      <c r="B122" s="272">
        <v>17000</v>
      </c>
      <c r="C122" s="207"/>
      <c r="D122" s="217">
        <v>0</v>
      </c>
    </row>
    <row r="123" spans="1:4" s="201" customFormat="1" ht="14.25" x14ac:dyDescent="0.2">
      <c r="A123" s="271" t="s">
        <v>784</v>
      </c>
      <c r="B123" s="272">
        <v>10500</v>
      </c>
      <c r="C123" s="207"/>
      <c r="D123" s="217">
        <v>0</v>
      </c>
    </row>
    <row r="124" spans="1:4" s="201" customFormat="1" ht="14.25" x14ac:dyDescent="0.2">
      <c r="A124" s="271" t="s">
        <v>785</v>
      </c>
      <c r="B124" s="272">
        <v>70000</v>
      </c>
      <c r="C124" s="207"/>
      <c r="D124" s="217">
        <v>0</v>
      </c>
    </row>
    <row r="125" spans="1:4" s="201" customFormat="1" ht="14.25" x14ac:dyDescent="0.2">
      <c r="A125" s="271" t="s">
        <v>786</v>
      </c>
      <c r="B125" s="272">
        <v>27000</v>
      </c>
      <c r="C125" s="207"/>
      <c r="D125" s="217">
        <v>0</v>
      </c>
    </row>
    <row r="126" spans="1:4" s="201" customFormat="1" ht="14.25" x14ac:dyDescent="0.2">
      <c r="A126" s="271" t="s">
        <v>724</v>
      </c>
      <c r="B126" s="272">
        <v>30000</v>
      </c>
      <c r="C126" s="207"/>
      <c r="D126" s="217">
        <v>0</v>
      </c>
    </row>
    <row r="127" spans="1:4" s="201" customFormat="1" ht="14.25" x14ac:dyDescent="0.2">
      <c r="A127" s="271" t="s">
        <v>724</v>
      </c>
      <c r="B127" s="272">
        <v>40000</v>
      </c>
      <c r="C127" s="207"/>
      <c r="D127" s="217">
        <v>0</v>
      </c>
    </row>
    <row r="128" spans="1:4" s="201" customFormat="1" ht="14.25" x14ac:dyDescent="0.2">
      <c r="A128" s="271" t="s">
        <v>733</v>
      </c>
      <c r="B128" s="272">
        <v>26000</v>
      </c>
      <c r="C128" s="207"/>
      <c r="D128" s="217">
        <v>0</v>
      </c>
    </row>
    <row r="129" spans="1:4" s="201" customFormat="1" ht="14.25" x14ac:dyDescent="0.2">
      <c r="A129" s="271" t="s">
        <v>787</v>
      </c>
      <c r="B129" s="272">
        <v>44500</v>
      </c>
      <c r="C129" s="207"/>
      <c r="D129" s="217">
        <v>0</v>
      </c>
    </row>
    <row r="130" spans="1:4" s="201" customFormat="1" ht="14.25" x14ac:dyDescent="0.2">
      <c r="A130" s="271" t="s">
        <v>788</v>
      </c>
      <c r="B130" s="272">
        <v>30000</v>
      </c>
      <c r="C130" s="207"/>
      <c r="D130" s="217">
        <v>0</v>
      </c>
    </row>
    <row r="131" spans="1:4" s="201" customFormat="1" ht="14.25" x14ac:dyDescent="0.2">
      <c r="A131" s="271" t="s">
        <v>734</v>
      </c>
      <c r="B131" s="272">
        <v>30000</v>
      </c>
      <c r="C131" s="207"/>
      <c r="D131" s="217">
        <v>0</v>
      </c>
    </row>
    <row r="132" spans="1:4" s="201" customFormat="1" ht="14.25" x14ac:dyDescent="0.2">
      <c r="A132" s="271" t="s">
        <v>128</v>
      </c>
      <c r="B132" s="272">
        <v>7500</v>
      </c>
      <c r="C132" s="207"/>
      <c r="D132" s="217">
        <v>0</v>
      </c>
    </row>
    <row r="133" spans="1:4" s="201" customFormat="1" ht="14.25" x14ac:dyDescent="0.2">
      <c r="A133" s="271" t="s">
        <v>789</v>
      </c>
      <c r="B133" s="272">
        <v>22300</v>
      </c>
      <c r="C133" s="207"/>
      <c r="D133" s="217">
        <v>0</v>
      </c>
    </row>
    <row r="134" spans="1:4" s="201" customFormat="1" ht="14.25" x14ac:dyDescent="0.2">
      <c r="A134" s="271" t="s">
        <v>725</v>
      </c>
      <c r="B134" s="272">
        <v>8000</v>
      </c>
      <c r="C134" s="207"/>
      <c r="D134" s="217">
        <v>0</v>
      </c>
    </row>
    <row r="135" spans="1:4" s="201" customFormat="1" ht="14.25" x14ac:dyDescent="0.2">
      <c r="A135" s="271" t="s">
        <v>790</v>
      </c>
      <c r="B135" s="272">
        <v>65000</v>
      </c>
      <c r="C135" s="207"/>
      <c r="D135" s="217">
        <v>0</v>
      </c>
    </row>
    <row r="136" spans="1:4" s="201" customFormat="1" ht="14.25" x14ac:dyDescent="0.2">
      <c r="A136" s="271" t="s">
        <v>791</v>
      </c>
      <c r="B136" s="272">
        <v>20000</v>
      </c>
      <c r="C136" s="207"/>
      <c r="D136" s="217">
        <v>0</v>
      </c>
    </row>
    <row r="137" spans="1:4" s="201" customFormat="1" ht="14.25" x14ac:dyDescent="0.2">
      <c r="A137" s="271" t="s">
        <v>792</v>
      </c>
      <c r="B137" s="272">
        <v>26714</v>
      </c>
      <c r="C137" s="207"/>
      <c r="D137" s="217">
        <v>0</v>
      </c>
    </row>
    <row r="138" spans="1:4" s="201" customFormat="1" ht="14.25" x14ac:dyDescent="0.2">
      <c r="A138" s="271" t="s">
        <v>726</v>
      </c>
      <c r="B138" s="272">
        <v>19387</v>
      </c>
      <c r="C138" s="207"/>
      <c r="D138" s="217">
        <v>0</v>
      </c>
    </row>
    <row r="139" spans="1:4" s="201" customFormat="1" ht="14.25" x14ac:dyDescent="0.2">
      <c r="A139" s="271" t="s">
        <v>793</v>
      </c>
      <c r="B139" s="272">
        <v>10000</v>
      </c>
      <c r="C139" s="207"/>
      <c r="D139" s="217">
        <v>0</v>
      </c>
    </row>
    <row r="140" spans="1:4" s="201" customFormat="1" ht="14.25" x14ac:dyDescent="0.2">
      <c r="A140" s="271" t="s">
        <v>147</v>
      </c>
      <c r="B140" s="272">
        <v>25000</v>
      </c>
      <c r="C140" s="207"/>
      <c r="D140" s="217">
        <v>0</v>
      </c>
    </row>
    <row r="141" spans="1:4" s="201" customFormat="1" ht="14.25" x14ac:dyDescent="0.2">
      <c r="A141" s="271" t="s">
        <v>654</v>
      </c>
      <c r="B141" s="272">
        <v>19000</v>
      </c>
      <c r="C141" s="207"/>
      <c r="D141" s="217">
        <v>0</v>
      </c>
    </row>
    <row r="142" spans="1:4" s="201" customFormat="1" ht="14.25" x14ac:dyDescent="0.2">
      <c r="A142" s="271" t="s">
        <v>794</v>
      </c>
      <c r="B142" s="272">
        <v>29000</v>
      </c>
      <c r="C142" s="207"/>
      <c r="D142" s="217">
        <v>0</v>
      </c>
    </row>
    <row r="143" spans="1:4" s="201" customFormat="1" ht="14.25" x14ac:dyDescent="0.2">
      <c r="A143" s="271" t="s">
        <v>727</v>
      </c>
      <c r="B143" s="272">
        <v>12500</v>
      </c>
      <c r="C143" s="207"/>
      <c r="D143" s="217">
        <v>0</v>
      </c>
    </row>
    <row r="144" spans="1:4" s="201" customFormat="1" ht="14.25" x14ac:dyDescent="0.2">
      <c r="A144" s="271" t="s">
        <v>455</v>
      </c>
      <c r="B144" s="272">
        <v>48000</v>
      </c>
      <c r="C144" s="207"/>
      <c r="D144" s="217">
        <v>0</v>
      </c>
    </row>
    <row r="145" spans="1:4" s="201" customFormat="1" ht="14.25" x14ac:dyDescent="0.2">
      <c r="A145" s="271" t="s">
        <v>795</v>
      </c>
      <c r="B145" s="272">
        <v>110000</v>
      </c>
      <c r="C145" s="207"/>
      <c r="D145" s="217">
        <v>0</v>
      </c>
    </row>
    <row r="146" spans="1:4" s="201" customFormat="1" ht="14.25" x14ac:dyDescent="0.2">
      <c r="A146" s="271" t="s">
        <v>796</v>
      </c>
      <c r="B146" s="272">
        <v>9000</v>
      </c>
      <c r="C146" s="207"/>
      <c r="D146" s="217">
        <v>0</v>
      </c>
    </row>
    <row r="147" spans="1:4" s="201" customFormat="1" ht="14.25" x14ac:dyDescent="0.2">
      <c r="A147" s="271" t="s">
        <v>530</v>
      </c>
      <c r="B147" s="272">
        <v>41817</v>
      </c>
      <c r="C147" s="207"/>
      <c r="D147" s="217">
        <v>0</v>
      </c>
    </row>
    <row r="148" spans="1:4" s="201" customFormat="1" ht="14.25" x14ac:dyDescent="0.2">
      <c r="A148" s="271" t="s">
        <v>634</v>
      </c>
      <c r="B148" s="272">
        <v>100000</v>
      </c>
      <c r="C148" s="207"/>
      <c r="D148" s="217">
        <v>0</v>
      </c>
    </row>
    <row r="149" spans="1:4" s="201" customFormat="1" ht="14.25" x14ac:dyDescent="0.2">
      <c r="A149" s="271" t="s">
        <v>797</v>
      </c>
      <c r="B149" s="272">
        <v>10000</v>
      </c>
      <c r="C149" s="207"/>
      <c r="D149" s="217">
        <v>0</v>
      </c>
    </row>
    <row r="150" spans="1:4" s="201" customFormat="1" ht="14.25" x14ac:dyDescent="0.2">
      <c r="A150" s="271" t="s">
        <v>798</v>
      </c>
      <c r="B150" s="272">
        <v>18000</v>
      </c>
      <c r="C150" s="207"/>
      <c r="D150" s="217">
        <v>0</v>
      </c>
    </row>
    <row r="151" spans="1:4" s="201" customFormat="1" ht="14.25" x14ac:dyDescent="0.2">
      <c r="A151" s="271" t="s">
        <v>799</v>
      </c>
      <c r="B151" s="272">
        <v>27000</v>
      </c>
      <c r="C151" s="207"/>
      <c r="D151" s="217">
        <v>0</v>
      </c>
    </row>
    <row r="152" spans="1:4" s="201" customFormat="1" ht="14.25" x14ac:dyDescent="0.2">
      <c r="A152" s="271" t="s">
        <v>800</v>
      </c>
      <c r="B152" s="272">
        <v>25000</v>
      </c>
      <c r="C152" s="207"/>
      <c r="D152" s="217">
        <v>0</v>
      </c>
    </row>
    <row r="153" spans="1:4" s="201" customFormat="1" ht="14.25" x14ac:dyDescent="0.2">
      <c r="A153" s="271" t="s">
        <v>801</v>
      </c>
      <c r="B153" s="272">
        <v>6600</v>
      </c>
      <c r="C153" s="207"/>
      <c r="D153" s="217">
        <v>0</v>
      </c>
    </row>
    <row r="154" spans="1:4" s="201" customFormat="1" ht="14.25" x14ac:dyDescent="0.2">
      <c r="A154" s="271" t="s">
        <v>802</v>
      </c>
      <c r="B154" s="272">
        <v>26000</v>
      </c>
      <c r="C154" s="207"/>
      <c r="D154" s="217">
        <v>0</v>
      </c>
    </row>
    <row r="155" spans="1:4" s="201" customFormat="1" ht="14.25" x14ac:dyDescent="0.2">
      <c r="A155" s="271" t="s">
        <v>803</v>
      </c>
      <c r="B155" s="272">
        <v>9800</v>
      </c>
      <c r="C155" s="207"/>
      <c r="D155" s="217">
        <v>0</v>
      </c>
    </row>
    <row r="156" spans="1:4" s="201" customFormat="1" ht="14.25" x14ac:dyDescent="0.2">
      <c r="A156" s="271" t="s">
        <v>804</v>
      </c>
      <c r="B156" s="272">
        <v>13000</v>
      </c>
      <c r="C156" s="207"/>
      <c r="D156" s="217">
        <v>0</v>
      </c>
    </row>
    <row r="157" spans="1:4" s="201" customFormat="1" ht="14.25" x14ac:dyDescent="0.2">
      <c r="A157" s="271" t="s">
        <v>546</v>
      </c>
      <c r="B157" s="272">
        <v>19387</v>
      </c>
      <c r="C157" s="207"/>
      <c r="D157" s="217">
        <v>0</v>
      </c>
    </row>
    <row r="158" spans="1:4" s="201" customFormat="1" ht="14.25" x14ac:dyDescent="0.2">
      <c r="A158" s="271" t="s">
        <v>129</v>
      </c>
      <c r="B158" s="272">
        <v>41000</v>
      </c>
      <c r="C158" s="207"/>
      <c r="D158" s="217">
        <v>0</v>
      </c>
    </row>
    <row r="159" spans="1:4" s="201" customFormat="1" ht="14.25" x14ac:dyDescent="0.2">
      <c r="A159" s="271" t="s">
        <v>805</v>
      </c>
      <c r="B159" s="272">
        <v>31300</v>
      </c>
      <c r="C159" s="207"/>
      <c r="D159" s="217">
        <v>0</v>
      </c>
    </row>
    <row r="160" spans="1:4" s="201" customFormat="1" ht="14.25" x14ac:dyDescent="0.2">
      <c r="A160" s="271" t="s">
        <v>806</v>
      </c>
      <c r="B160" s="272">
        <v>25500</v>
      </c>
      <c r="C160" s="207"/>
      <c r="D160" s="217">
        <v>0</v>
      </c>
    </row>
    <row r="161" spans="1:4" s="201" customFormat="1" ht="14.25" x14ac:dyDescent="0.2">
      <c r="A161" s="271" t="s">
        <v>807</v>
      </c>
      <c r="B161" s="272">
        <v>8000</v>
      </c>
      <c r="C161" s="207"/>
      <c r="D161" s="217">
        <v>0</v>
      </c>
    </row>
    <row r="162" spans="1:4" s="201" customFormat="1" ht="14.25" x14ac:dyDescent="0.2">
      <c r="A162" s="271" t="s">
        <v>808</v>
      </c>
      <c r="B162" s="272">
        <v>85000</v>
      </c>
      <c r="C162" s="207"/>
      <c r="D162" s="217">
        <v>0</v>
      </c>
    </row>
    <row r="163" spans="1:4" s="201" customFormat="1" ht="14.25" x14ac:dyDescent="0.2">
      <c r="A163" s="271" t="s">
        <v>809</v>
      </c>
      <c r="B163" s="272">
        <v>8000</v>
      </c>
      <c r="C163" s="207"/>
      <c r="D163" s="217">
        <v>0</v>
      </c>
    </row>
    <row r="164" spans="1:4" s="201" customFormat="1" ht="15" thickBot="1" x14ac:dyDescent="0.25">
      <c r="A164" s="393" t="s">
        <v>810</v>
      </c>
      <c r="B164" s="394">
        <v>8000</v>
      </c>
      <c r="C164" s="207"/>
      <c r="D164" s="220">
        <v>0</v>
      </c>
    </row>
    <row r="165" spans="1:4" s="201" customFormat="1" ht="15.75" thickTop="1" thickBot="1" x14ac:dyDescent="0.25">
      <c r="A165" s="28"/>
      <c r="B165" s="28"/>
      <c r="C165" s="30"/>
      <c r="D165" s="18" t="s">
        <v>830</v>
      </c>
    </row>
    <row r="166" spans="1:4" s="201" customFormat="1" ht="15.75" thickTop="1" thickBot="1" x14ac:dyDescent="0.25">
      <c r="A166" s="187" t="s">
        <v>4</v>
      </c>
      <c r="B166" s="188" t="s">
        <v>5</v>
      </c>
      <c r="C166" s="32"/>
      <c r="D166" s="189" t="s">
        <v>256</v>
      </c>
    </row>
    <row r="167" spans="1:4" s="201" customFormat="1" ht="15" thickTop="1" x14ac:dyDescent="0.2">
      <c r="A167" s="271" t="s">
        <v>529</v>
      </c>
      <c r="B167" s="272">
        <v>43000</v>
      </c>
      <c r="C167" s="207"/>
      <c r="D167" s="217">
        <v>0</v>
      </c>
    </row>
    <row r="168" spans="1:4" s="201" customFormat="1" ht="14.25" x14ac:dyDescent="0.2">
      <c r="A168" s="271" t="s">
        <v>811</v>
      </c>
      <c r="B168" s="272">
        <v>35000</v>
      </c>
      <c r="C168" s="207"/>
      <c r="D168" s="217">
        <v>0</v>
      </c>
    </row>
    <row r="169" spans="1:4" s="201" customFormat="1" ht="14.25" x14ac:dyDescent="0.2">
      <c r="A169" s="271" t="s">
        <v>532</v>
      </c>
      <c r="B169" s="272">
        <v>300000</v>
      </c>
      <c r="C169" s="207"/>
      <c r="D169" s="264">
        <v>0</v>
      </c>
    </row>
    <row r="170" spans="1:4" s="201" customFormat="1" ht="14.25" x14ac:dyDescent="0.2">
      <c r="A170" s="388" t="s">
        <v>728</v>
      </c>
      <c r="B170" s="389">
        <v>40000</v>
      </c>
      <c r="C170" s="207"/>
      <c r="D170" s="390">
        <v>0</v>
      </c>
    </row>
    <row r="171" spans="1:4" s="201" customFormat="1" ht="14.25" x14ac:dyDescent="0.2">
      <c r="A171" s="271" t="s">
        <v>813</v>
      </c>
      <c r="B171" s="272">
        <v>45400</v>
      </c>
      <c r="C171" s="207"/>
      <c r="D171" s="217">
        <v>0</v>
      </c>
    </row>
    <row r="172" spans="1:4" s="201" customFormat="1" ht="14.25" x14ac:dyDescent="0.2">
      <c r="A172" s="271" t="s">
        <v>814</v>
      </c>
      <c r="B172" s="272">
        <v>30000</v>
      </c>
      <c r="C172" s="207"/>
      <c r="D172" s="217">
        <v>0</v>
      </c>
    </row>
    <row r="173" spans="1:4" s="201" customFormat="1" ht="14.25" x14ac:dyDescent="0.2">
      <c r="A173" s="271" t="s">
        <v>815</v>
      </c>
      <c r="B173" s="272">
        <v>43300</v>
      </c>
      <c r="C173" s="207"/>
      <c r="D173" s="217">
        <v>0</v>
      </c>
    </row>
    <row r="174" spans="1:4" s="201" customFormat="1" ht="14.25" x14ac:dyDescent="0.2">
      <c r="A174" s="271" t="s">
        <v>816</v>
      </c>
      <c r="B174" s="272">
        <v>23000</v>
      </c>
      <c r="C174" s="207"/>
      <c r="D174" s="217">
        <v>0</v>
      </c>
    </row>
    <row r="175" spans="1:4" s="201" customFormat="1" ht="14.25" x14ac:dyDescent="0.2">
      <c r="A175" s="271" t="s">
        <v>818</v>
      </c>
      <c r="B175" s="272">
        <v>64000</v>
      </c>
      <c r="C175" s="207"/>
      <c r="D175" s="217">
        <v>0</v>
      </c>
    </row>
    <row r="176" spans="1:4" s="201" customFormat="1" ht="14.25" x14ac:dyDescent="0.2">
      <c r="A176" s="271" t="s">
        <v>819</v>
      </c>
      <c r="B176" s="272">
        <v>10500</v>
      </c>
      <c r="C176" s="207"/>
      <c r="D176" s="217">
        <v>0</v>
      </c>
    </row>
    <row r="177" spans="1:4" s="201" customFormat="1" ht="14.25" x14ac:dyDescent="0.2">
      <c r="A177" s="271" t="s">
        <v>820</v>
      </c>
      <c r="B177" s="272">
        <v>28590</v>
      </c>
      <c r="C177" s="207"/>
      <c r="D177" s="217">
        <v>0</v>
      </c>
    </row>
    <row r="178" spans="1:4" s="201" customFormat="1" ht="14.25" x14ac:dyDescent="0.2">
      <c r="A178" s="271" t="s">
        <v>702</v>
      </c>
      <c r="B178" s="272">
        <v>16000</v>
      </c>
      <c r="C178" s="207"/>
      <c r="D178" s="217">
        <v>0</v>
      </c>
    </row>
    <row r="179" spans="1:4" s="201" customFormat="1" ht="14.25" x14ac:dyDescent="0.2">
      <c r="A179" s="271" t="s">
        <v>821</v>
      </c>
      <c r="B179" s="272">
        <v>18000</v>
      </c>
      <c r="C179" s="207"/>
      <c r="D179" s="217">
        <v>0</v>
      </c>
    </row>
    <row r="180" spans="1:4" s="201" customFormat="1" ht="14.25" x14ac:dyDescent="0.2">
      <c r="A180" s="271" t="s">
        <v>148</v>
      </c>
      <c r="B180" s="272">
        <v>18800</v>
      </c>
      <c r="C180" s="207"/>
      <c r="D180" s="217">
        <v>0</v>
      </c>
    </row>
    <row r="181" spans="1:4" s="201" customFormat="1" ht="14.25" x14ac:dyDescent="0.2">
      <c r="A181" s="271" t="s">
        <v>822</v>
      </c>
      <c r="B181" s="272">
        <v>8600</v>
      </c>
      <c r="C181" s="207"/>
      <c r="D181" s="217">
        <v>0</v>
      </c>
    </row>
    <row r="182" spans="1:4" s="201" customFormat="1" ht="14.25" hidden="1" x14ac:dyDescent="0.2">
      <c r="A182" s="271"/>
      <c r="B182" s="272"/>
      <c r="C182" s="207"/>
      <c r="D182" s="217">
        <v>0</v>
      </c>
    </row>
    <row r="183" spans="1:4" s="201" customFormat="1" ht="14.25" x14ac:dyDescent="0.2">
      <c r="A183" s="271" t="s">
        <v>823</v>
      </c>
      <c r="B183" s="272">
        <v>27500</v>
      </c>
      <c r="C183" s="207"/>
      <c r="D183" s="217">
        <v>0</v>
      </c>
    </row>
    <row r="184" spans="1:4" s="201" customFormat="1" ht="14.25" x14ac:dyDescent="0.2">
      <c r="A184" s="271" t="s">
        <v>824</v>
      </c>
      <c r="B184" s="272">
        <v>15000</v>
      </c>
      <c r="C184" s="207"/>
      <c r="D184" s="217">
        <v>0</v>
      </c>
    </row>
    <row r="185" spans="1:4" s="201" customFormat="1" ht="14.25" x14ac:dyDescent="0.2">
      <c r="A185" s="271" t="s">
        <v>825</v>
      </c>
      <c r="B185" s="272">
        <v>25000</v>
      </c>
      <c r="C185" s="207"/>
      <c r="D185" s="217">
        <v>0</v>
      </c>
    </row>
    <row r="186" spans="1:4" s="201" customFormat="1" ht="14.25" x14ac:dyDescent="0.2">
      <c r="A186" s="271" t="s">
        <v>826</v>
      </c>
      <c r="B186" s="272">
        <v>22000</v>
      </c>
      <c r="C186" s="207"/>
      <c r="D186" s="217">
        <v>0</v>
      </c>
    </row>
    <row r="187" spans="1:4" s="201" customFormat="1" ht="14.25" x14ac:dyDescent="0.2">
      <c r="A187" s="271" t="s">
        <v>827</v>
      </c>
      <c r="B187" s="272">
        <v>19000</v>
      </c>
      <c r="C187" s="207"/>
      <c r="D187" s="217">
        <v>0</v>
      </c>
    </row>
    <row r="188" spans="1:4" s="201" customFormat="1" ht="14.25" x14ac:dyDescent="0.2">
      <c r="A188" s="271" t="s">
        <v>828</v>
      </c>
      <c r="B188" s="272">
        <v>41500</v>
      </c>
      <c r="C188" s="207"/>
      <c r="D188" s="217">
        <v>0</v>
      </c>
    </row>
    <row r="189" spans="1:4" s="201" customFormat="1" ht="14.25" x14ac:dyDescent="0.2">
      <c r="A189" s="271" t="s">
        <v>829</v>
      </c>
      <c r="B189" s="272">
        <v>41500</v>
      </c>
      <c r="C189" s="207"/>
      <c r="D189" s="217">
        <v>0</v>
      </c>
    </row>
    <row r="190" spans="1:4" s="201" customFormat="1" ht="14.25" x14ac:dyDescent="0.2">
      <c r="A190" s="271" t="s">
        <v>831</v>
      </c>
      <c r="B190" s="272">
        <v>41500</v>
      </c>
      <c r="C190" s="207"/>
      <c r="D190" s="217">
        <v>0</v>
      </c>
    </row>
    <row r="191" spans="1:4" s="201" customFormat="1" ht="14.25" x14ac:dyDescent="0.2">
      <c r="A191" s="271" t="s">
        <v>832</v>
      </c>
      <c r="B191" s="272">
        <v>90000</v>
      </c>
      <c r="C191" s="207"/>
      <c r="D191" s="217">
        <v>0</v>
      </c>
    </row>
    <row r="192" spans="1:4" s="201" customFormat="1" ht="14.25" x14ac:dyDescent="0.2">
      <c r="A192" s="271" t="s">
        <v>833</v>
      </c>
      <c r="B192" s="272">
        <v>41500</v>
      </c>
      <c r="C192" s="207"/>
      <c r="D192" s="217">
        <v>0</v>
      </c>
    </row>
    <row r="193" spans="1:4" s="201" customFormat="1" ht="14.25" x14ac:dyDescent="0.2">
      <c r="A193" s="271" t="s">
        <v>834</v>
      </c>
      <c r="B193" s="272">
        <v>25500</v>
      </c>
      <c r="C193" s="207"/>
      <c r="D193" s="217">
        <v>0</v>
      </c>
    </row>
    <row r="194" spans="1:4" s="201" customFormat="1" ht="14.25" x14ac:dyDescent="0.2">
      <c r="A194" s="271" t="s">
        <v>526</v>
      </c>
      <c r="B194" s="272">
        <v>30000</v>
      </c>
      <c r="C194" s="207"/>
      <c r="D194" s="217">
        <v>0</v>
      </c>
    </row>
    <row r="195" spans="1:4" s="201" customFormat="1" ht="14.25" x14ac:dyDescent="0.2">
      <c r="A195" s="271" t="s">
        <v>835</v>
      </c>
      <c r="B195" s="272">
        <v>6900</v>
      </c>
      <c r="C195" s="207"/>
      <c r="D195" s="217">
        <v>0</v>
      </c>
    </row>
    <row r="196" spans="1:4" s="201" customFormat="1" ht="15" thickBot="1" x14ac:dyDescent="0.25">
      <c r="A196" s="271" t="s">
        <v>836</v>
      </c>
      <c r="B196" s="272">
        <v>40000</v>
      </c>
      <c r="C196" s="207"/>
      <c r="D196" s="217">
        <v>0</v>
      </c>
    </row>
    <row r="197" spans="1:4" s="201" customFormat="1" ht="16.5" thickTop="1" thickBot="1" x14ac:dyDescent="0.3">
      <c r="A197" s="275" t="s">
        <v>6</v>
      </c>
      <c r="B197" s="276">
        <f>SUM(B30:B196)</f>
        <v>5602094</v>
      </c>
      <c r="C197" s="207"/>
      <c r="D197" s="252">
        <f>SUM(D30:D196)</f>
        <v>0</v>
      </c>
    </row>
    <row r="198" spans="1:4" ht="13.5" thickTop="1" x14ac:dyDescent="0.2">
      <c r="A198" s="27"/>
      <c r="B198" s="16"/>
      <c r="C198" s="26"/>
      <c r="D198" s="16"/>
    </row>
    <row r="199" spans="1:4" x14ac:dyDescent="0.2">
      <c r="A199" s="27"/>
      <c r="B199" s="16"/>
      <c r="C199" s="26"/>
      <c r="D199" s="16"/>
    </row>
    <row r="200" spans="1:4" ht="30" customHeight="1" x14ac:dyDescent="0.25">
      <c r="A200" s="802" t="s">
        <v>221</v>
      </c>
      <c r="B200" s="802"/>
      <c r="C200" s="802"/>
      <c r="D200" s="802"/>
    </row>
    <row r="201" spans="1:4" ht="16.5" customHeight="1" thickBot="1" x14ac:dyDescent="0.25">
      <c r="C201" s="30"/>
      <c r="D201" s="18" t="s">
        <v>2</v>
      </c>
    </row>
    <row r="202" spans="1:4" ht="14.25" thickTop="1" thickBot="1" x14ac:dyDescent="0.25">
      <c r="A202" s="187" t="s">
        <v>4</v>
      </c>
      <c r="B202" s="188" t="s">
        <v>5</v>
      </c>
      <c r="C202" s="32"/>
      <c r="D202" s="189" t="s">
        <v>256</v>
      </c>
    </row>
    <row r="203" spans="1:4" s="201" customFormat="1" ht="15" thickTop="1" x14ac:dyDescent="0.2">
      <c r="A203" s="271" t="s">
        <v>837</v>
      </c>
      <c r="B203" s="272">
        <v>100000</v>
      </c>
      <c r="C203" s="207"/>
      <c r="D203" s="217">
        <v>0</v>
      </c>
    </row>
    <row r="204" spans="1:4" s="201" customFormat="1" ht="14.25" x14ac:dyDescent="0.2">
      <c r="A204" s="271" t="s">
        <v>838</v>
      </c>
      <c r="B204" s="272">
        <v>100000</v>
      </c>
      <c r="C204" s="207"/>
      <c r="D204" s="217">
        <v>0</v>
      </c>
    </row>
    <row r="205" spans="1:4" s="201" customFormat="1" ht="14.25" x14ac:dyDescent="0.2">
      <c r="A205" s="271" t="s">
        <v>839</v>
      </c>
      <c r="B205" s="272">
        <v>100000</v>
      </c>
      <c r="C205" s="207"/>
      <c r="D205" s="217">
        <v>0</v>
      </c>
    </row>
    <row r="206" spans="1:4" s="201" customFormat="1" ht="14.25" x14ac:dyDescent="0.2">
      <c r="A206" s="271" t="s">
        <v>840</v>
      </c>
      <c r="B206" s="272">
        <v>100000</v>
      </c>
      <c r="C206" s="207"/>
      <c r="D206" s="217">
        <v>0</v>
      </c>
    </row>
    <row r="207" spans="1:4" s="201" customFormat="1" ht="14.25" x14ac:dyDescent="0.2">
      <c r="A207" s="271" t="s">
        <v>526</v>
      </c>
      <c r="B207" s="272">
        <v>100000</v>
      </c>
      <c r="C207" s="207"/>
      <c r="D207" s="217">
        <v>0</v>
      </c>
    </row>
    <row r="208" spans="1:4" s="201" customFormat="1" ht="14.25" x14ac:dyDescent="0.2">
      <c r="A208" s="271" t="s">
        <v>717</v>
      </c>
      <c r="B208" s="272">
        <v>100000</v>
      </c>
      <c r="C208" s="207"/>
      <c r="D208" s="217">
        <v>0</v>
      </c>
    </row>
    <row r="209" spans="1:4" s="201" customFormat="1" ht="14.25" x14ac:dyDescent="0.2">
      <c r="A209" s="271" t="s">
        <v>631</v>
      </c>
      <c r="B209" s="272">
        <v>100000</v>
      </c>
      <c r="C209" s="207"/>
      <c r="D209" s="217">
        <v>0</v>
      </c>
    </row>
    <row r="210" spans="1:4" s="201" customFormat="1" ht="14.25" x14ac:dyDescent="0.2">
      <c r="A210" s="271" t="s">
        <v>781</v>
      </c>
      <c r="B210" s="272">
        <v>100000</v>
      </c>
      <c r="C210" s="207"/>
      <c r="D210" s="217">
        <v>0</v>
      </c>
    </row>
    <row r="211" spans="1:4" s="201" customFormat="1" ht="14.25" x14ac:dyDescent="0.2">
      <c r="A211" s="271" t="s">
        <v>654</v>
      </c>
      <c r="B211" s="272">
        <v>100000</v>
      </c>
      <c r="C211" s="207"/>
      <c r="D211" s="217">
        <v>0</v>
      </c>
    </row>
    <row r="212" spans="1:4" s="201" customFormat="1" ht="14.25" x14ac:dyDescent="0.2">
      <c r="A212" s="271" t="s">
        <v>841</v>
      </c>
      <c r="B212" s="272">
        <v>100000</v>
      </c>
      <c r="C212" s="207"/>
      <c r="D212" s="217">
        <v>0</v>
      </c>
    </row>
    <row r="213" spans="1:4" s="201" customFormat="1" ht="14.25" x14ac:dyDescent="0.2">
      <c r="A213" s="271" t="s">
        <v>533</v>
      </c>
      <c r="B213" s="272">
        <v>100000</v>
      </c>
      <c r="C213" s="207"/>
      <c r="D213" s="217">
        <v>0</v>
      </c>
    </row>
    <row r="214" spans="1:4" s="201" customFormat="1" ht="14.25" x14ac:dyDescent="0.2">
      <c r="A214" s="271" t="s">
        <v>842</v>
      </c>
      <c r="B214" s="272">
        <v>100000</v>
      </c>
      <c r="C214" s="207"/>
      <c r="D214" s="217">
        <v>0</v>
      </c>
    </row>
    <row r="215" spans="1:4" s="201" customFormat="1" ht="15" thickBot="1" x14ac:dyDescent="0.25">
      <c r="A215" s="271" t="s">
        <v>547</v>
      </c>
      <c r="B215" s="272">
        <v>100000</v>
      </c>
      <c r="C215" s="207"/>
      <c r="D215" s="217">
        <v>0</v>
      </c>
    </row>
    <row r="216" spans="1:4" s="201" customFormat="1" ht="16.5" thickTop="1" thickBot="1" x14ac:dyDescent="0.3">
      <c r="A216" s="275" t="s">
        <v>6</v>
      </c>
      <c r="B216" s="276">
        <f>SUM(B203:B215)</f>
        <v>1300000</v>
      </c>
      <c r="C216" s="207"/>
      <c r="D216" s="252">
        <f>SUM(D203:D215)</f>
        <v>0</v>
      </c>
    </row>
    <row r="217" spans="1:4" ht="13.5" thickTop="1" x14ac:dyDescent="0.2">
      <c r="A217" s="801"/>
      <c r="B217" s="801"/>
      <c r="C217" s="26"/>
      <c r="D217" s="16"/>
    </row>
    <row r="218" spans="1:4" x14ac:dyDescent="0.2">
      <c r="A218" s="395"/>
      <c r="B218" s="395"/>
      <c r="C218" s="26"/>
      <c r="D218" s="16"/>
    </row>
    <row r="219" spans="1:4" x14ac:dyDescent="0.2">
      <c r="A219" s="395"/>
      <c r="B219" s="395"/>
      <c r="C219" s="26"/>
      <c r="D219" s="16"/>
    </row>
    <row r="220" spans="1:4" ht="15" customHeight="1" x14ac:dyDescent="0.2">
      <c r="A220" s="802" t="s">
        <v>222</v>
      </c>
      <c r="B220" s="802"/>
      <c r="C220" s="802"/>
      <c r="D220" s="802"/>
    </row>
    <row r="221" spans="1:4" x14ac:dyDescent="0.2">
      <c r="A221" s="802"/>
      <c r="B221" s="802"/>
      <c r="C221" s="802"/>
      <c r="D221" s="802"/>
    </row>
    <row r="222" spans="1:4" ht="13.5" customHeight="1" thickBot="1" x14ac:dyDescent="0.25">
      <c r="C222" s="30"/>
      <c r="D222" s="18" t="s">
        <v>2</v>
      </c>
    </row>
    <row r="223" spans="1:4" ht="14.25" thickTop="1" thickBot="1" x14ac:dyDescent="0.25">
      <c r="A223" s="187" t="s">
        <v>4</v>
      </c>
      <c r="B223" s="188" t="s">
        <v>5</v>
      </c>
      <c r="C223" s="32"/>
      <c r="D223" s="189" t="s">
        <v>256</v>
      </c>
    </row>
    <row r="224" spans="1:4" ht="13.5" hidden="1" thickTop="1" x14ac:dyDescent="0.2">
      <c r="A224" s="153" t="s">
        <v>132</v>
      </c>
      <c r="B224" s="33">
        <v>0</v>
      </c>
      <c r="C224" s="34"/>
      <c r="D224" s="12">
        <v>0</v>
      </c>
    </row>
    <row r="225" spans="1:4" s="201" customFormat="1" ht="15" thickTop="1" x14ac:dyDescent="0.2">
      <c r="A225" s="651" t="s">
        <v>843</v>
      </c>
      <c r="B225" s="459">
        <v>17000</v>
      </c>
      <c r="C225" s="207"/>
      <c r="D225" s="217">
        <v>0</v>
      </c>
    </row>
    <row r="226" spans="1:4" s="201" customFormat="1" ht="14.25" x14ac:dyDescent="0.2">
      <c r="A226" s="651" t="s">
        <v>844</v>
      </c>
      <c r="B226" s="459">
        <v>17000</v>
      </c>
      <c r="C226" s="207"/>
      <c r="D226" s="217">
        <v>0</v>
      </c>
    </row>
    <row r="227" spans="1:4" s="201" customFormat="1" ht="14.25" x14ac:dyDescent="0.2">
      <c r="A227" s="651" t="s">
        <v>845</v>
      </c>
      <c r="B227" s="459">
        <v>5000</v>
      </c>
      <c r="C227" s="207"/>
      <c r="D227" s="217">
        <v>0</v>
      </c>
    </row>
    <row r="228" spans="1:4" s="201" customFormat="1" ht="14.25" x14ac:dyDescent="0.2">
      <c r="A228" s="651" t="s">
        <v>846</v>
      </c>
      <c r="B228" s="459">
        <v>22000</v>
      </c>
      <c r="C228" s="207"/>
      <c r="D228" s="217">
        <v>0</v>
      </c>
    </row>
    <row r="229" spans="1:4" s="201" customFormat="1" ht="14.25" x14ac:dyDescent="0.2">
      <c r="A229" s="651" t="s">
        <v>847</v>
      </c>
      <c r="B229" s="459">
        <v>17000</v>
      </c>
      <c r="C229" s="207"/>
      <c r="D229" s="217">
        <v>0</v>
      </c>
    </row>
    <row r="230" spans="1:4" s="201" customFormat="1" ht="14.25" x14ac:dyDescent="0.2">
      <c r="A230" s="651" t="s">
        <v>848</v>
      </c>
      <c r="B230" s="459">
        <v>5000</v>
      </c>
      <c r="C230" s="207"/>
      <c r="D230" s="217">
        <v>0</v>
      </c>
    </row>
    <row r="231" spans="1:4" s="201" customFormat="1" ht="14.25" x14ac:dyDescent="0.2">
      <c r="A231" s="651" t="s">
        <v>849</v>
      </c>
      <c r="B231" s="459">
        <v>12000</v>
      </c>
      <c r="C231" s="207"/>
      <c r="D231" s="217">
        <v>0</v>
      </c>
    </row>
    <row r="232" spans="1:4" s="201" customFormat="1" ht="14.25" x14ac:dyDescent="0.2">
      <c r="A232" s="651" t="s">
        <v>850</v>
      </c>
      <c r="B232" s="459">
        <v>10000</v>
      </c>
      <c r="C232" s="207"/>
      <c r="D232" s="217">
        <v>0</v>
      </c>
    </row>
    <row r="233" spans="1:4" s="201" customFormat="1" ht="14.25" customHeight="1" x14ac:dyDescent="0.2">
      <c r="A233" s="651" t="s">
        <v>851</v>
      </c>
      <c r="B233" s="459">
        <v>10000</v>
      </c>
      <c r="C233" s="207"/>
      <c r="D233" s="217">
        <v>0</v>
      </c>
    </row>
    <row r="234" spans="1:4" s="201" customFormat="1" ht="14.25" x14ac:dyDescent="0.2">
      <c r="A234" s="651" t="s">
        <v>852</v>
      </c>
      <c r="B234" s="459">
        <v>5000</v>
      </c>
      <c r="C234" s="207"/>
      <c r="D234" s="217">
        <v>0</v>
      </c>
    </row>
    <row r="235" spans="1:4" s="201" customFormat="1" ht="14.25" x14ac:dyDescent="0.2">
      <c r="A235" s="651" t="s">
        <v>853</v>
      </c>
      <c r="B235" s="459">
        <v>5000</v>
      </c>
      <c r="C235" s="207"/>
      <c r="D235" s="217">
        <v>0</v>
      </c>
    </row>
    <row r="236" spans="1:4" s="201" customFormat="1" ht="14.25" x14ac:dyDescent="0.2">
      <c r="A236" s="651" t="s">
        <v>854</v>
      </c>
      <c r="B236" s="459">
        <v>5000</v>
      </c>
      <c r="C236" s="207"/>
      <c r="D236" s="217">
        <v>0</v>
      </c>
    </row>
    <row r="237" spans="1:4" s="201" customFormat="1" ht="14.25" x14ac:dyDescent="0.2">
      <c r="A237" s="651" t="s">
        <v>855</v>
      </c>
      <c r="B237" s="459">
        <v>129000</v>
      </c>
      <c r="C237" s="207"/>
      <c r="D237" s="217">
        <v>0</v>
      </c>
    </row>
    <row r="238" spans="1:4" s="201" customFormat="1" ht="14.25" x14ac:dyDescent="0.2">
      <c r="A238" s="651" t="s">
        <v>856</v>
      </c>
      <c r="B238" s="459">
        <v>5000</v>
      </c>
      <c r="C238" s="207"/>
      <c r="D238" s="217">
        <v>0</v>
      </c>
    </row>
    <row r="239" spans="1:4" s="201" customFormat="1" ht="14.25" x14ac:dyDescent="0.2">
      <c r="A239" s="651" t="s">
        <v>857</v>
      </c>
      <c r="B239" s="459">
        <v>12000</v>
      </c>
      <c r="C239" s="207"/>
      <c r="D239" s="217">
        <v>0</v>
      </c>
    </row>
    <row r="240" spans="1:4" s="201" customFormat="1" ht="28.5" x14ac:dyDescent="0.2">
      <c r="A240" s="651" t="s">
        <v>858</v>
      </c>
      <c r="B240" s="459">
        <v>95000</v>
      </c>
      <c r="C240" s="207"/>
      <c r="D240" s="217">
        <v>0</v>
      </c>
    </row>
    <row r="241" spans="1:4" s="201" customFormat="1" ht="14.25" x14ac:dyDescent="0.2">
      <c r="A241" s="651" t="s">
        <v>859</v>
      </c>
      <c r="B241" s="459">
        <v>22000</v>
      </c>
      <c r="C241" s="207"/>
      <c r="D241" s="217">
        <v>0</v>
      </c>
    </row>
    <row r="242" spans="1:4" s="201" customFormat="1" ht="28.5" x14ac:dyDescent="0.2">
      <c r="A242" s="651" t="s">
        <v>860</v>
      </c>
      <c r="B242" s="459">
        <v>15000</v>
      </c>
      <c r="C242" s="207"/>
      <c r="D242" s="217">
        <v>0</v>
      </c>
    </row>
    <row r="243" spans="1:4" s="201" customFormat="1" ht="14.25" x14ac:dyDescent="0.2">
      <c r="A243" s="651" t="s">
        <v>861</v>
      </c>
      <c r="B243" s="459">
        <v>258000</v>
      </c>
      <c r="C243" s="207"/>
      <c r="D243" s="217">
        <v>0</v>
      </c>
    </row>
    <row r="244" spans="1:4" s="201" customFormat="1" ht="14.25" x14ac:dyDescent="0.2">
      <c r="A244" s="651" t="s">
        <v>862</v>
      </c>
      <c r="B244" s="459">
        <v>90000</v>
      </c>
      <c r="C244" s="207"/>
      <c r="D244" s="217">
        <v>0</v>
      </c>
    </row>
    <row r="245" spans="1:4" s="201" customFormat="1" ht="14.25" x14ac:dyDescent="0.2">
      <c r="A245" s="651" t="s">
        <v>863</v>
      </c>
      <c r="B245" s="459">
        <v>12000</v>
      </c>
      <c r="C245" s="207"/>
      <c r="D245" s="217">
        <v>0</v>
      </c>
    </row>
    <row r="246" spans="1:4" s="201" customFormat="1" ht="14.25" x14ac:dyDescent="0.2">
      <c r="A246" s="651" t="s">
        <v>864</v>
      </c>
      <c r="B246" s="459">
        <v>10000</v>
      </c>
      <c r="C246" s="207"/>
      <c r="D246" s="217">
        <v>0</v>
      </c>
    </row>
    <row r="247" spans="1:4" s="201" customFormat="1" ht="14.25" x14ac:dyDescent="0.2">
      <c r="A247" s="743" t="s">
        <v>865</v>
      </c>
      <c r="B247" s="459">
        <v>5000</v>
      </c>
      <c r="C247" s="207"/>
      <c r="D247" s="217">
        <v>0</v>
      </c>
    </row>
    <row r="248" spans="1:4" s="201" customFormat="1" ht="14.25" x14ac:dyDescent="0.2">
      <c r="A248" s="651" t="s">
        <v>866</v>
      </c>
      <c r="B248" s="459">
        <v>5000</v>
      </c>
      <c r="C248" s="207"/>
      <c r="D248" s="217">
        <v>0</v>
      </c>
    </row>
    <row r="249" spans="1:4" s="201" customFormat="1" ht="28.5" x14ac:dyDescent="0.2">
      <c r="A249" s="651" t="s">
        <v>867</v>
      </c>
      <c r="B249" s="459">
        <v>19000</v>
      </c>
      <c r="C249" s="207"/>
      <c r="D249" s="217">
        <v>0</v>
      </c>
    </row>
    <row r="250" spans="1:4" s="201" customFormat="1" ht="14.25" x14ac:dyDescent="0.2">
      <c r="A250" s="743" t="s">
        <v>868</v>
      </c>
      <c r="B250" s="459">
        <v>5000</v>
      </c>
      <c r="C250" s="207"/>
      <c r="D250" s="217">
        <v>0</v>
      </c>
    </row>
    <row r="251" spans="1:4" s="201" customFormat="1" ht="14.25" x14ac:dyDescent="0.2">
      <c r="A251" s="651" t="s">
        <v>869</v>
      </c>
      <c r="B251" s="459">
        <v>15000</v>
      </c>
      <c r="C251" s="207"/>
      <c r="D251" s="217">
        <v>0</v>
      </c>
    </row>
    <row r="252" spans="1:4" s="201" customFormat="1" ht="14.25" x14ac:dyDescent="0.2">
      <c r="A252" s="651" t="s">
        <v>870</v>
      </c>
      <c r="B252" s="459">
        <v>10000</v>
      </c>
      <c r="C252" s="207"/>
      <c r="D252" s="217">
        <v>0</v>
      </c>
    </row>
    <row r="253" spans="1:4" s="201" customFormat="1" ht="14.25" x14ac:dyDescent="0.2">
      <c r="A253" s="651" t="s">
        <v>871</v>
      </c>
      <c r="B253" s="459">
        <v>5000</v>
      </c>
      <c r="C253" s="207"/>
      <c r="D253" s="217">
        <v>0</v>
      </c>
    </row>
    <row r="254" spans="1:4" s="201" customFormat="1" ht="14.25" x14ac:dyDescent="0.2">
      <c r="A254" s="651" t="s">
        <v>872</v>
      </c>
      <c r="B254" s="459">
        <v>17000</v>
      </c>
      <c r="C254" s="207"/>
      <c r="D254" s="217">
        <v>0</v>
      </c>
    </row>
    <row r="255" spans="1:4" s="201" customFormat="1" ht="14.25" x14ac:dyDescent="0.2">
      <c r="A255" s="651" t="s">
        <v>873</v>
      </c>
      <c r="B255" s="459">
        <v>70000</v>
      </c>
      <c r="C255" s="207"/>
      <c r="D255" s="217">
        <v>0</v>
      </c>
    </row>
    <row r="256" spans="1:4" s="201" customFormat="1" ht="14.25" x14ac:dyDescent="0.2">
      <c r="A256" s="651" t="s">
        <v>874</v>
      </c>
      <c r="B256" s="459">
        <v>5000</v>
      </c>
      <c r="C256" s="207"/>
      <c r="D256" s="217">
        <v>0</v>
      </c>
    </row>
    <row r="257" spans="1:4" s="201" customFormat="1" ht="14.25" x14ac:dyDescent="0.2">
      <c r="A257" s="651" t="s">
        <v>875</v>
      </c>
      <c r="B257" s="459">
        <v>12000</v>
      </c>
      <c r="C257" s="207"/>
      <c r="D257" s="217">
        <v>0</v>
      </c>
    </row>
    <row r="258" spans="1:4" s="201" customFormat="1" ht="14.25" x14ac:dyDescent="0.2">
      <c r="A258" s="651" t="s">
        <v>876</v>
      </c>
      <c r="B258" s="459">
        <v>5000</v>
      </c>
      <c r="C258" s="207"/>
      <c r="D258" s="217">
        <v>0</v>
      </c>
    </row>
    <row r="259" spans="1:4" s="201" customFormat="1" ht="14.25" x14ac:dyDescent="0.2">
      <c r="A259" s="651" t="s">
        <v>877</v>
      </c>
      <c r="B259" s="459">
        <v>12000</v>
      </c>
      <c r="C259" s="207"/>
      <c r="D259" s="217">
        <v>0</v>
      </c>
    </row>
    <row r="260" spans="1:4" s="201" customFormat="1" ht="14.25" x14ac:dyDescent="0.2">
      <c r="A260" s="651" t="s">
        <v>878</v>
      </c>
      <c r="B260" s="459">
        <v>5000</v>
      </c>
      <c r="C260" s="207"/>
      <c r="D260" s="217">
        <v>0</v>
      </c>
    </row>
    <row r="261" spans="1:4" s="201" customFormat="1" ht="14.25" x14ac:dyDescent="0.2">
      <c r="A261" s="651" t="s">
        <v>879</v>
      </c>
      <c r="B261" s="459">
        <v>17000</v>
      </c>
      <c r="C261" s="207"/>
      <c r="D261" s="217">
        <v>0</v>
      </c>
    </row>
    <row r="262" spans="1:4" s="201" customFormat="1" ht="14.25" x14ac:dyDescent="0.2">
      <c r="A262" s="651" t="s">
        <v>880</v>
      </c>
      <c r="B262" s="459">
        <v>5000</v>
      </c>
      <c r="C262" s="207"/>
      <c r="D262" s="217">
        <v>0</v>
      </c>
    </row>
    <row r="263" spans="1:4" s="201" customFormat="1" ht="14.25" x14ac:dyDescent="0.2">
      <c r="A263" s="651" t="s">
        <v>881</v>
      </c>
      <c r="B263" s="459">
        <v>5143</v>
      </c>
      <c r="C263" s="207"/>
      <c r="D263" s="217">
        <v>0</v>
      </c>
    </row>
    <row r="264" spans="1:4" s="201" customFormat="1" ht="14.25" x14ac:dyDescent="0.2">
      <c r="A264" s="743" t="s">
        <v>868</v>
      </c>
      <c r="B264" s="459">
        <v>12000</v>
      </c>
      <c r="C264" s="207"/>
      <c r="D264" s="217">
        <v>0</v>
      </c>
    </row>
    <row r="265" spans="1:4" s="201" customFormat="1" ht="14.25" x14ac:dyDescent="0.2">
      <c r="A265" s="651" t="s">
        <v>882</v>
      </c>
      <c r="B265" s="459">
        <v>10000</v>
      </c>
      <c r="C265" s="207"/>
      <c r="D265" s="217">
        <v>0</v>
      </c>
    </row>
    <row r="266" spans="1:4" s="201" customFormat="1" ht="14.25" x14ac:dyDescent="0.2">
      <c r="A266" s="651" t="s">
        <v>883</v>
      </c>
      <c r="B266" s="459">
        <v>5000</v>
      </c>
      <c r="C266" s="207"/>
      <c r="D266" s="217">
        <v>0</v>
      </c>
    </row>
    <row r="267" spans="1:4" s="201" customFormat="1" ht="14.25" x14ac:dyDescent="0.2">
      <c r="A267" s="651" t="s">
        <v>884</v>
      </c>
      <c r="B267" s="459">
        <v>10000</v>
      </c>
      <c r="C267" s="207"/>
      <c r="D267" s="217">
        <v>0</v>
      </c>
    </row>
    <row r="268" spans="1:4" s="201" customFormat="1" ht="14.25" x14ac:dyDescent="0.2">
      <c r="A268" s="651" t="s">
        <v>885</v>
      </c>
      <c r="B268" s="459">
        <v>7000</v>
      </c>
      <c r="C268" s="207"/>
      <c r="D268" s="217">
        <v>0</v>
      </c>
    </row>
    <row r="269" spans="1:4" s="201" customFormat="1" ht="14.25" x14ac:dyDescent="0.2">
      <c r="A269" s="651" t="s">
        <v>886</v>
      </c>
      <c r="B269" s="459">
        <v>5000</v>
      </c>
      <c r="C269" s="207"/>
      <c r="D269" s="217">
        <v>0</v>
      </c>
    </row>
    <row r="270" spans="1:4" s="201" customFormat="1" ht="14.25" x14ac:dyDescent="0.2">
      <c r="A270" s="651" t="s">
        <v>887</v>
      </c>
      <c r="B270" s="459">
        <v>10000</v>
      </c>
      <c r="C270" s="207"/>
      <c r="D270" s="217">
        <v>0</v>
      </c>
    </row>
    <row r="271" spans="1:4" s="201" customFormat="1" ht="14.25" x14ac:dyDescent="0.2">
      <c r="A271" s="651" t="s">
        <v>888</v>
      </c>
      <c r="B271" s="459">
        <v>10000</v>
      </c>
      <c r="C271" s="207"/>
      <c r="D271" s="217">
        <v>0</v>
      </c>
    </row>
    <row r="272" spans="1:4" s="201" customFormat="1" ht="15" thickBot="1" x14ac:dyDescent="0.25">
      <c r="A272" s="652" t="s">
        <v>889</v>
      </c>
      <c r="B272" s="460">
        <v>25000</v>
      </c>
      <c r="C272" s="207"/>
      <c r="D272" s="220">
        <v>0</v>
      </c>
    </row>
    <row r="273" spans="1:4" s="201" customFormat="1" ht="15" thickTop="1" x14ac:dyDescent="0.2">
      <c r="A273" s="391"/>
      <c r="B273" s="392"/>
      <c r="C273" s="211"/>
      <c r="D273" s="375"/>
    </row>
    <row r="274" spans="1:4" s="201" customFormat="1" ht="15" thickBot="1" x14ac:dyDescent="0.25">
      <c r="A274" s="28"/>
      <c r="B274" s="28"/>
      <c r="C274" s="30"/>
      <c r="D274" s="18" t="s">
        <v>2</v>
      </c>
    </row>
    <row r="275" spans="1:4" s="201" customFormat="1" ht="15.75" thickTop="1" thickBot="1" x14ac:dyDescent="0.25">
      <c r="A275" s="187" t="s">
        <v>4</v>
      </c>
      <c r="B275" s="188" t="s">
        <v>5</v>
      </c>
      <c r="C275" s="32"/>
      <c r="D275" s="189" t="s">
        <v>256</v>
      </c>
    </row>
    <row r="276" spans="1:4" s="201" customFormat="1" ht="15" thickTop="1" x14ac:dyDescent="0.2">
      <c r="A276" s="653" t="s">
        <v>890</v>
      </c>
      <c r="B276" s="458">
        <v>10000</v>
      </c>
      <c r="C276" s="207"/>
      <c r="D276" s="390">
        <v>0</v>
      </c>
    </row>
    <row r="277" spans="1:4" s="201" customFormat="1" ht="14.25" x14ac:dyDescent="0.2">
      <c r="A277" s="651" t="s">
        <v>891</v>
      </c>
      <c r="B277" s="459">
        <v>12000</v>
      </c>
      <c r="C277" s="207"/>
      <c r="D277" s="217">
        <v>0</v>
      </c>
    </row>
    <row r="278" spans="1:4" s="201" customFormat="1" ht="14.25" x14ac:dyDescent="0.2">
      <c r="A278" s="651" t="s">
        <v>892</v>
      </c>
      <c r="B278" s="459">
        <v>7000</v>
      </c>
      <c r="C278" s="207"/>
      <c r="D278" s="217">
        <v>0</v>
      </c>
    </row>
    <row r="279" spans="1:4" s="201" customFormat="1" ht="14.25" x14ac:dyDescent="0.2">
      <c r="A279" s="651" t="s">
        <v>893</v>
      </c>
      <c r="B279" s="459">
        <v>5000</v>
      </c>
      <c r="C279" s="207"/>
      <c r="D279" s="217">
        <v>0</v>
      </c>
    </row>
    <row r="280" spans="1:4" s="201" customFormat="1" ht="14.25" x14ac:dyDescent="0.2">
      <c r="A280" s="651" t="s">
        <v>894</v>
      </c>
      <c r="B280" s="459">
        <v>12000</v>
      </c>
      <c r="C280" s="207"/>
      <c r="D280" s="217">
        <v>0</v>
      </c>
    </row>
    <row r="281" spans="1:4" s="201" customFormat="1" ht="14.25" x14ac:dyDescent="0.2">
      <c r="A281" s="743" t="s">
        <v>895</v>
      </c>
      <c r="B281" s="459">
        <v>7000</v>
      </c>
      <c r="C281" s="207"/>
      <c r="D281" s="217">
        <v>0</v>
      </c>
    </row>
    <row r="282" spans="1:4" s="201" customFormat="1" ht="14.25" x14ac:dyDescent="0.2">
      <c r="A282" s="651" t="s">
        <v>896</v>
      </c>
      <c r="B282" s="459">
        <v>12000</v>
      </c>
      <c r="C282" s="207"/>
      <c r="D282" s="217">
        <v>0</v>
      </c>
    </row>
    <row r="283" spans="1:4" s="201" customFormat="1" ht="14.25" x14ac:dyDescent="0.2">
      <c r="A283" s="651" t="s">
        <v>897</v>
      </c>
      <c r="B283" s="459">
        <v>12000</v>
      </c>
      <c r="C283" s="207"/>
      <c r="D283" s="217">
        <v>0</v>
      </c>
    </row>
    <row r="284" spans="1:4" s="201" customFormat="1" ht="14.25" x14ac:dyDescent="0.2">
      <c r="A284" s="651" t="s">
        <v>898</v>
      </c>
      <c r="B284" s="459">
        <v>5000</v>
      </c>
      <c r="C284" s="207"/>
      <c r="D284" s="217">
        <v>0</v>
      </c>
    </row>
    <row r="285" spans="1:4" s="201" customFormat="1" ht="14.25" x14ac:dyDescent="0.2">
      <c r="A285" s="651" t="s">
        <v>899</v>
      </c>
      <c r="B285" s="459">
        <v>27000</v>
      </c>
      <c r="C285" s="207"/>
      <c r="D285" s="217">
        <v>0</v>
      </c>
    </row>
    <row r="286" spans="1:4" s="201" customFormat="1" ht="14.25" x14ac:dyDescent="0.2">
      <c r="A286" s="651" t="s">
        <v>900</v>
      </c>
      <c r="B286" s="459">
        <v>5000</v>
      </c>
      <c r="C286" s="207"/>
      <c r="D286" s="217">
        <v>0</v>
      </c>
    </row>
    <row r="287" spans="1:4" s="201" customFormat="1" ht="14.25" x14ac:dyDescent="0.2">
      <c r="A287" s="743" t="s">
        <v>901</v>
      </c>
      <c r="B287" s="459">
        <v>12000</v>
      </c>
      <c r="C287" s="207"/>
      <c r="D287" s="217">
        <v>0</v>
      </c>
    </row>
    <row r="288" spans="1:4" s="201" customFormat="1" ht="14.25" x14ac:dyDescent="0.2">
      <c r="A288" s="651" t="s">
        <v>902</v>
      </c>
      <c r="B288" s="459">
        <v>10000</v>
      </c>
      <c r="C288" s="207"/>
      <c r="D288" s="217">
        <v>0</v>
      </c>
    </row>
    <row r="289" spans="1:4" s="201" customFormat="1" ht="14.25" x14ac:dyDescent="0.2">
      <c r="A289" s="651" t="s">
        <v>903</v>
      </c>
      <c r="B289" s="459">
        <v>6000</v>
      </c>
      <c r="C289" s="207"/>
      <c r="D289" s="217">
        <v>0</v>
      </c>
    </row>
    <row r="290" spans="1:4" s="201" customFormat="1" ht="14.25" x14ac:dyDescent="0.2">
      <c r="A290" s="651" t="s">
        <v>904</v>
      </c>
      <c r="B290" s="459">
        <v>115000</v>
      </c>
      <c r="C290" s="207"/>
      <c r="D290" s="217">
        <v>0</v>
      </c>
    </row>
    <row r="291" spans="1:4" s="201" customFormat="1" ht="14.25" x14ac:dyDescent="0.2">
      <c r="A291" s="651" t="s">
        <v>905</v>
      </c>
      <c r="B291" s="459">
        <v>5000</v>
      </c>
      <c r="C291" s="207"/>
      <c r="D291" s="217">
        <v>0</v>
      </c>
    </row>
    <row r="292" spans="1:4" s="201" customFormat="1" ht="14.25" x14ac:dyDescent="0.2">
      <c r="A292" s="651" t="s">
        <v>904</v>
      </c>
      <c r="B292" s="459">
        <v>190000</v>
      </c>
      <c r="C292" s="207"/>
      <c r="D292" s="217">
        <v>0</v>
      </c>
    </row>
    <row r="293" spans="1:4" s="201" customFormat="1" ht="14.25" x14ac:dyDescent="0.2">
      <c r="A293" s="651" t="s">
        <v>866</v>
      </c>
      <c r="B293" s="459">
        <v>7000</v>
      </c>
      <c r="C293" s="207"/>
      <c r="D293" s="217">
        <v>0</v>
      </c>
    </row>
    <row r="294" spans="1:4" s="201" customFormat="1" ht="14.25" x14ac:dyDescent="0.2">
      <c r="A294" s="651" t="s">
        <v>906</v>
      </c>
      <c r="B294" s="459">
        <v>15000</v>
      </c>
      <c r="C294" s="207"/>
      <c r="D294" s="217">
        <v>0</v>
      </c>
    </row>
    <row r="295" spans="1:4" s="201" customFormat="1" ht="14.25" x14ac:dyDescent="0.2">
      <c r="A295" s="651" t="s">
        <v>907</v>
      </c>
      <c r="B295" s="459">
        <v>214000</v>
      </c>
      <c r="C295" s="207"/>
      <c r="D295" s="217">
        <v>0</v>
      </c>
    </row>
    <row r="296" spans="1:4" s="201" customFormat="1" ht="14.25" x14ac:dyDescent="0.2">
      <c r="A296" s="651" t="s">
        <v>908</v>
      </c>
      <c r="B296" s="459">
        <v>19000</v>
      </c>
      <c r="C296" s="207"/>
      <c r="D296" s="217">
        <v>0</v>
      </c>
    </row>
    <row r="297" spans="1:4" s="201" customFormat="1" ht="14.25" x14ac:dyDescent="0.2">
      <c r="A297" s="651" t="s">
        <v>909</v>
      </c>
      <c r="B297" s="459">
        <v>10000</v>
      </c>
      <c r="C297" s="207"/>
      <c r="D297" s="217">
        <v>0</v>
      </c>
    </row>
    <row r="298" spans="1:4" s="201" customFormat="1" ht="14.25" x14ac:dyDescent="0.2">
      <c r="A298" s="651" t="s">
        <v>910</v>
      </c>
      <c r="B298" s="459">
        <v>22000</v>
      </c>
      <c r="C298" s="207"/>
      <c r="D298" s="217">
        <v>0</v>
      </c>
    </row>
    <row r="299" spans="1:4" s="201" customFormat="1" ht="14.25" x14ac:dyDescent="0.2">
      <c r="A299" s="651" t="s">
        <v>911</v>
      </c>
      <c r="B299" s="459">
        <v>12000</v>
      </c>
      <c r="C299" s="207"/>
      <c r="D299" s="217">
        <v>0</v>
      </c>
    </row>
    <row r="300" spans="1:4" s="201" customFormat="1" ht="14.25" x14ac:dyDescent="0.2">
      <c r="A300" s="651" t="s">
        <v>912</v>
      </c>
      <c r="B300" s="459">
        <v>7968</v>
      </c>
      <c r="C300" s="207"/>
      <c r="D300" s="217">
        <v>0</v>
      </c>
    </row>
    <row r="301" spans="1:4" s="201" customFormat="1" ht="14.25" x14ac:dyDescent="0.2">
      <c r="A301" s="651" t="s">
        <v>913</v>
      </c>
      <c r="B301" s="459">
        <v>10000</v>
      </c>
      <c r="C301" s="207"/>
      <c r="D301" s="217">
        <v>0</v>
      </c>
    </row>
    <row r="302" spans="1:4" s="201" customFormat="1" ht="14.25" x14ac:dyDescent="0.2">
      <c r="A302" s="651" t="s">
        <v>914</v>
      </c>
      <c r="B302" s="459">
        <v>5000</v>
      </c>
      <c r="C302" s="207"/>
      <c r="D302" s="217">
        <v>0</v>
      </c>
    </row>
    <row r="303" spans="1:4" s="201" customFormat="1" ht="14.25" x14ac:dyDescent="0.2">
      <c r="A303" s="651" t="s">
        <v>915</v>
      </c>
      <c r="B303" s="459">
        <v>5000</v>
      </c>
      <c r="C303" s="207"/>
      <c r="D303" s="217">
        <v>0</v>
      </c>
    </row>
    <row r="304" spans="1:4" s="201" customFormat="1" ht="14.25" x14ac:dyDescent="0.2">
      <c r="A304" s="651" t="s">
        <v>916</v>
      </c>
      <c r="B304" s="459">
        <v>5000</v>
      </c>
      <c r="C304" s="207"/>
      <c r="D304" s="217">
        <v>0</v>
      </c>
    </row>
    <row r="305" spans="1:4" s="201" customFormat="1" ht="14.25" x14ac:dyDescent="0.2">
      <c r="A305" s="651" t="s">
        <v>917</v>
      </c>
      <c r="B305" s="459">
        <v>15000</v>
      </c>
      <c r="C305" s="207"/>
      <c r="D305" s="217">
        <v>0</v>
      </c>
    </row>
    <row r="306" spans="1:4" s="201" customFormat="1" ht="14.25" x14ac:dyDescent="0.2">
      <c r="A306" s="743" t="s">
        <v>918</v>
      </c>
      <c r="B306" s="459">
        <v>27000</v>
      </c>
      <c r="C306" s="207"/>
      <c r="D306" s="217">
        <v>0</v>
      </c>
    </row>
    <row r="307" spans="1:4" s="201" customFormat="1" ht="14.25" x14ac:dyDescent="0.2">
      <c r="A307" s="651" t="s">
        <v>919</v>
      </c>
      <c r="B307" s="459">
        <v>12000</v>
      </c>
      <c r="C307" s="207"/>
      <c r="D307" s="217">
        <v>0</v>
      </c>
    </row>
    <row r="308" spans="1:4" s="201" customFormat="1" ht="14.25" x14ac:dyDescent="0.2">
      <c r="A308" s="651" t="s">
        <v>920</v>
      </c>
      <c r="B308" s="459">
        <v>5000</v>
      </c>
      <c r="C308" s="207"/>
      <c r="D308" s="217">
        <v>0</v>
      </c>
    </row>
    <row r="309" spans="1:4" s="201" customFormat="1" ht="14.25" x14ac:dyDescent="0.2">
      <c r="A309" s="651" t="s">
        <v>921</v>
      </c>
      <c r="B309" s="459">
        <v>5000</v>
      </c>
      <c r="C309" s="207"/>
      <c r="D309" s="217">
        <v>0</v>
      </c>
    </row>
    <row r="310" spans="1:4" s="201" customFormat="1" ht="14.25" x14ac:dyDescent="0.2">
      <c r="A310" s="651" t="s">
        <v>922</v>
      </c>
      <c r="B310" s="459">
        <v>7000</v>
      </c>
      <c r="C310" s="207"/>
      <c r="D310" s="217">
        <v>0</v>
      </c>
    </row>
    <row r="311" spans="1:4" s="201" customFormat="1" ht="14.25" x14ac:dyDescent="0.2">
      <c r="A311" s="743" t="s">
        <v>923</v>
      </c>
      <c r="B311" s="459">
        <v>418000</v>
      </c>
      <c r="C311" s="207"/>
      <c r="D311" s="217">
        <v>1000</v>
      </c>
    </row>
    <row r="312" spans="1:4" s="201" customFormat="1" ht="14.25" x14ac:dyDescent="0.2">
      <c r="A312" s="651" t="s">
        <v>924</v>
      </c>
      <c r="B312" s="459">
        <v>25000</v>
      </c>
      <c r="C312" s="207"/>
      <c r="D312" s="217">
        <v>0</v>
      </c>
    </row>
    <row r="313" spans="1:4" s="201" customFormat="1" ht="14.25" x14ac:dyDescent="0.2">
      <c r="A313" s="651" t="s">
        <v>925</v>
      </c>
      <c r="B313" s="459">
        <v>15000</v>
      </c>
      <c r="C313" s="207"/>
      <c r="D313" s="217">
        <v>0</v>
      </c>
    </row>
    <row r="314" spans="1:4" s="201" customFormat="1" ht="14.25" x14ac:dyDescent="0.2">
      <c r="A314" s="651" t="s">
        <v>926</v>
      </c>
      <c r="B314" s="459">
        <v>22000</v>
      </c>
      <c r="C314" s="207"/>
      <c r="D314" s="217">
        <v>0</v>
      </c>
    </row>
    <row r="315" spans="1:4" s="201" customFormat="1" ht="14.25" x14ac:dyDescent="0.2">
      <c r="A315" s="651" t="s">
        <v>927</v>
      </c>
      <c r="B315" s="459">
        <v>10000</v>
      </c>
      <c r="C315" s="207"/>
      <c r="D315" s="217">
        <v>0</v>
      </c>
    </row>
    <row r="316" spans="1:4" s="201" customFormat="1" ht="14.25" x14ac:dyDescent="0.2">
      <c r="A316" s="651" t="s">
        <v>928</v>
      </c>
      <c r="B316" s="459">
        <v>10000</v>
      </c>
      <c r="C316" s="207"/>
      <c r="D316" s="217">
        <v>0</v>
      </c>
    </row>
    <row r="317" spans="1:4" s="201" customFormat="1" ht="14.25" x14ac:dyDescent="0.2">
      <c r="A317" s="651" t="s">
        <v>929</v>
      </c>
      <c r="B317" s="459">
        <v>17000</v>
      </c>
      <c r="C317" s="207"/>
      <c r="D317" s="217">
        <v>0</v>
      </c>
    </row>
    <row r="318" spans="1:4" s="201" customFormat="1" ht="14.25" x14ac:dyDescent="0.2">
      <c r="A318" s="651" t="s">
        <v>896</v>
      </c>
      <c r="B318" s="459">
        <v>5000</v>
      </c>
      <c r="C318" s="207"/>
      <c r="D318" s="217">
        <v>0</v>
      </c>
    </row>
    <row r="319" spans="1:4" s="201" customFormat="1" ht="14.25" x14ac:dyDescent="0.2">
      <c r="A319" s="651" t="s">
        <v>930</v>
      </c>
      <c r="B319" s="459">
        <v>10000</v>
      </c>
      <c r="C319" s="207"/>
      <c r="D319" s="217">
        <v>0</v>
      </c>
    </row>
    <row r="320" spans="1:4" s="201" customFormat="1" ht="14.25" x14ac:dyDescent="0.2">
      <c r="A320" s="651" t="s">
        <v>931</v>
      </c>
      <c r="B320" s="459">
        <v>5000</v>
      </c>
      <c r="C320" s="207"/>
      <c r="D320" s="217">
        <v>0</v>
      </c>
    </row>
    <row r="321" spans="1:4" s="201" customFormat="1" ht="14.25" x14ac:dyDescent="0.2">
      <c r="A321" s="651" t="s">
        <v>932</v>
      </c>
      <c r="B321" s="459">
        <v>5000</v>
      </c>
      <c r="C321" s="207"/>
      <c r="D321" s="217">
        <v>0</v>
      </c>
    </row>
    <row r="322" spans="1:4" s="201" customFormat="1" ht="14.25" x14ac:dyDescent="0.2">
      <c r="A322" s="651" t="s">
        <v>933</v>
      </c>
      <c r="B322" s="459">
        <v>10000</v>
      </c>
      <c r="C322" s="207"/>
      <c r="D322" s="217">
        <v>0</v>
      </c>
    </row>
    <row r="323" spans="1:4" s="201" customFormat="1" ht="14.25" hidden="1" x14ac:dyDescent="0.2">
      <c r="A323" s="651" t="s">
        <v>873</v>
      </c>
      <c r="B323" s="459">
        <v>55000</v>
      </c>
      <c r="C323" s="207"/>
      <c r="D323" s="217">
        <v>0</v>
      </c>
    </row>
    <row r="324" spans="1:4" s="201" customFormat="1" ht="14.25" x14ac:dyDescent="0.2">
      <c r="A324" s="651" t="s">
        <v>934</v>
      </c>
      <c r="B324" s="459">
        <v>10000</v>
      </c>
      <c r="C324" s="207"/>
      <c r="D324" s="217">
        <v>0</v>
      </c>
    </row>
    <row r="325" spans="1:4" s="201" customFormat="1" ht="14.25" x14ac:dyDescent="0.2">
      <c r="A325" s="651" t="s">
        <v>907</v>
      </c>
      <c r="B325" s="459">
        <v>70000</v>
      </c>
      <c r="C325" s="207"/>
      <c r="D325" s="217">
        <v>0</v>
      </c>
    </row>
    <row r="326" spans="1:4" s="201" customFormat="1" ht="14.25" x14ac:dyDescent="0.2">
      <c r="A326" s="651" t="s">
        <v>935</v>
      </c>
      <c r="B326" s="459">
        <v>5000</v>
      </c>
      <c r="C326" s="207"/>
      <c r="D326" s="217">
        <v>0</v>
      </c>
    </row>
    <row r="327" spans="1:4" s="201" customFormat="1" ht="14.25" x14ac:dyDescent="0.2">
      <c r="A327" s="651" t="s">
        <v>936</v>
      </c>
      <c r="B327" s="459">
        <v>12000</v>
      </c>
      <c r="C327" s="207"/>
      <c r="D327" s="217">
        <v>0</v>
      </c>
    </row>
    <row r="328" spans="1:4" s="201" customFormat="1" ht="15" thickBot="1" x14ac:dyDescent="0.25">
      <c r="A328" s="652" t="s">
        <v>937</v>
      </c>
      <c r="B328" s="460">
        <v>20000</v>
      </c>
      <c r="C328" s="207"/>
      <c r="D328" s="220">
        <v>0</v>
      </c>
    </row>
    <row r="329" spans="1:4" s="201" customFormat="1" ht="15.75" thickTop="1" thickBot="1" x14ac:dyDescent="0.25">
      <c r="A329" s="28"/>
      <c r="B329" s="28"/>
      <c r="C329" s="30"/>
      <c r="D329" s="18" t="s">
        <v>2</v>
      </c>
    </row>
    <row r="330" spans="1:4" s="201" customFormat="1" ht="15.75" thickTop="1" thickBot="1" x14ac:dyDescent="0.25">
      <c r="A330" s="187" t="s">
        <v>4</v>
      </c>
      <c r="B330" s="188" t="s">
        <v>5</v>
      </c>
      <c r="C330" s="32"/>
      <c r="D330" s="189" t="s">
        <v>256</v>
      </c>
    </row>
    <row r="331" spans="1:4" s="201" customFormat="1" ht="15" thickTop="1" x14ac:dyDescent="0.2">
      <c r="A331" s="653" t="s">
        <v>938</v>
      </c>
      <c r="B331" s="458">
        <v>22000</v>
      </c>
      <c r="C331" s="207"/>
      <c r="D331" s="390">
        <v>0</v>
      </c>
    </row>
    <row r="332" spans="1:4" s="201" customFormat="1" ht="14.25" x14ac:dyDescent="0.2">
      <c r="A332" s="651" t="s">
        <v>939</v>
      </c>
      <c r="B332" s="459">
        <v>17000</v>
      </c>
      <c r="C332" s="207"/>
      <c r="D332" s="217">
        <v>0</v>
      </c>
    </row>
    <row r="333" spans="1:4" s="201" customFormat="1" ht="14.25" x14ac:dyDescent="0.2">
      <c r="A333" s="651" t="s">
        <v>940</v>
      </c>
      <c r="B333" s="459">
        <v>20000</v>
      </c>
      <c r="C333" s="207"/>
      <c r="D333" s="217">
        <v>0</v>
      </c>
    </row>
    <row r="334" spans="1:4" s="201" customFormat="1" ht="15.75" customHeight="1" x14ac:dyDescent="0.2">
      <c r="A334" s="651" t="s">
        <v>941</v>
      </c>
      <c r="B334" s="459">
        <v>12000</v>
      </c>
      <c r="C334" s="207"/>
      <c r="D334" s="217">
        <v>0</v>
      </c>
    </row>
    <row r="335" spans="1:4" s="201" customFormat="1" ht="15.75" customHeight="1" x14ac:dyDescent="0.2">
      <c r="A335" s="651" t="s">
        <v>942</v>
      </c>
      <c r="B335" s="459">
        <v>17000</v>
      </c>
      <c r="C335" s="207"/>
      <c r="D335" s="217">
        <v>0</v>
      </c>
    </row>
    <row r="336" spans="1:4" s="201" customFormat="1" ht="14.25" x14ac:dyDescent="0.2">
      <c r="A336" s="651" t="s">
        <v>943</v>
      </c>
      <c r="B336" s="459">
        <v>10000</v>
      </c>
      <c r="C336" s="207"/>
      <c r="D336" s="217">
        <v>0</v>
      </c>
    </row>
    <row r="337" spans="1:4" s="201" customFormat="1" ht="14.25" x14ac:dyDescent="0.2">
      <c r="A337" s="651" t="s">
        <v>944</v>
      </c>
      <c r="B337" s="459">
        <v>10000</v>
      </c>
      <c r="C337" s="207"/>
      <c r="D337" s="217">
        <v>0</v>
      </c>
    </row>
    <row r="338" spans="1:4" s="201" customFormat="1" ht="14.25" x14ac:dyDescent="0.2">
      <c r="A338" s="743" t="s">
        <v>945</v>
      </c>
      <c r="B338" s="459">
        <v>10000</v>
      </c>
      <c r="C338" s="207"/>
      <c r="D338" s="217">
        <v>0</v>
      </c>
    </row>
    <row r="339" spans="1:4" s="201" customFormat="1" ht="14.25" x14ac:dyDescent="0.2">
      <c r="A339" s="651" t="s">
        <v>946</v>
      </c>
      <c r="B339" s="459">
        <v>5000</v>
      </c>
      <c r="C339" s="207"/>
      <c r="D339" s="217">
        <v>0</v>
      </c>
    </row>
    <row r="340" spans="1:4" s="201" customFormat="1" ht="14.25" x14ac:dyDescent="0.2">
      <c r="A340" s="651" t="s">
        <v>898</v>
      </c>
      <c r="B340" s="459">
        <v>7000</v>
      </c>
      <c r="C340" s="207"/>
      <c r="D340" s="217">
        <v>0</v>
      </c>
    </row>
    <row r="341" spans="1:4" s="201" customFormat="1" ht="14.25" x14ac:dyDescent="0.2">
      <c r="A341" s="651" t="s">
        <v>947</v>
      </c>
      <c r="B341" s="459">
        <v>10000</v>
      </c>
      <c r="C341" s="207"/>
      <c r="D341" s="217">
        <v>0</v>
      </c>
    </row>
    <row r="342" spans="1:4" s="201" customFormat="1" ht="14.25" x14ac:dyDescent="0.2">
      <c r="A342" s="651" t="s">
        <v>892</v>
      </c>
      <c r="B342" s="459">
        <v>5000</v>
      </c>
      <c r="C342" s="207"/>
      <c r="D342" s="217">
        <v>0</v>
      </c>
    </row>
    <row r="343" spans="1:4" s="201" customFormat="1" ht="14.25" x14ac:dyDescent="0.2">
      <c r="A343" s="651" t="s">
        <v>932</v>
      </c>
      <c r="B343" s="459">
        <v>7000</v>
      </c>
      <c r="C343" s="207"/>
      <c r="D343" s="217">
        <v>0</v>
      </c>
    </row>
    <row r="344" spans="1:4" s="201" customFormat="1" ht="14.25" x14ac:dyDescent="0.2">
      <c r="A344" s="651" t="s">
        <v>855</v>
      </c>
      <c r="B344" s="459">
        <v>55000</v>
      </c>
      <c r="C344" s="207"/>
      <c r="D344" s="217">
        <v>0</v>
      </c>
    </row>
    <row r="345" spans="1:4" s="201" customFormat="1" ht="14.25" x14ac:dyDescent="0.2">
      <c r="A345" s="651" t="s">
        <v>900</v>
      </c>
      <c r="B345" s="459">
        <v>7000</v>
      </c>
      <c r="C345" s="207"/>
      <c r="D345" s="217">
        <v>0</v>
      </c>
    </row>
    <row r="346" spans="1:4" s="201" customFormat="1" ht="14.25" x14ac:dyDescent="0.2">
      <c r="A346" s="651" t="s">
        <v>948</v>
      </c>
      <c r="B346" s="459">
        <v>5000</v>
      </c>
      <c r="C346" s="207"/>
      <c r="D346" s="217">
        <v>0</v>
      </c>
    </row>
    <row r="347" spans="1:4" s="201" customFormat="1" ht="14.25" x14ac:dyDescent="0.2">
      <c r="A347" s="651" t="s">
        <v>902</v>
      </c>
      <c r="B347" s="459">
        <v>5000</v>
      </c>
      <c r="C347" s="207"/>
      <c r="D347" s="217">
        <v>0</v>
      </c>
    </row>
    <row r="348" spans="1:4" s="201" customFormat="1" ht="14.25" x14ac:dyDescent="0.2">
      <c r="A348" s="651" t="s">
        <v>949</v>
      </c>
      <c r="B348" s="459">
        <v>10000</v>
      </c>
      <c r="C348" s="207"/>
      <c r="D348" s="217">
        <v>0</v>
      </c>
    </row>
    <row r="349" spans="1:4" s="201" customFormat="1" ht="14.25" x14ac:dyDescent="0.2">
      <c r="A349" s="651" t="s">
        <v>950</v>
      </c>
      <c r="B349" s="459">
        <v>5000</v>
      </c>
      <c r="C349" s="207"/>
      <c r="D349" s="217">
        <v>0</v>
      </c>
    </row>
    <row r="350" spans="1:4" s="201" customFormat="1" ht="14.25" x14ac:dyDescent="0.2">
      <c r="A350" s="651" t="s">
        <v>951</v>
      </c>
      <c r="B350" s="459">
        <v>47000</v>
      </c>
      <c r="C350" s="207"/>
      <c r="D350" s="217">
        <v>0</v>
      </c>
    </row>
    <row r="351" spans="1:4" s="201" customFormat="1" ht="14.25" x14ac:dyDescent="0.2">
      <c r="A351" s="651" t="s">
        <v>952</v>
      </c>
      <c r="B351" s="459">
        <v>12000</v>
      </c>
      <c r="C351" s="207"/>
      <c r="D351" s="217">
        <v>0</v>
      </c>
    </row>
    <row r="352" spans="1:4" s="201" customFormat="1" ht="14.25" x14ac:dyDescent="0.2">
      <c r="A352" s="651" t="s">
        <v>953</v>
      </c>
      <c r="B352" s="459">
        <v>24000</v>
      </c>
      <c r="C352" s="207"/>
      <c r="D352" s="217">
        <v>0</v>
      </c>
    </row>
    <row r="353" spans="1:4" s="201" customFormat="1" ht="14.25" x14ac:dyDescent="0.2">
      <c r="A353" s="651" t="s">
        <v>954</v>
      </c>
      <c r="B353" s="459">
        <v>5000</v>
      </c>
      <c r="C353" s="207"/>
      <c r="D353" s="217">
        <v>0</v>
      </c>
    </row>
    <row r="354" spans="1:4" s="201" customFormat="1" ht="14.25" x14ac:dyDescent="0.2">
      <c r="A354" s="651" t="s">
        <v>955</v>
      </c>
      <c r="B354" s="459">
        <v>7000</v>
      </c>
      <c r="C354" s="207"/>
      <c r="D354" s="217">
        <v>0</v>
      </c>
    </row>
    <row r="355" spans="1:4" s="201" customFormat="1" ht="14.25" x14ac:dyDescent="0.2">
      <c r="A355" s="651" t="s">
        <v>956</v>
      </c>
      <c r="B355" s="459">
        <v>5000</v>
      </c>
      <c r="C355" s="207"/>
      <c r="D355" s="217">
        <v>0</v>
      </c>
    </row>
    <row r="356" spans="1:4" s="201" customFormat="1" ht="14.25" x14ac:dyDescent="0.2">
      <c r="A356" s="651" t="s">
        <v>957</v>
      </c>
      <c r="B356" s="459">
        <v>5000</v>
      </c>
      <c r="C356" s="207"/>
      <c r="D356" s="217">
        <v>0</v>
      </c>
    </row>
    <row r="357" spans="1:4" s="201" customFormat="1" ht="15" thickBot="1" x14ac:dyDescent="0.25">
      <c r="A357" s="651" t="s">
        <v>861</v>
      </c>
      <c r="B357" s="459">
        <v>125000</v>
      </c>
      <c r="C357" s="207"/>
      <c r="D357" s="217">
        <v>0</v>
      </c>
    </row>
    <row r="358" spans="1:4" s="201" customFormat="1" ht="16.5" thickTop="1" thickBot="1" x14ac:dyDescent="0.3">
      <c r="A358" s="256" t="s">
        <v>6</v>
      </c>
      <c r="B358" s="257">
        <f>SUM(B224:B357)</f>
        <v>3137111</v>
      </c>
      <c r="C358" s="207"/>
      <c r="D358" s="258">
        <f>SUM(D224:D357)</f>
        <v>1000</v>
      </c>
    </row>
    <row r="359" spans="1:4" ht="14.25" thickTop="1" thickBot="1" x14ac:dyDescent="0.25">
      <c r="A359" s="154"/>
      <c r="B359" s="27"/>
      <c r="C359" s="26"/>
      <c r="D359" s="16"/>
    </row>
    <row r="360" spans="1:4" s="170" customFormat="1" ht="24.95" customHeight="1" thickTop="1" thickBot="1" x14ac:dyDescent="0.25">
      <c r="A360" s="212" t="s">
        <v>113</v>
      </c>
      <c r="B360" s="213">
        <f>B24+B197+B216+B358</f>
        <v>12053967.85</v>
      </c>
      <c r="C360" s="169"/>
      <c r="D360" s="214">
        <f>D358+D216+D197+D24</f>
        <v>4800</v>
      </c>
    </row>
    <row r="361" spans="1:4" ht="13.5" thickTop="1" x14ac:dyDescent="0.2">
      <c r="A361" s="502"/>
    </row>
  </sheetData>
  <mergeCells count="5">
    <mergeCell ref="A217:B217"/>
    <mergeCell ref="A3:D4"/>
    <mergeCell ref="A27:D27"/>
    <mergeCell ref="A200:D200"/>
    <mergeCell ref="A220:D221"/>
  </mergeCells>
  <pageMargins left="0.70866141732283472" right="0.70866141732283472" top="0.78740157480314965" bottom="0.78740157480314965" header="0.31496062992125984" footer="0.11811023622047245"/>
  <pageSetup paperSize="9" scale="94" firstPageNumber="204" orientation="portrait" useFirstPageNumber="1" r:id="rId1"/>
  <headerFooter>
    <oddFooter xml:space="preserve">&amp;L&amp;"Arial,Kurzíva"Zastupitelstvo Olomouckého kraje 25.6.2018
5.-Rozpočet Olomouckého kraje 2017-závěrečný účet
Příloha č. 11: Dotace a návratné finanční výpomoci poskytnuté z rozpočtu Olomouckého kraje v roce 2017&amp;R&amp;"Arial,Kurzíva"Strana &amp;P (celkem 478)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E304"/>
  <sheetViews>
    <sheetView view="pageBreakPreview" zoomScaleNormal="100" zoomScaleSheetLayoutView="100" workbookViewId="0">
      <selection activeCell="A208" sqref="A208"/>
    </sheetView>
  </sheetViews>
  <sheetFormatPr defaultRowHeight="12.75" x14ac:dyDescent="0.2"/>
  <cols>
    <col min="1" max="1" width="50.7109375" style="28" customWidth="1"/>
    <col min="2" max="2" width="20.7109375" style="28" customWidth="1"/>
    <col min="3" max="3" width="1.7109375" style="28" customWidth="1"/>
    <col min="4" max="4" width="20.7109375" style="28" customWidth="1"/>
    <col min="5" max="16384" width="9.140625" style="28"/>
  </cols>
  <sheetData>
    <row r="1" spans="1:4" ht="15.75" x14ac:dyDescent="0.25">
      <c r="A1" s="25" t="s">
        <v>115</v>
      </c>
      <c r="B1" s="16"/>
      <c r="C1" s="26"/>
      <c r="D1" s="16"/>
    </row>
    <row r="2" spans="1:4" ht="15.75" x14ac:dyDescent="0.25">
      <c r="A2" s="25"/>
      <c r="B2" s="16"/>
      <c r="C2" s="26"/>
      <c r="D2" s="16"/>
    </row>
    <row r="3" spans="1:4" ht="15" hidden="1" x14ac:dyDescent="0.25">
      <c r="A3" s="315" t="s">
        <v>185</v>
      </c>
      <c r="B3" s="16"/>
      <c r="C3" s="26"/>
      <c r="D3" s="16"/>
    </row>
    <row r="4" spans="1:4" ht="13.5" hidden="1" thickBot="1" x14ac:dyDescent="0.25">
      <c r="B4" s="29"/>
      <c r="C4" s="30"/>
      <c r="D4" s="18" t="s">
        <v>2</v>
      </c>
    </row>
    <row r="5" spans="1:4" ht="14.25" hidden="1" thickTop="1" thickBot="1" x14ac:dyDescent="0.25">
      <c r="A5" s="187" t="s">
        <v>4</v>
      </c>
      <c r="B5" s="188" t="s">
        <v>5</v>
      </c>
      <c r="C5" s="155"/>
      <c r="D5" s="189" t="s">
        <v>13</v>
      </c>
    </row>
    <row r="6" spans="1:4" s="201" customFormat="1" ht="16.5" hidden="1" thickTop="1" thickBot="1" x14ac:dyDescent="0.3">
      <c r="A6" s="341"/>
      <c r="B6" s="342"/>
      <c r="C6" s="343"/>
      <c r="D6" s="264">
        <v>0</v>
      </c>
    </row>
    <row r="7" spans="1:4" s="201" customFormat="1" ht="16.5" hidden="1" thickTop="1" thickBot="1" x14ac:dyDescent="0.3">
      <c r="A7" s="344"/>
      <c r="B7" s="326"/>
      <c r="C7" s="343"/>
      <c r="D7" s="345"/>
    </row>
    <row r="8" spans="1:4" s="201" customFormat="1" ht="16.5" hidden="1" thickTop="1" thickBot="1" x14ac:dyDescent="0.3">
      <c r="A8" s="346" t="s">
        <v>6</v>
      </c>
      <c r="B8" s="347">
        <f>SUM(B6:B7)</f>
        <v>0</v>
      </c>
      <c r="C8" s="343"/>
      <c r="D8" s="348">
        <f>SUM(D6:D7)</f>
        <v>0</v>
      </c>
    </row>
    <row r="9" spans="1:4" ht="16.5" hidden="1" thickTop="1" x14ac:dyDescent="0.25">
      <c r="A9" s="25"/>
      <c r="B9" s="16"/>
      <c r="C9" s="26"/>
      <c r="D9" s="16"/>
    </row>
    <row r="10" spans="1:4" ht="31.5" hidden="1" customHeight="1" x14ac:dyDescent="0.25">
      <c r="A10" s="802" t="s">
        <v>186</v>
      </c>
      <c r="B10" s="802"/>
      <c r="C10" s="802"/>
      <c r="D10" s="802"/>
    </row>
    <row r="11" spans="1:4" ht="14.25" hidden="1" customHeight="1" thickBot="1" x14ac:dyDescent="0.25">
      <c r="C11" s="30"/>
      <c r="D11" s="18" t="s">
        <v>2</v>
      </c>
    </row>
    <row r="12" spans="1:4" ht="14.25" hidden="1" thickTop="1" thickBot="1" x14ac:dyDescent="0.25">
      <c r="A12" s="187" t="s">
        <v>4</v>
      </c>
      <c r="B12" s="188" t="s">
        <v>5</v>
      </c>
      <c r="C12" s="155"/>
      <c r="D12" s="189" t="s">
        <v>13</v>
      </c>
    </row>
    <row r="13" spans="1:4" s="201" customFormat="1" ht="15.75" hidden="1" thickTop="1" x14ac:dyDescent="0.25">
      <c r="A13" s="349"/>
      <c r="B13" s="325"/>
      <c r="C13" s="343"/>
      <c r="D13" s="264">
        <v>0</v>
      </c>
    </row>
    <row r="14" spans="1:4" s="201" customFormat="1" ht="15" hidden="1" x14ac:dyDescent="0.25">
      <c r="A14" s="349"/>
      <c r="B14" s="209"/>
      <c r="C14" s="343"/>
      <c r="D14" s="264">
        <v>0</v>
      </c>
    </row>
    <row r="15" spans="1:4" s="201" customFormat="1" ht="15" hidden="1" x14ac:dyDescent="0.25">
      <c r="A15" s="349"/>
      <c r="B15" s="209"/>
      <c r="C15" s="343"/>
      <c r="D15" s="264">
        <v>0</v>
      </c>
    </row>
    <row r="16" spans="1:4" s="201" customFormat="1" ht="15" hidden="1" x14ac:dyDescent="0.25">
      <c r="A16" s="349"/>
      <c r="B16" s="209"/>
      <c r="C16" s="343"/>
      <c r="D16" s="264">
        <v>0</v>
      </c>
    </row>
    <row r="17" spans="1:4" s="201" customFormat="1" ht="15" hidden="1" x14ac:dyDescent="0.25">
      <c r="A17" s="349"/>
      <c r="B17" s="209"/>
      <c r="C17" s="343"/>
      <c r="D17" s="264">
        <v>0</v>
      </c>
    </row>
    <row r="18" spans="1:4" s="201" customFormat="1" ht="15" hidden="1" x14ac:dyDescent="0.25">
      <c r="A18" s="349"/>
      <c r="B18" s="209"/>
      <c r="C18" s="343"/>
      <c r="D18" s="264">
        <v>0</v>
      </c>
    </row>
    <row r="19" spans="1:4" s="201" customFormat="1" ht="15" hidden="1" x14ac:dyDescent="0.25">
      <c r="A19" s="349"/>
      <c r="B19" s="209"/>
      <c r="C19" s="343"/>
      <c r="D19" s="264">
        <v>0</v>
      </c>
    </row>
    <row r="20" spans="1:4" s="201" customFormat="1" ht="15" hidden="1" x14ac:dyDescent="0.25">
      <c r="A20" s="349"/>
      <c r="B20" s="209"/>
      <c r="C20" s="343"/>
      <c r="D20" s="264">
        <v>0</v>
      </c>
    </row>
    <row r="21" spans="1:4" s="201" customFormat="1" ht="15" hidden="1" x14ac:dyDescent="0.25">
      <c r="A21" s="349"/>
      <c r="B21" s="209"/>
      <c r="C21" s="343"/>
      <c r="D21" s="264">
        <v>0</v>
      </c>
    </row>
    <row r="22" spans="1:4" s="201" customFormat="1" ht="15" hidden="1" x14ac:dyDescent="0.25">
      <c r="A22" s="349"/>
      <c r="B22" s="209"/>
      <c r="C22" s="343"/>
      <c r="D22" s="264">
        <v>0</v>
      </c>
    </row>
    <row r="23" spans="1:4" s="201" customFormat="1" ht="15" hidden="1" x14ac:dyDescent="0.25">
      <c r="A23" s="349"/>
      <c r="B23" s="209"/>
      <c r="C23" s="343"/>
      <c r="D23" s="264">
        <v>0</v>
      </c>
    </row>
    <row r="24" spans="1:4" s="201" customFormat="1" ht="15" hidden="1" x14ac:dyDescent="0.25">
      <c r="A24" s="349"/>
      <c r="B24" s="209"/>
      <c r="C24" s="343"/>
      <c r="D24" s="264">
        <v>0</v>
      </c>
    </row>
    <row r="25" spans="1:4" s="201" customFormat="1" ht="15.75" hidden="1" thickBot="1" x14ac:dyDescent="0.3">
      <c r="A25" s="350"/>
      <c r="B25" s="328"/>
      <c r="C25" s="343"/>
      <c r="D25" s="220">
        <v>0</v>
      </c>
    </row>
    <row r="26" spans="1:4" s="201" customFormat="1" ht="16.5" hidden="1" thickTop="1" thickBot="1" x14ac:dyDescent="0.3">
      <c r="A26" s="256" t="s">
        <v>6</v>
      </c>
      <c r="B26" s="352">
        <f>SUM(B13:B25)</f>
        <v>0</v>
      </c>
      <c r="C26" s="351"/>
      <c r="D26" s="353">
        <f>SUM(D13:D25)</f>
        <v>0</v>
      </c>
    </row>
    <row r="27" spans="1:4" ht="8.25" customHeight="1" x14ac:dyDescent="0.2">
      <c r="A27" s="164"/>
      <c r="B27" s="165"/>
      <c r="C27" s="165"/>
      <c r="D27" s="165"/>
    </row>
    <row r="28" spans="1:4" ht="15" x14ac:dyDescent="0.25">
      <c r="A28" s="336" t="s">
        <v>187</v>
      </c>
      <c r="B28" s="165"/>
      <c r="C28" s="165"/>
      <c r="D28" s="165"/>
    </row>
    <row r="29" spans="1:4" ht="15" x14ac:dyDescent="0.25">
      <c r="A29" s="211" t="s">
        <v>188</v>
      </c>
      <c r="B29" s="165"/>
      <c r="C29" s="165"/>
      <c r="D29" s="165"/>
    </row>
    <row r="30" spans="1:4" ht="13.5" thickBot="1" x14ac:dyDescent="0.25">
      <c r="B30" s="29"/>
      <c r="C30" s="30"/>
      <c r="D30" s="18" t="s">
        <v>2</v>
      </c>
    </row>
    <row r="31" spans="1:4" ht="14.25" thickTop="1" thickBot="1" x14ac:dyDescent="0.25">
      <c r="A31" s="187" t="s">
        <v>4</v>
      </c>
      <c r="B31" s="188" t="s">
        <v>5</v>
      </c>
      <c r="C31" s="155"/>
      <c r="D31" s="189" t="s">
        <v>256</v>
      </c>
    </row>
    <row r="32" spans="1:4" s="201" customFormat="1" ht="15.75" thickTop="1" x14ac:dyDescent="0.25">
      <c r="A32" s="654" t="s">
        <v>967</v>
      </c>
      <c r="B32" s="325">
        <v>65000</v>
      </c>
      <c r="C32" s="343"/>
      <c r="D32" s="264">
        <v>0</v>
      </c>
    </row>
    <row r="33" spans="1:4" s="201" customFormat="1" ht="15.75" thickBot="1" x14ac:dyDescent="0.3">
      <c r="A33" s="652" t="s">
        <v>439</v>
      </c>
      <c r="B33" s="506">
        <v>100000</v>
      </c>
      <c r="C33" s="343"/>
      <c r="D33" s="357">
        <v>0</v>
      </c>
    </row>
    <row r="34" spans="1:4" s="201" customFormat="1" ht="16.5" thickTop="1" thickBot="1" x14ac:dyDescent="0.3">
      <c r="A34" s="250" t="s">
        <v>6</v>
      </c>
      <c r="B34" s="254">
        <f>SUM(B32:B33)</f>
        <v>165000</v>
      </c>
      <c r="C34" s="343"/>
      <c r="D34" s="252">
        <f>SUM(D32:D33)</f>
        <v>0</v>
      </c>
    </row>
    <row r="35" spans="1:4" ht="13.5" thickTop="1" x14ac:dyDescent="0.2">
      <c r="D35" s="156"/>
    </row>
    <row r="36" spans="1:4" ht="15" x14ac:dyDescent="0.25">
      <c r="A36" s="354" t="s">
        <v>189</v>
      </c>
      <c r="D36" s="156"/>
    </row>
    <row r="37" spans="1:4" ht="13.5" thickBot="1" x14ac:dyDescent="0.25">
      <c r="B37" s="29"/>
      <c r="C37" s="30"/>
      <c r="D37" s="18" t="s">
        <v>2</v>
      </c>
    </row>
    <row r="38" spans="1:4" ht="14.25" thickTop="1" thickBot="1" x14ac:dyDescent="0.25">
      <c r="A38" s="187" t="s">
        <v>4</v>
      </c>
      <c r="B38" s="188" t="s">
        <v>5</v>
      </c>
      <c r="C38" s="155"/>
      <c r="D38" s="189" t="s">
        <v>256</v>
      </c>
    </row>
    <row r="39" spans="1:4" s="201" customFormat="1" ht="15.75" thickTop="1" x14ac:dyDescent="0.25">
      <c r="A39" s="653" t="s">
        <v>968</v>
      </c>
      <c r="B39" s="458">
        <v>50000</v>
      </c>
      <c r="C39" s="343"/>
      <c r="D39" s="264">
        <v>0</v>
      </c>
    </row>
    <row r="40" spans="1:4" s="201" customFormat="1" ht="15" x14ac:dyDescent="0.25">
      <c r="A40" s="651" t="s">
        <v>969</v>
      </c>
      <c r="B40" s="459">
        <v>65000</v>
      </c>
      <c r="C40" s="343"/>
      <c r="D40" s="264">
        <v>0</v>
      </c>
    </row>
    <row r="41" spans="1:4" s="201" customFormat="1" ht="29.25" thickBot="1" x14ac:dyDescent="0.3">
      <c r="A41" s="652" t="s">
        <v>970</v>
      </c>
      <c r="B41" s="460">
        <v>450000</v>
      </c>
      <c r="C41" s="343"/>
      <c r="D41" s="345">
        <v>0</v>
      </c>
    </row>
    <row r="42" spans="1:4" s="201" customFormat="1" ht="16.5" thickTop="1" thickBot="1" x14ac:dyDescent="0.3">
      <c r="A42" s="256" t="s">
        <v>6</v>
      </c>
      <c r="B42" s="612">
        <f>SUM(B39:B41)</f>
        <v>565000</v>
      </c>
      <c r="C42" s="351"/>
      <c r="D42" s="613">
        <f>SUM(D39:D41)</f>
        <v>0</v>
      </c>
    </row>
    <row r="43" spans="1:4" ht="13.5" thickTop="1" x14ac:dyDescent="0.2">
      <c r="D43" s="156"/>
    </row>
    <row r="44" spans="1:4" ht="9" customHeight="1" x14ac:dyDescent="0.2">
      <c r="D44" s="156"/>
    </row>
    <row r="45" spans="1:4" ht="15.75" customHeight="1" x14ac:dyDescent="0.25">
      <c r="A45" s="803" t="s">
        <v>190</v>
      </c>
      <c r="B45" s="803"/>
      <c r="C45" s="803"/>
      <c r="D45" s="803"/>
    </row>
    <row r="46" spans="1:4" ht="15" x14ac:dyDescent="0.25">
      <c r="A46" s="354" t="s">
        <v>191</v>
      </c>
      <c r="D46" s="156"/>
    </row>
    <row r="47" spans="1:4" ht="13.5" thickBot="1" x14ac:dyDescent="0.25">
      <c r="B47" s="29"/>
      <c r="C47" s="30"/>
      <c r="D47" s="18" t="s">
        <v>2</v>
      </c>
    </row>
    <row r="48" spans="1:4" ht="14.25" thickTop="1" thickBot="1" x14ac:dyDescent="0.25">
      <c r="A48" s="187" t="s">
        <v>4</v>
      </c>
      <c r="B48" s="188" t="s">
        <v>5</v>
      </c>
      <c r="C48" s="155"/>
      <c r="D48" s="189" t="s">
        <v>256</v>
      </c>
    </row>
    <row r="49" spans="1:4" s="201" customFormat="1" ht="15.75" thickTop="1" x14ac:dyDescent="0.25">
      <c r="A49" s="653" t="s">
        <v>959</v>
      </c>
      <c r="B49" s="458">
        <v>80000</v>
      </c>
      <c r="C49" s="343"/>
      <c r="D49" s="264">
        <v>0</v>
      </c>
    </row>
    <row r="50" spans="1:4" s="201" customFormat="1" ht="15" x14ac:dyDescent="0.25">
      <c r="A50" s="651" t="s">
        <v>960</v>
      </c>
      <c r="B50" s="459">
        <v>50000</v>
      </c>
      <c r="C50" s="343"/>
      <c r="D50" s="264">
        <v>0</v>
      </c>
    </row>
    <row r="51" spans="1:4" s="201" customFormat="1" ht="15" x14ac:dyDescent="0.25">
      <c r="A51" s="651" t="s">
        <v>961</v>
      </c>
      <c r="B51" s="459">
        <v>100000</v>
      </c>
      <c r="C51" s="343"/>
      <c r="D51" s="264">
        <v>0</v>
      </c>
    </row>
    <row r="52" spans="1:4" s="201" customFormat="1" ht="15" x14ac:dyDescent="0.25">
      <c r="A52" s="651" t="s">
        <v>962</v>
      </c>
      <c r="B52" s="459">
        <v>100000</v>
      </c>
      <c r="C52" s="343"/>
      <c r="D52" s="264">
        <v>0</v>
      </c>
    </row>
    <row r="53" spans="1:4" s="201" customFormat="1" ht="15.75" thickBot="1" x14ac:dyDescent="0.3">
      <c r="A53" s="652" t="s">
        <v>963</v>
      </c>
      <c r="B53" s="460">
        <v>83401</v>
      </c>
      <c r="C53" s="343"/>
      <c r="D53" s="264">
        <v>0</v>
      </c>
    </row>
    <row r="54" spans="1:4" s="201" customFormat="1" ht="16.5" thickTop="1" thickBot="1" x14ac:dyDescent="0.3">
      <c r="A54" s="250" t="s">
        <v>6</v>
      </c>
      <c r="B54" s="254">
        <f>SUM(B49:B53)</f>
        <v>413401</v>
      </c>
      <c r="C54" s="343"/>
      <c r="D54" s="255">
        <f>SUM(D49:D53)</f>
        <v>0</v>
      </c>
    </row>
    <row r="55" spans="1:4" s="201" customFormat="1" ht="15.75" thickTop="1" x14ac:dyDescent="0.25">
      <c r="A55" s="295"/>
      <c r="B55" s="505"/>
      <c r="C55" s="343"/>
      <c r="D55" s="297"/>
    </row>
    <row r="56" spans="1:4" ht="15" x14ac:dyDescent="0.25">
      <c r="A56" s="315" t="s">
        <v>192</v>
      </c>
      <c r="D56" s="156"/>
    </row>
    <row r="57" spans="1:4" ht="13.5" thickBot="1" x14ac:dyDescent="0.25">
      <c r="B57" s="29"/>
      <c r="C57" s="30"/>
      <c r="D57" s="18" t="s">
        <v>2</v>
      </c>
    </row>
    <row r="58" spans="1:4" ht="14.25" thickTop="1" thickBot="1" x14ac:dyDescent="0.25">
      <c r="A58" s="187" t="s">
        <v>4</v>
      </c>
      <c r="B58" s="188" t="s">
        <v>5</v>
      </c>
      <c r="C58" s="155"/>
      <c r="D58" s="189" t="s">
        <v>256</v>
      </c>
    </row>
    <row r="59" spans="1:4" s="201" customFormat="1" ht="15.75" thickTop="1" x14ac:dyDescent="0.25">
      <c r="A59" s="653" t="s">
        <v>1899</v>
      </c>
      <c r="B59" s="458">
        <v>25000</v>
      </c>
      <c r="C59" s="343"/>
      <c r="D59" s="264">
        <v>0</v>
      </c>
    </row>
    <row r="60" spans="1:4" s="201" customFormat="1" ht="15" x14ac:dyDescent="0.25">
      <c r="A60" s="651" t="s">
        <v>964</v>
      </c>
      <c r="B60" s="459">
        <v>25000</v>
      </c>
      <c r="C60" s="343"/>
      <c r="D60" s="264">
        <v>0</v>
      </c>
    </row>
    <row r="61" spans="1:4" s="201" customFormat="1" ht="15" x14ac:dyDescent="0.25">
      <c r="A61" s="651" t="s">
        <v>435</v>
      </c>
      <c r="B61" s="459">
        <v>25000</v>
      </c>
      <c r="C61" s="343"/>
      <c r="D61" s="264">
        <v>0</v>
      </c>
    </row>
    <row r="62" spans="1:4" s="201" customFormat="1" ht="15" x14ac:dyDescent="0.25">
      <c r="A62" s="651" t="s">
        <v>1900</v>
      </c>
      <c r="B62" s="459">
        <v>20000</v>
      </c>
      <c r="C62" s="343"/>
      <c r="D62" s="264">
        <v>0</v>
      </c>
    </row>
    <row r="63" spans="1:4" s="201" customFormat="1" ht="15" x14ac:dyDescent="0.25">
      <c r="A63" s="651" t="s">
        <v>965</v>
      </c>
      <c r="B63" s="459">
        <v>25000</v>
      </c>
      <c r="C63" s="343"/>
      <c r="D63" s="264">
        <v>0</v>
      </c>
    </row>
    <row r="64" spans="1:4" s="201" customFormat="1" ht="15.75" thickBot="1" x14ac:dyDescent="0.3">
      <c r="A64" s="652" t="s">
        <v>966</v>
      </c>
      <c r="B64" s="460">
        <v>15400</v>
      </c>
      <c r="C64" s="343"/>
      <c r="D64" s="264">
        <v>0</v>
      </c>
    </row>
    <row r="65" spans="1:4" s="201" customFormat="1" ht="16.5" thickTop="1" thickBot="1" x14ac:dyDescent="0.3">
      <c r="A65" s="256" t="s">
        <v>6</v>
      </c>
      <c r="B65" s="612">
        <f>SUM(B59:B64)</f>
        <v>135400</v>
      </c>
      <c r="C65" s="351"/>
      <c r="D65" s="613">
        <f>SUM(D59:D64)</f>
        <v>0</v>
      </c>
    </row>
    <row r="66" spans="1:4" ht="13.5" thickTop="1" x14ac:dyDescent="0.2"/>
    <row r="67" spans="1:4" ht="15.75" customHeight="1" x14ac:dyDescent="0.25">
      <c r="A67" s="803" t="s">
        <v>1830</v>
      </c>
      <c r="B67" s="803"/>
      <c r="C67" s="803"/>
      <c r="D67" s="803"/>
    </row>
    <row r="68" spans="1:4" ht="15" x14ac:dyDescent="0.25">
      <c r="A68" s="315" t="s">
        <v>1831</v>
      </c>
    </row>
    <row r="69" spans="1:4" ht="12" customHeight="1" thickBot="1" x14ac:dyDescent="0.25">
      <c r="B69" s="29"/>
      <c r="C69" s="30"/>
      <c r="D69" s="18" t="s">
        <v>2</v>
      </c>
    </row>
    <row r="70" spans="1:4" ht="14.25" thickTop="1" thickBot="1" x14ac:dyDescent="0.25">
      <c r="A70" s="187" t="s">
        <v>4</v>
      </c>
      <c r="B70" s="188" t="s">
        <v>5</v>
      </c>
      <c r="C70" s="155"/>
      <c r="D70" s="189" t="s">
        <v>256</v>
      </c>
    </row>
    <row r="71" spans="1:4" s="201" customFormat="1" ht="15.75" thickTop="1" x14ac:dyDescent="0.25">
      <c r="A71" s="655" t="s">
        <v>971</v>
      </c>
      <c r="B71" s="507">
        <v>300000</v>
      </c>
      <c r="C71" s="343"/>
      <c r="D71" s="264">
        <v>0</v>
      </c>
    </row>
    <row r="72" spans="1:4" s="201" customFormat="1" ht="15" x14ac:dyDescent="0.25">
      <c r="A72" s="656" t="s">
        <v>972</v>
      </c>
      <c r="B72" s="508">
        <v>300000</v>
      </c>
      <c r="C72" s="343"/>
      <c r="D72" s="264">
        <v>0</v>
      </c>
    </row>
    <row r="73" spans="1:4" s="201" customFormat="1" ht="15" customHeight="1" x14ac:dyDescent="0.25">
      <c r="A73" s="657" t="s">
        <v>973</v>
      </c>
      <c r="B73" s="508">
        <v>250000</v>
      </c>
      <c r="C73" s="343"/>
      <c r="D73" s="264">
        <v>0</v>
      </c>
    </row>
    <row r="74" spans="1:4" s="201" customFormat="1" ht="15" x14ac:dyDescent="0.25">
      <c r="A74" s="656" t="s">
        <v>138</v>
      </c>
      <c r="B74" s="508">
        <v>500000</v>
      </c>
      <c r="C74" s="343"/>
      <c r="D74" s="264">
        <v>0</v>
      </c>
    </row>
    <row r="75" spans="1:4" s="201" customFormat="1" ht="27.75" customHeight="1" thickBot="1" x14ac:dyDescent="0.3">
      <c r="A75" s="660" t="s">
        <v>974</v>
      </c>
      <c r="B75" s="509">
        <v>300000</v>
      </c>
      <c r="C75" s="343"/>
      <c r="D75" s="220">
        <v>0</v>
      </c>
    </row>
    <row r="76" spans="1:4" s="201" customFormat="1" ht="15.75" customHeight="1" thickTop="1" thickBot="1" x14ac:dyDescent="0.25">
      <c r="A76" s="28"/>
      <c r="B76" s="29"/>
      <c r="C76" s="30"/>
      <c r="D76" s="18" t="s">
        <v>2</v>
      </c>
    </row>
    <row r="77" spans="1:4" s="201" customFormat="1" ht="15.75" thickTop="1" thickBot="1" x14ac:dyDescent="0.25">
      <c r="A77" s="187" t="s">
        <v>4</v>
      </c>
      <c r="B77" s="188" t="s">
        <v>5</v>
      </c>
      <c r="C77" s="155"/>
      <c r="D77" s="189" t="s">
        <v>256</v>
      </c>
    </row>
    <row r="78" spans="1:4" s="201" customFormat="1" ht="15.75" thickTop="1" x14ac:dyDescent="0.25">
      <c r="A78" s="656" t="s">
        <v>1843</v>
      </c>
      <c r="B78" s="508">
        <v>150000</v>
      </c>
      <c r="C78" s="343"/>
      <c r="D78" s="264">
        <v>0</v>
      </c>
    </row>
    <row r="79" spans="1:4" s="201" customFormat="1" ht="15" x14ac:dyDescent="0.25">
      <c r="A79" s="656" t="s">
        <v>975</v>
      </c>
      <c r="B79" s="508">
        <v>400000</v>
      </c>
      <c r="C79" s="343"/>
      <c r="D79" s="264">
        <v>0</v>
      </c>
    </row>
    <row r="80" spans="1:4" s="201" customFormat="1" ht="15" x14ac:dyDescent="0.25">
      <c r="A80" s="656" t="s">
        <v>976</v>
      </c>
      <c r="B80" s="508">
        <v>200000</v>
      </c>
      <c r="C80" s="343"/>
      <c r="D80" s="264">
        <v>0</v>
      </c>
    </row>
    <row r="81" spans="1:4" s="201" customFormat="1" ht="15" x14ac:dyDescent="0.25">
      <c r="A81" s="656" t="s">
        <v>819</v>
      </c>
      <c r="B81" s="508">
        <v>300000</v>
      </c>
      <c r="C81" s="343"/>
      <c r="D81" s="264">
        <v>0</v>
      </c>
    </row>
    <row r="82" spans="1:4" s="201" customFormat="1" ht="15" x14ac:dyDescent="0.25">
      <c r="A82" s="656" t="s">
        <v>977</v>
      </c>
      <c r="B82" s="508">
        <v>200000</v>
      </c>
      <c r="C82" s="343"/>
      <c r="D82" s="264">
        <v>0</v>
      </c>
    </row>
    <row r="83" spans="1:4" s="201" customFormat="1" ht="15" x14ac:dyDescent="0.25">
      <c r="A83" s="656" t="s">
        <v>978</v>
      </c>
      <c r="B83" s="508">
        <v>500000</v>
      </c>
      <c r="C83" s="343"/>
      <c r="D83" s="264">
        <v>0</v>
      </c>
    </row>
    <row r="84" spans="1:4" s="201" customFormat="1" ht="15" x14ac:dyDescent="0.25">
      <c r="A84" s="656" t="s">
        <v>979</v>
      </c>
      <c r="B84" s="508">
        <v>100000</v>
      </c>
      <c r="C84" s="343"/>
      <c r="D84" s="264">
        <v>0</v>
      </c>
    </row>
    <row r="85" spans="1:4" s="201" customFormat="1" ht="15" x14ac:dyDescent="0.25">
      <c r="A85" s="656" t="s">
        <v>980</v>
      </c>
      <c r="B85" s="508">
        <v>200000</v>
      </c>
      <c r="C85" s="343"/>
      <c r="D85" s="264">
        <v>0</v>
      </c>
    </row>
    <row r="86" spans="1:4" s="201" customFormat="1" ht="15" x14ac:dyDescent="0.25">
      <c r="A86" s="656" t="s">
        <v>981</v>
      </c>
      <c r="B86" s="508">
        <v>200000</v>
      </c>
      <c r="C86" s="343"/>
      <c r="D86" s="264">
        <v>0</v>
      </c>
    </row>
    <row r="87" spans="1:4" s="201" customFormat="1" ht="15" x14ac:dyDescent="0.25">
      <c r="A87" s="656" t="s">
        <v>525</v>
      </c>
      <c r="B87" s="508">
        <v>180000</v>
      </c>
      <c r="C87" s="343"/>
      <c r="D87" s="264">
        <v>0</v>
      </c>
    </row>
    <row r="88" spans="1:4" s="201" customFormat="1" ht="15" x14ac:dyDescent="0.25">
      <c r="A88" s="656" t="s">
        <v>528</v>
      </c>
      <c r="B88" s="508">
        <v>200000</v>
      </c>
      <c r="C88" s="343"/>
      <c r="D88" s="264">
        <v>0</v>
      </c>
    </row>
    <row r="89" spans="1:4" s="201" customFormat="1" ht="15" x14ac:dyDescent="0.25">
      <c r="A89" s="656" t="s">
        <v>982</v>
      </c>
      <c r="B89" s="508">
        <v>200000</v>
      </c>
      <c r="C89" s="343"/>
      <c r="D89" s="264">
        <v>0</v>
      </c>
    </row>
    <row r="90" spans="1:4" s="201" customFormat="1" ht="15" x14ac:dyDescent="0.25">
      <c r="A90" s="656" t="s">
        <v>983</v>
      </c>
      <c r="B90" s="508">
        <v>50000</v>
      </c>
      <c r="C90" s="343"/>
      <c r="D90" s="264">
        <v>0</v>
      </c>
    </row>
    <row r="91" spans="1:4" s="201" customFormat="1" ht="15" x14ac:dyDescent="0.25">
      <c r="A91" s="656" t="s">
        <v>984</v>
      </c>
      <c r="B91" s="508">
        <v>200000</v>
      </c>
      <c r="C91" s="343"/>
      <c r="D91" s="264">
        <v>0</v>
      </c>
    </row>
    <row r="92" spans="1:4" s="201" customFormat="1" ht="15" x14ac:dyDescent="0.25">
      <c r="A92" s="656" t="s">
        <v>985</v>
      </c>
      <c r="B92" s="508">
        <v>200000</v>
      </c>
      <c r="C92" s="343"/>
      <c r="D92" s="264">
        <v>0</v>
      </c>
    </row>
    <row r="93" spans="1:4" s="201" customFormat="1" ht="15" x14ac:dyDescent="0.25">
      <c r="A93" s="656" t="s">
        <v>986</v>
      </c>
      <c r="B93" s="508">
        <v>300000</v>
      </c>
      <c r="C93" s="343"/>
      <c r="D93" s="264">
        <v>0</v>
      </c>
    </row>
    <row r="94" spans="1:4" s="201" customFormat="1" ht="15" x14ac:dyDescent="0.25">
      <c r="A94" s="656" t="s">
        <v>233</v>
      </c>
      <c r="B94" s="508">
        <v>200000</v>
      </c>
      <c r="C94" s="343"/>
      <c r="D94" s="264">
        <v>0</v>
      </c>
    </row>
    <row r="95" spans="1:4" s="201" customFormat="1" ht="15" x14ac:dyDescent="0.25">
      <c r="A95" s="656" t="s">
        <v>507</v>
      </c>
      <c r="B95" s="508">
        <v>200000</v>
      </c>
      <c r="C95" s="343"/>
      <c r="D95" s="264">
        <v>0</v>
      </c>
    </row>
    <row r="96" spans="1:4" s="201" customFormat="1" ht="15" x14ac:dyDescent="0.25">
      <c r="A96" s="656" t="s">
        <v>131</v>
      </c>
      <c r="B96" s="508">
        <v>499963</v>
      </c>
      <c r="C96" s="343"/>
      <c r="D96" s="264">
        <v>0</v>
      </c>
    </row>
    <row r="97" spans="1:4" s="201" customFormat="1" ht="15" x14ac:dyDescent="0.25">
      <c r="A97" s="656" t="s">
        <v>987</v>
      </c>
      <c r="B97" s="508">
        <v>50000</v>
      </c>
      <c r="C97" s="343"/>
      <c r="D97" s="264">
        <v>0</v>
      </c>
    </row>
    <row r="98" spans="1:4" s="201" customFormat="1" ht="15" x14ac:dyDescent="0.25">
      <c r="A98" s="656" t="s">
        <v>988</v>
      </c>
      <c r="B98" s="508">
        <v>200000</v>
      </c>
      <c r="C98" s="343"/>
      <c r="D98" s="264">
        <v>0</v>
      </c>
    </row>
    <row r="99" spans="1:4" s="201" customFormat="1" ht="15" x14ac:dyDescent="0.25">
      <c r="A99" s="656" t="s">
        <v>989</v>
      </c>
      <c r="B99" s="508">
        <v>200000</v>
      </c>
      <c r="C99" s="343"/>
      <c r="D99" s="264">
        <v>0</v>
      </c>
    </row>
    <row r="100" spans="1:4" s="201" customFormat="1" ht="15" x14ac:dyDescent="0.25">
      <c r="A100" s="656" t="s">
        <v>990</v>
      </c>
      <c r="B100" s="508">
        <v>400000</v>
      </c>
      <c r="C100" s="343"/>
      <c r="D100" s="264">
        <v>0</v>
      </c>
    </row>
    <row r="101" spans="1:4" s="201" customFormat="1" ht="15" x14ac:dyDescent="0.25">
      <c r="A101" s="656" t="s">
        <v>991</v>
      </c>
      <c r="B101" s="508">
        <v>250000</v>
      </c>
      <c r="C101" s="343"/>
      <c r="D101" s="264">
        <v>0</v>
      </c>
    </row>
    <row r="102" spans="1:4" s="201" customFormat="1" ht="15" x14ac:dyDescent="0.25">
      <c r="A102" s="656" t="s">
        <v>992</v>
      </c>
      <c r="B102" s="508">
        <v>400000</v>
      </c>
      <c r="C102" s="343"/>
      <c r="D102" s="264">
        <v>0</v>
      </c>
    </row>
    <row r="103" spans="1:4" s="201" customFormat="1" ht="15" x14ac:dyDescent="0.25">
      <c r="A103" s="656" t="s">
        <v>533</v>
      </c>
      <c r="B103" s="508">
        <v>500000</v>
      </c>
      <c r="C103" s="343"/>
      <c r="D103" s="264">
        <v>0</v>
      </c>
    </row>
    <row r="104" spans="1:4" s="201" customFormat="1" ht="15" x14ac:dyDescent="0.25">
      <c r="A104" s="656" t="s">
        <v>717</v>
      </c>
      <c r="B104" s="508">
        <v>300000</v>
      </c>
      <c r="C104" s="343"/>
      <c r="D104" s="264">
        <v>0</v>
      </c>
    </row>
    <row r="105" spans="1:4" s="201" customFormat="1" ht="15" x14ac:dyDescent="0.25">
      <c r="A105" s="656" t="s">
        <v>993</v>
      </c>
      <c r="B105" s="508">
        <v>300000</v>
      </c>
      <c r="C105" s="343"/>
      <c r="D105" s="264">
        <v>0</v>
      </c>
    </row>
    <row r="106" spans="1:4" s="201" customFormat="1" ht="15" x14ac:dyDescent="0.25">
      <c r="A106" s="656" t="s">
        <v>1901</v>
      </c>
      <c r="B106" s="508">
        <v>200000</v>
      </c>
      <c r="C106" s="343"/>
      <c r="D106" s="264">
        <v>0</v>
      </c>
    </row>
    <row r="107" spans="1:4" s="201" customFormat="1" ht="15" x14ac:dyDescent="0.25">
      <c r="A107" s="656" t="s">
        <v>1902</v>
      </c>
      <c r="B107" s="508">
        <v>324822.5</v>
      </c>
      <c r="C107" s="343"/>
      <c r="D107" s="264">
        <v>0</v>
      </c>
    </row>
    <row r="108" spans="1:4" s="201" customFormat="1" ht="15" x14ac:dyDescent="0.25">
      <c r="A108" s="656" t="s">
        <v>994</v>
      </c>
      <c r="B108" s="508">
        <v>200000</v>
      </c>
      <c r="C108" s="343"/>
      <c r="D108" s="264">
        <v>0</v>
      </c>
    </row>
    <row r="109" spans="1:4" s="201" customFormat="1" ht="15" x14ac:dyDescent="0.25">
      <c r="A109" s="656" t="s">
        <v>995</v>
      </c>
      <c r="B109" s="508">
        <v>200000</v>
      </c>
      <c r="C109" s="343"/>
      <c r="D109" s="264">
        <v>0</v>
      </c>
    </row>
    <row r="110" spans="1:4" s="201" customFormat="1" ht="15.75" thickBot="1" x14ac:dyDescent="0.3">
      <c r="A110" s="658" t="s">
        <v>433</v>
      </c>
      <c r="B110" s="464">
        <v>500000</v>
      </c>
      <c r="C110" s="343"/>
      <c r="D110" s="319">
        <v>0</v>
      </c>
    </row>
    <row r="111" spans="1:4" s="201" customFormat="1" ht="16.5" thickTop="1" thickBot="1" x14ac:dyDescent="0.3">
      <c r="A111" s="256" t="s">
        <v>6</v>
      </c>
      <c r="B111" s="612">
        <f>SUM(B71:B110)</f>
        <v>10154785.5</v>
      </c>
      <c r="C111" s="351"/>
      <c r="D111" s="614">
        <f>SUM(D71:D110)</f>
        <v>0</v>
      </c>
    </row>
    <row r="112" spans="1:4" ht="13.5" thickTop="1" x14ac:dyDescent="0.2">
      <c r="A112" s="27"/>
      <c r="B112" s="16"/>
      <c r="C112" s="26"/>
      <c r="D112" s="16"/>
    </row>
    <row r="113" spans="1:4" x14ac:dyDescent="0.2">
      <c r="A113" s="27"/>
      <c r="B113" s="16"/>
      <c r="C113" s="26"/>
      <c r="D113" s="16"/>
    </row>
    <row r="114" spans="1:4" ht="15" x14ac:dyDescent="0.25">
      <c r="A114" s="315" t="s">
        <v>193</v>
      </c>
      <c r="B114" s="16"/>
      <c r="C114" s="26"/>
      <c r="D114" s="16"/>
    </row>
    <row r="115" spans="1:4" ht="13.5" thickBot="1" x14ac:dyDescent="0.25">
      <c r="B115" s="29"/>
      <c r="C115" s="30"/>
      <c r="D115" s="18" t="s">
        <v>2</v>
      </c>
    </row>
    <row r="116" spans="1:4" ht="14.25" thickTop="1" thickBot="1" x14ac:dyDescent="0.25">
      <c r="A116" s="187" t="s">
        <v>4</v>
      </c>
      <c r="B116" s="188" t="s">
        <v>5</v>
      </c>
      <c r="C116" s="155"/>
      <c r="D116" s="189" t="s">
        <v>256</v>
      </c>
    </row>
    <row r="117" spans="1:4" ht="15.75" thickTop="1" x14ac:dyDescent="0.25">
      <c r="A117" s="659" t="s">
        <v>433</v>
      </c>
      <c r="B117" s="469">
        <v>45000</v>
      </c>
      <c r="C117" s="343"/>
      <c r="D117" s="264">
        <v>0</v>
      </c>
    </row>
    <row r="118" spans="1:4" ht="15" x14ac:dyDescent="0.25">
      <c r="A118" s="382" t="s">
        <v>230</v>
      </c>
      <c r="B118" s="471">
        <v>50000</v>
      </c>
      <c r="C118" s="343"/>
      <c r="D118" s="264">
        <v>0</v>
      </c>
    </row>
    <row r="119" spans="1:4" ht="15" x14ac:dyDescent="0.25">
      <c r="A119" s="382" t="s">
        <v>996</v>
      </c>
      <c r="B119" s="471">
        <v>30000</v>
      </c>
      <c r="C119" s="343"/>
      <c r="D119" s="264">
        <v>0</v>
      </c>
    </row>
    <row r="120" spans="1:4" ht="15" x14ac:dyDescent="0.25">
      <c r="A120" s="382" t="s">
        <v>128</v>
      </c>
      <c r="B120" s="471">
        <v>16042</v>
      </c>
      <c r="C120" s="343"/>
      <c r="D120" s="264">
        <v>0</v>
      </c>
    </row>
    <row r="121" spans="1:4" ht="15" x14ac:dyDescent="0.25">
      <c r="A121" s="382" t="s">
        <v>717</v>
      </c>
      <c r="B121" s="471">
        <v>35000</v>
      </c>
      <c r="C121" s="343"/>
      <c r="D121" s="264">
        <v>0</v>
      </c>
    </row>
    <row r="122" spans="1:4" ht="15" x14ac:dyDescent="0.25">
      <c r="A122" s="382" t="s">
        <v>535</v>
      </c>
      <c r="B122" s="471">
        <v>37500</v>
      </c>
      <c r="C122" s="343"/>
      <c r="D122" s="264">
        <v>0</v>
      </c>
    </row>
    <row r="123" spans="1:4" ht="15" x14ac:dyDescent="0.25">
      <c r="A123" s="382" t="s">
        <v>997</v>
      </c>
      <c r="B123" s="471">
        <v>34364</v>
      </c>
      <c r="C123" s="343"/>
      <c r="D123" s="264">
        <v>0</v>
      </c>
    </row>
    <row r="124" spans="1:4" ht="15" x14ac:dyDescent="0.25">
      <c r="A124" s="382" t="s">
        <v>998</v>
      </c>
      <c r="B124" s="471">
        <v>50000</v>
      </c>
      <c r="C124" s="343"/>
      <c r="D124" s="264">
        <v>0</v>
      </c>
    </row>
    <row r="125" spans="1:4" ht="15" x14ac:dyDescent="0.25">
      <c r="A125" s="382" t="s">
        <v>999</v>
      </c>
      <c r="B125" s="471">
        <v>49307</v>
      </c>
      <c r="C125" s="343"/>
      <c r="D125" s="264">
        <v>0</v>
      </c>
    </row>
    <row r="126" spans="1:4" s="201" customFormat="1" ht="15" x14ac:dyDescent="0.25">
      <c r="A126" s="382" t="s">
        <v>507</v>
      </c>
      <c r="B126" s="471">
        <v>50000</v>
      </c>
      <c r="C126" s="343"/>
      <c r="D126" s="264">
        <v>0</v>
      </c>
    </row>
    <row r="127" spans="1:4" s="201" customFormat="1" ht="15.75" thickBot="1" x14ac:dyDescent="0.3">
      <c r="A127" s="650" t="s">
        <v>634</v>
      </c>
      <c r="B127" s="472">
        <v>29750</v>
      </c>
      <c r="C127" s="343"/>
      <c r="D127" s="220">
        <v>0</v>
      </c>
    </row>
    <row r="128" spans="1:4" s="201" customFormat="1" ht="15" thickTop="1" x14ac:dyDescent="0.2"/>
    <row r="129" spans="1:4" s="201" customFormat="1" ht="15" thickBot="1" x14ac:dyDescent="0.25">
      <c r="A129" s="28"/>
      <c r="B129" s="29"/>
      <c r="C129" s="30"/>
      <c r="D129" s="18" t="s">
        <v>2</v>
      </c>
    </row>
    <row r="130" spans="1:4" s="201" customFormat="1" ht="15.75" thickTop="1" thickBot="1" x14ac:dyDescent="0.25">
      <c r="A130" s="187" t="s">
        <v>4</v>
      </c>
      <c r="B130" s="188" t="s">
        <v>5</v>
      </c>
      <c r="C130" s="155"/>
      <c r="D130" s="189" t="s">
        <v>256</v>
      </c>
    </row>
    <row r="131" spans="1:4" s="201" customFormat="1" ht="15.75" thickTop="1" x14ac:dyDescent="0.25">
      <c r="A131" s="382" t="s">
        <v>750</v>
      </c>
      <c r="B131" s="471">
        <v>40000</v>
      </c>
      <c r="C131" s="343"/>
      <c r="D131" s="264">
        <v>0</v>
      </c>
    </row>
    <row r="132" spans="1:4" s="201" customFormat="1" ht="15" x14ac:dyDescent="0.25">
      <c r="A132" s="382" t="s">
        <v>1000</v>
      </c>
      <c r="B132" s="471">
        <v>30000</v>
      </c>
      <c r="C132" s="343"/>
      <c r="D132" s="264">
        <v>0</v>
      </c>
    </row>
    <row r="133" spans="1:4" s="201" customFormat="1" ht="15" x14ac:dyDescent="0.25">
      <c r="A133" s="382" t="s">
        <v>789</v>
      </c>
      <c r="B133" s="471">
        <v>50000</v>
      </c>
      <c r="C133" s="343"/>
      <c r="D133" s="264">
        <v>0</v>
      </c>
    </row>
    <row r="134" spans="1:4" s="201" customFormat="1" ht="15" x14ac:dyDescent="0.25">
      <c r="A134" s="382" t="s">
        <v>1001</v>
      </c>
      <c r="B134" s="471">
        <v>18415</v>
      </c>
      <c r="C134" s="343"/>
      <c r="D134" s="264">
        <v>0</v>
      </c>
    </row>
    <row r="135" spans="1:4" s="201" customFormat="1" ht="15" x14ac:dyDescent="0.25">
      <c r="A135" s="382" t="s">
        <v>525</v>
      </c>
      <c r="B135" s="471">
        <v>50000</v>
      </c>
      <c r="C135" s="343"/>
      <c r="D135" s="264">
        <v>0</v>
      </c>
    </row>
    <row r="136" spans="1:4" s="201" customFormat="1" ht="15" x14ac:dyDescent="0.25">
      <c r="A136" s="382" t="s">
        <v>743</v>
      </c>
      <c r="B136" s="471">
        <v>42612</v>
      </c>
      <c r="C136" s="343"/>
      <c r="D136" s="264">
        <v>0</v>
      </c>
    </row>
    <row r="137" spans="1:4" s="201" customFormat="1" ht="15" x14ac:dyDescent="0.25">
      <c r="A137" s="382" t="s">
        <v>1002</v>
      </c>
      <c r="B137" s="471">
        <v>30000</v>
      </c>
      <c r="C137" s="343"/>
      <c r="D137" s="264">
        <v>0</v>
      </c>
    </row>
    <row r="138" spans="1:4" s="201" customFormat="1" ht="15" x14ac:dyDescent="0.25">
      <c r="A138" s="382" t="s">
        <v>726</v>
      </c>
      <c r="B138" s="471">
        <v>50000</v>
      </c>
      <c r="C138" s="343"/>
      <c r="D138" s="319">
        <v>0</v>
      </c>
    </row>
    <row r="139" spans="1:4" s="201" customFormat="1" ht="15" x14ac:dyDescent="0.25">
      <c r="A139" s="382" t="s">
        <v>527</v>
      </c>
      <c r="B139" s="471">
        <v>50000</v>
      </c>
      <c r="C139" s="343"/>
      <c r="D139" s="264">
        <v>0</v>
      </c>
    </row>
    <row r="140" spans="1:4" s="201" customFormat="1" ht="15" x14ac:dyDescent="0.25">
      <c r="A140" s="382" t="s">
        <v>448</v>
      </c>
      <c r="B140" s="471">
        <v>50000</v>
      </c>
      <c r="C140" s="343"/>
      <c r="D140" s="264">
        <v>0</v>
      </c>
    </row>
    <row r="141" spans="1:4" s="201" customFormat="1" ht="15" x14ac:dyDescent="0.25">
      <c r="A141" s="382" t="s">
        <v>106</v>
      </c>
      <c r="B141" s="471">
        <v>32000</v>
      </c>
      <c r="C141" s="343"/>
      <c r="D141" s="264">
        <v>0</v>
      </c>
    </row>
    <row r="142" spans="1:4" s="201" customFormat="1" ht="15" x14ac:dyDescent="0.25">
      <c r="A142" s="382" t="s">
        <v>537</v>
      </c>
      <c r="B142" s="471">
        <v>26317</v>
      </c>
      <c r="C142" s="343"/>
      <c r="D142" s="264">
        <v>0</v>
      </c>
    </row>
    <row r="143" spans="1:4" s="201" customFormat="1" ht="15" x14ac:dyDescent="0.25">
      <c r="A143" s="382" t="s">
        <v>1003</v>
      </c>
      <c r="B143" s="471">
        <v>50000</v>
      </c>
      <c r="C143" s="343"/>
      <c r="D143" s="264">
        <v>0</v>
      </c>
    </row>
    <row r="144" spans="1:4" s="201" customFormat="1" ht="15" x14ac:dyDescent="0.25">
      <c r="A144" s="382" t="s">
        <v>724</v>
      </c>
      <c r="B144" s="471">
        <v>50000</v>
      </c>
      <c r="C144" s="343"/>
      <c r="D144" s="264">
        <v>0</v>
      </c>
    </row>
    <row r="145" spans="1:4" s="201" customFormat="1" ht="15" x14ac:dyDescent="0.25">
      <c r="A145" s="382" t="s">
        <v>739</v>
      </c>
      <c r="B145" s="471">
        <v>50000</v>
      </c>
      <c r="C145" s="343"/>
      <c r="D145" s="264">
        <v>0</v>
      </c>
    </row>
    <row r="146" spans="1:4" s="201" customFormat="1" ht="15" x14ac:dyDescent="0.25">
      <c r="A146" s="382" t="s">
        <v>1004</v>
      </c>
      <c r="B146" s="471">
        <v>50000</v>
      </c>
      <c r="C146" s="343"/>
      <c r="D146" s="264">
        <v>0</v>
      </c>
    </row>
    <row r="147" spans="1:4" s="201" customFormat="1" ht="15" x14ac:dyDescent="0.25">
      <c r="A147" s="382" t="s">
        <v>467</v>
      </c>
      <c r="B147" s="471">
        <v>50000</v>
      </c>
      <c r="C147" s="343"/>
      <c r="D147" s="264">
        <v>0</v>
      </c>
    </row>
    <row r="148" spans="1:4" s="201" customFormat="1" ht="15" x14ac:dyDescent="0.25">
      <c r="A148" s="382" t="s">
        <v>767</v>
      </c>
      <c r="B148" s="471">
        <v>50000</v>
      </c>
      <c r="C148" s="343"/>
      <c r="D148" s="264">
        <v>0</v>
      </c>
    </row>
    <row r="149" spans="1:4" s="201" customFormat="1" ht="15" x14ac:dyDescent="0.25">
      <c r="A149" s="382" t="s">
        <v>1005</v>
      </c>
      <c r="B149" s="471">
        <v>50000</v>
      </c>
      <c r="C149" s="343"/>
      <c r="D149" s="264">
        <v>0</v>
      </c>
    </row>
    <row r="150" spans="1:4" s="201" customFormat="1" ht="15.75" thickBot="1" x14ac:dyDescent="0.3">
      <c r="A150" s="382" t="s">
        <v>1006</v>
      </c>
      <c r="B150" s="471">
        <v>50000</v>
      </c>
      <c r="C150" s="343"/>
      <c r="D150" s="345">
        <v>0</v>
      </c>
    </row>
    <row r="151" spans="1:4" s="201" customFormat="1" ht="16.5" thickTop="1" thickBot="1" x14ac:dyDescent="0.3">
      <c r="A151" s="256" t="s">
        <v>6</v>
      </c>
      <c r="B151" s="612">
        <f>SUM(B117:B150)</f>
        <v>1296307</v>
      </c>
      <c r="C151" s="351"/>
      <c r="D151" s="613">
        <f>SUM(D117:D150)</f>
        <v>0</v>
      </c>
    </row>
    <row r="152" spans="1:4" ht="13.5" thickTop="1" x14ac:dyDescent="0.2">
      <c r="A152" s="27"/>
      <c r="B152" s="16"/>
      <c r="C152" s="26"/>
      <c r="D152" s="16"/>
    </row>
    <row r="153" spans="1:4" ht="15.75" customHeight="1" x14ac:dyDescent="0.25">
      <c r="A153" s="803" t="s">
        <v>194</v>
      </c>
      <c r="B153" s="803"/>
      <c r="C153" s="803"/>
      <c r="D153" s="803"/>
    </row>
    <row r="154" spans="1:4" ht="15" x14ac:dyDescent="0.25">
      <c r="A154" s="315" t="s">
        <v>195</v>
      </c>
      <c r="B154" s="16"/>
      <c r="C154" s="26"/>
      <c r="D154" s="16"/>
    </row>
    <row r="155" spans="1:4" ht="13.5" thickBot="1" x14ac:dyDescent="0.25">
      <c r="B155" s="29"/>
      <c r="C155" s="30"/>
      <c r="D155" s="18" t="s">
        <v>2</v>
      </c>
    </row>
    <row r="156" spans="1:4" ht="14.25" thickTop="1" thickBot="1" x14ac:dyDescent="0.25">
      <c r="A156" s="187" t="s">
        <v>4</v>
      </c>
      <c r="B156" s="188" t="s">
        <v>5</v>
      </c>
      <c r="C156" s="155"/>
      <c r="D156" s="189" t="s">
        <v>256</v>
      </c>
    </row>
    <row r="157" spans="1:4" s="201" customFormat="1" ht="15.75" thickTop="1" x14ac:dyDescent="0.25">
      <c r="A157" s="653" t="s">
        <v>1007</v>
      </c>
      <c r="B157" s="458">
        <v>239472</v>
      </c>
      <c r="C157" s="343"/>
      <c r="D157" s="345">
        <v>0</v>
      </c>
    </row>
    <row r="158" spans="1:4" s="201" customFormat="1" ht="15" x14ac:dyDescent="0.25">
      <c r="A158" s="651" t="s">
        <v>819</v>
      </c>
      <c r="B158" s="459">
        <v>300000</v>
      </c>
      <c r="C158" s="343"/>
      <c r="D158" s="345">
        <v>0</v>
      </c>
    </row>
    <row r="159" spans="1:4" s="201" customFormat="1" ht="15" x14ac:dyDescent="0.25">
      <c r="A159" s="651" t="s">
        <v>782</v>
      </c>
      <c r="B159" s="459">
        <v>229900</v>
      </c>
      <c r="C159" s="343"/>
      <c r="D159" s="345">
        <v>0</v>
      </c>
    </row>
    <row r="160" spans="1:4" s="201" customFormat="1" ht="15" x14ac:dyDescent="0.25">
      <c r="A160" s="651" t="s">
        <v>792</v>
      </c>
      <c r="B160" s="459">
        <v>52800</v>
      </c>
      <c r="C160" s="343"/>
      <c r="D160" s="345">
        <v>0</v>
      </c>
    </row>
    <row r="161" spans="1:4" s="201" customFormat="1" ht="15" x14ac:dyDescent="0.25">
      <c r="A161" s="651" t="s">
        <v>1008</v>
      </c>
      <c r="B161" s="459">
        <v>263370</v>
      </c>
      <c r="C161" s="343"/>
      <c r="D161" s="345">
        <v>0</v>
      </c>
    </row>
    <row r="162" spans="1:4" s="201" customFormat="1" ht="15" x14ac:dyDescent="0.25">
      <c r="A162" s="651" t="s">
        <v>359</v>
      </c>
      <c r="B162" s="459">
        <v>300000</v>
      </c>
      <c r="C162" s="343"/>
      <c r="D162" s="345">
        <v>0</v>
      </c>
    </row>
    <row r="163" spans="1:4" s="201" customFormat="1" ht="15" x14ac:dyDescent="0.25">
      <c r="A163" s="651" t="s">
        <v>778</v>
      </c>
      <c r="B163" s="459">
        <v>150000</v>
      </c>
      <c r="C163" s="343"/>
      <c r="D163" s="345">
        <v>0</v>
      </c>
    </row>
    <row r="164" spans="1:4" s="201" customFormat="1" ht="15" x14ac:dyDescent="0.25">
      <c r="A164" s="651" t="s">
        <v>1009</v>
      </c>
      <c r="B164" s="459">
        <v>300000</v>
      </c>
      <c r="C164" s="343"/>
      <c r="D164" s="345">
        <v>0</v>
      </c>
    </row>
    <row r="165" spans="1:4" s="201" customFormat="1" ht="15" x14ac:dyDescent="0.25">
      <c r="A165" s="651" t="s">
        <v>1010</v>
      </c>
      <c r="B165" s="459">
        <v>240000</v>
      </c>
      <c r="C165" s="343"/>
      <c r="D165" s="345">
        <v>0</v>
      </c>
    </row>
    <row r="166" spans="1:4" s="201" customFormat="1" ht="15" x14ac:dyDescent="0.25">
      <c r="A166" s="651" t="s">
        <v>1011</v>
      </c>
      <c r="B166" s="459">
        <v>300000</v>
      </c>
      <c r="C166" s="343"/>
      <c r="D166" s="345">
        <v>0</v>
      </c>
    </row>
    <row r="167" spans="1:4" s="201" customFormat="1" ht="15" x14ac:dyDescent="0.25">
      <c r="A167" s="744" t="s">
        <v>725</v>
      </c>
      <c r="B167" s="615">
        <v>200000</v>
      </c>
      <c r="C167" s="343"/>
      <c r="D167" s="345">
        <v>0</v>
      </c>
    </row>
    <row r="168" spans="1:4" s="211" customFormat="1" ht="15" x14ac:dyDescent="0.25">
      <c r="A168" s="651" t="s">
        <v>1012</v>
      </c>
      <c r="B168" s="459">
        <v>300000</v>
      </c>
      <c r="C168" s="343"/>
      <c r="D168" s="264">
        <v>0</v>
      </c>
    </row>
    <row r="169" spans="1:4" s="211" customFormat="1" ht="15" x14ac:dyDescent="0.25">
      <c r="A169" s="651" t="s">
        <v>1013</v>
      </c>
      <c r="B169" s="459">
        <v>300000</v>
      </c>
      <c r="C169" s="343"/>
      <c r="D169" s="345">
        <v>0</v>
      </c>
    </row>
    <row r="170" spans="1:4" s="211" customFormat="1" ht="15" x14ac:dyDescent="0.25">
      <c r="A170" s="651" t="s">
        <v>772</v>
      </c>
      <c r="B170" s="459">
        <v>250300</v>
      </c>
      <c r="C170" s="343"/>
      <c r="D170" s="345">
        <v>0</v>
      </c>
    </row>
    <row r="171" spans="1:4" s="211" customFormat="1" ht="15" x14ac:dyDescent="0.25">
      <c r="A171" s="651" t="s">
        <v>1014</v>
      </c>
      <c r="B171" s="459">
        <v>229452.4</v>
      </c>
      <c r="C171" s="343"/>
      <c r="D171" s="345">
        <v>0</v>
      </c>
    </row>
    <row r="172" spans="1:4" s="211" customFormat="1" ht="15" x14ac:dyDescent="0.25">
      <c r="A172" s="651" t="s">
        <v>622</v>
      </c>
      <c r="B172" s="459">
        <v>300000</v>
      </c>
      <c r="C172" s="343"/>
      <c r="D172" s="345">
        <v>0</v>
      </c>
    </row>
    <row r="173" spans="1:4" s="211" customFormat="1" ht="15" x14ac:dyDescent="0.25">
      <c r="A173" s="651" t="s">
        <v>797</v>
      </c>
      <c r="B173" s="459">
        <v>300000</v>
      </c>
      <c r="C173" s="343"/>
      <c r="D173" s="345">
        <v>0</v>
      </c>
    </row>
    <row r="174" spans="1:4" s="211" customFormat="1" ht="15" x14ac:dyDescent="0.25">
      <c r="A174" s="651" t="s">
        <v>1015</v>
      </c>
      <c r="B174" s="459">
        <v>300000</v>
      </c>
      <c r="C174" s="343"/>
      <c r="D174" s="345">
        <v>0</v>
      </c>
    </row>
    <row r="175" spans="1:4" s="211" customFormat="1" ht="15" x14ac:dyDescent="0.25">
      <c r="A175" s="651" t="s">
        <v>1016</v>
      </c>
      <c r="B175" s="459">
        <v>290000</v>
      </c>
      <c r="C175" s="343"/>
      <c r="D175" s="345">
        <v>0</v>
      </c>
    </row>
    <row r="176" spans="1:4" s="211" customFormat="1" ht="15" x14ac:dyDescent="0.25">
      <c r="A176" s="651" t="s">
        <v>814</v>
      </c>
      <c r="B176" s="459">
        <v>300000</v>
      </c>
      <c r="C176" s="343"/>
      <c r="D176" s="345">
        <v>0</v>
      </c>
    </row>
    <row r="177" spans="1:4" s="211" customFormat="1" ht="15" x14ac:dyDescent="0.25">
      <c r="A177" s="651" t="s">
        <v>538</v>
      </c>
      <c r="B177" s="459">
        <v>300000</v>
      </c>
      <c r="C177" s="343"/>
      <c r="D177" s="345">
        <v>0</v>
      </c>
    </row>
    <row r="178" spans="1:4" s="211" customFormat="1" ht="15" x14ac:dyDescent="0.25">
      <c r="A178" s="651" t="s">
        <v>1017</v>
      </c>
      <c r="B178" s="459">
        <v>300000</v>
      </c>
      <c r="C178" s="343"/>
      <c r="D178" s="345">
        <v>0</v>
      </c>
    </row>
    <row r="179" spans="1:4" s="211" customFormat="1" ht="15.75" thickBot="1" x14ac:dyDescent="0.3">
      <c r="A179" s="652" t="s">
        <v>544</v>
      </c>
      <c r="B179" s="460">
        <v>195000</v>
      </c>
      <c r="C179" s="343"/>
      <c r="D179" s="220">
        <v>0</v>
      </c>
    </row>
    <row r="180" spans="1:4" s="211" customFormat="1" ht="15.75" thickTop="1" x14ac:dyDescent="0.25">
      <c r="A180" s="356"/>
      <c r="B180" s="327"/>
      <c r="C180" s="343"/>
      <c r="D180" s="609"/>
    </row>
    <row r="181" spans="1:4" ht="13.5" thickBot="1" x14ac:dyDescent="0.25">
      <c r="B181" s="29"/>
      <c r="C181" s="30"/>
      <c r="D181" s="18" t="s">
        <v>2</v>
      </c>
    </row>
    <row r="182" spans="1:4" ht="14.25" thickTop="1" thickBot="1" x14ac:dyDescent="0.25">
      <c r="A182" s="187" t="s">
        <v>4</v>
      </c>
      <c r="B182" s="188" t="s">
        <v>5</v>
      </c>
      <c r="C182" s="155"/>
      <c r="D182" s="189" t="s">
        <v>256</v>
      </c>
    </row>
    <row r="183" spans="1:4" s="201" customFormat="1" ht="15.75" thickTop="1" x14ac:dyDescent="0.25">
      <c r="A183" s="651" t="s">
        <v>817</v>
      </c>
      <c r="B183" s="459">
        <v>300000</v>
      </c>
      <c r="C183" s="343"/>
      <c r="D183" s="357">
        <v>0</v>
      </c>
    </row>
    <row r="184" spans="1:4" s="201" customFormat="1" ht="15" x14ac:dyDescent="0.25">
      <c r="A184" s="651" t="s">
        <v>823</v>
      </c>
      <c r="B184" s="459">
        <v>222500</v>
      </c>
      <c r="C184" s="343"/>
      <c r="D184" s="345">
        <v>0</v>
      </c>
    </row>
    <row r="185" spans="1:4" s="201" customFormat="1" ht="15" x14ac:dyDescent="0.25">
      <c r="A185" s="651" t="s">
        <v>773</v>
      </c>
      <c r="B185" s="459">
        <v>300000</v>
      </c>
      <c r="C185" s="343"/>
      <c r="D185" s="345">
        <v>0</v>
      </c>
    </row>
    <row r="186" spans="1:4" s="201" customFormat="1" ht="15" x14ac:dyDescent="0.25">
      <c r="A186" s="651" t="s">
        <v>1018</v>
      </c>
      <c r="B186" s="459">
        <v>259032</v>
      </c>
      <c r="C186" s="343"/>
      <c r="D186" s="345">
        <v>17468</v>
      </c>
    </row>
    <row r="187" spans="1:4" s="201" customFormat="1" ht="15" x14ac:dyDescent="0.25">
      <c r="A187" s="651" t="s">
        <v>1019</v>
      </c>
      <c r="B187" s="459">
        <v>300000</v>
      </c>
      <c r="C187" s="343"/>
      <c r="D187" s="345">
        <v>0</v>
      </c>
    </row>
    <row r="188" spans="1:4" s="201" customFormat="1" ht="15" x14ac:dyDescent="0.25">
      <c r="A188" s="651" t="s">
        <v>824</v>
      </c>
      <c r="B188" s="459">
        <v>90000</v>
      </c>
      <c r="C188" s="343"/>
      <c r="D188" s="345">
        <v>0</v>
      </c>
    </row>
    <row r="189" spans="1:4" s="201" customFormat="1" ht="15" x14ac:dyDescent="0.25">
      <c r="A189" s="651" t="s">
        <v>1020</v>
      </c>
      <c r="B189" s="459">
        <v>224316.64</v>
      </c>
      <c r="C189" s="343"/>
      <c r="D189" s="345">
        <v>0</v>
      </c>
    </row>
    <row r="190" spans="1:4" s="201" customFormat="1" ht="15" x14ac:dyDescent="0.25">
      <c r="A190" s="651" t="s">
        <v>1021</v>
      </c>
      <c r="B190" s="459">
        <v>300000</v>
      </c>
      <c r="C190" s="343"/>
      <c r="D190" s="345">
        <v>0</v>
      </c>
    </row>
    <row r="191" spans="1:4" s="201" customFormat="1" ht="15" x14ac:dyDescent="0.25">
      <c r="A191" s="651" t="s">
        <v>125</v>
      </c>
      <c r="B191" s="459">
        <v>295500</v>
      </c>
      <c r="C191" s="343"/>
      <c r="D191" s="345">
        <v>0</v>
      </c>
    </row>
    <row r="192" spans="1:4" s="201" customFormat="1" ht="15" x14ac:dyDescent="0.25">
      <c r="A192" s="651" t="s">
        <v>1022</v>
      </c>
      <c r="B192" s="459">
        <v>300000</v>
      </c>
      <c r="C192" s="343"/>
      <c r="D192" s="345">
        <v>0</v>
      </c>
    </row>
    <row r="193" spans="1:4" s="201" customFormat="1" ht="15" x14ac:dyDescent="0.25">
      <c r="A193" s="651" t="s">
        <v>796</v>
      </c>
      <c r="B193" s="459">
        <v>300000</v>
      </c>
      <c r="C193" s="343"/>
      <c r="D193" s="345">
        <v>0</v>
      </c>
    </row>
    <row r="194" spans="1:4" s="201" customFormat="1" ht="15" x14ac:dyDescent="0.25">
      <c r="A194" s="651" t="s">
        <v>1023</v>
      </c>
      <c r="B194" s="459">
        <v>300000</v>
      </c>
      <c r="C194" s="343"/>
      <c r="D194" s="345">
        <v>0</v>
      </c>
    </row>
    <row r="195" spans="1:4" s="201" customFormat="1" ht="15" x14ac:dyDescent="0.25">
      <c r="A195" s="651" t="s">
        <v>1024</v>
      </c>
      <c r="B195" s="459">
        <v>300000</v>
      </c>
      <c r="C195" s="343"/>
      <c r="D195" s="345">
        <v>0</v>
      </c>
    </row>
    <row r="196" spans="1:4" s="201" customFormat="1" ht="15" x14ac:dyDescent="0.25">
      <c r="A196" s="651" t="s">
        <v>979</v>
      </c>
      <c r="B196" s="459">
        <v>250000</v>
      </c>
      <c r="C196" s="343"/>
      <c r="D196" s="345">
        <v>0</v>
      </c>
    </row>
    <row r="197" spans="1:4" s="201" customFormat="1" ht="15" x14ac:dyDescent="0.25">
      <c r="A197" s="651" t="s">
        <v>419</v>
      </c>
      <c r="B197" s="459">
        <v>300000</v>
      </c>
      <c r="C197" s="343"/>
      <c r="D197" s="345">
        <v>0</v>
      </c>
    </row>
    <row r="198" spans="1:4" s="201" customFormat="1" ht="15" x14ac:dyDescent="0.25">
      <c r="A198" s="651" t="s">
        <v>1025</v>
      </c>
      <c r="B198" s="459">
        <v>300000</v>
      </c>
      <c r="C198" s="343"/>
      <c r="D198" s="345">
        <v>0</v>
      </c>
    </row>
    <row r="199" spans="1:4" s="201" customFormat="1" ht="15" x14ac:dyDescent="0.25">
      <c r="A199" s="651" t="s">
        <v>1026</v>
      </c>
      <c r="B199" s="459">
        <v>300000</v>
      </c>
      <c r="C199" s="343"/>
      <c r="D199" s="345">
        <v>0</v>
      </c>
    </row>
    <row r="200" spans="1:4" s="201" customFormat="1" ht="15" x14ac:dyDescent="0.25">
      <c r="A200" s="651" t="s">
        <v>1027</v>
      </c>
      <c r="B200" s="459">
        <v>300000</v>
      </c>
      <c r="C200" s="343"/>
      <c r="D200" s="345">
        <v>0</v>
      </c>
    </row>
    <row r="201" spans="1:4" s="201" customFormat="1" ht="15" x14ac:dyDescent="0.25">
      <c r="A201" s="651" t="s">
        <v>1028</v>
      </c>
      <c r="B201" s="459">
        <v>300000</v>
      </c>
      <c r="C201" s="343"/>
      <c r="D201" s="345">
        <v>0</v>
      </c>
    </row>
    <row r="202" spans="1:4" s="201" customFormat="1" ht="15" x14ac:dyDescent="0.25">
      <c r="A202" s="651" t="s">
        <v>1029</v>
      </c>
      <c r="B202" s="459">
        <v>250000</v>
      </c>
      <c r="C202" s="343"/>
      <c r="D202" s="345">
        <v>0</v>
      </c>
    </row>
    <row r="203" spans="1:4" s="201" customFormat="1" ht="15" x14ac:dyDescent="0.25">
      <c r="A203" s="651" t="s">
        <v>1030</v>
      </c>
      <c r="B203" s="459">
        <v>300000</v>
      </c>
      <c r="C203" s="343"/>
      <c r="D203" s="345">
        <v>0</v>
      </c>
    </row>
    <row r="204" spans="1:4" s="201" customFormat="1" ht="15" x14ac:dyDescent="0.25">
      <c r="A204" s="651" t="s">
        <v>810</v>
      </c>
      <c r="B204" s="459">
        <v>300000</v>
      </c>
      <c r="C204" s="343"/>
      <c r="D204" s="345">
        <v>0</v>
      </c>
    </row>
    <row r="205" spans="1:4" s="201" customFormat="1" ht="15" x14ac:dyDescent="0.25">
      <c r="A205" s="651" t="s">
        <v>825</v>
      </c>
      <c r="B205" s="459">
        <v>300000</v>
      </c>
      <c r="C205" s="343"/>
      <c r="D205" s="345">
        <v>0</v>
      </c>
    </row>
    <row r="206" spans="1:4" s="201" customFormat="1" ht="15" x14ac:dyDescent="0.25">
      <c r="A206" s="651" t="s">
        <v>789</v>
      </c>
      <c r="B206" s="459">
        <v>245000</v>
      </c>
      <c r="C206" s="343"/>
      <c r="D206" s="345">
        <v>0</v>
      </c>
    </row>
    <row r="207" spans="1:4" s="201" customFormat="1" ht="15" x14ac:dyDescent="0.25">
      <c r="A207" s="651" t="s">
        <v>820</v>
      </c>
      <c r="B207" s="459">
        <v>300000</v>
      </c>
      <c r="C207" s="343"/>
      <c r="D207" s="345">
        <v>0</v>
      </c>
    </row>
    <row r="208" spans="1:4" s="201" customFormat="1" ht="15" x14ac:dyDescent="0.25">
      <c r="A208" s="651" t="s">
        <v>764</v>
      </c>
      <c r="B208" s="459">
        <v>300000</v>
      </c>
      <c r="C208" s="343"/>
      <c r="D208" s="345">
        <v>0</v>
      </c>
    </row>
    <row r="209" spans="1:4" s="201" customFormat="1" ht="15" x14ac:dyDescent="0.25">
      <c r="A209" s="651" t="s">
        <v>1031</v>
      </c>
      <c r="B209" s="459">
        <v>300000</v>
      </c>
      <c r="C209" s="343"/>
      <c r="D209" s="345">
        <v>0</v>
      </c>
    </row>
    <row r="210" spans="1:4" s="201" customFormat="1" ht="15" x14ac:dyDescent="0.25">
      <c r="A210" s="651" t="s">
        <v>1032</v>
      </c>
      <c r="B210" s="459">
        <v>280000</v>
      </c>
      <c r="C210" s="343"/>
      <c r="D210" s="345">
        <v>0</v>
      </c>
    </row>
    <row r="211" spans="1:4" s="201" customFormat="1" ht="15" x14ac:dyDescent="0.25">
      <c r="A211" s="651" t="s">
        <v>765</v>
      </c>
      <c r="B211" s="459">
        <v>300000</v>
      </c>
      <c r="C211" s="343"/>
      <c r="D211" s="345">
        <v>0</v>
      </c>
    </row>
    <row r="212" spans="1:4" s="201" customFormat="1" ht="15" x14ac:dyDescent="0.25">
      <c r="A212" s="651" t="s">
        <v>1033</v>
      </c>
      <c r="B212" s="459">
        <v>300000</v>
      </c>
      <c r="C212" s="343"/>
      <c r="D212" s="345">
        <v>0</v>
      </c>
    </row>
    <row r="213" spans="1:4" s="201" customFormat="1" ht="15" x14ac:dyDescent="0.25">
      <c r="A213" s="651" t="s">
        <v>148</v>
      </c>
      <c r="B213" s="459">
        <v>300000</v>
      </c>
      <c r="C213" s="343"/>
      <c r="D213" s="345">
        <v>0</v>
      </c>
    </row>
    <row r="214" spans="1:4" s="201" customFormat="1" ht="15" x14ac:dyDescent="0.25">
      <c r="A214" s="651" t="s">
        <v>769</v>
      </c>
      <c r="B214" s="459">
        <v>52500</v>
      </c>
      <c r="C214" s="343"/>
      <c r="D214" s="345">
        <v>0</v>
      </c>
    </row>
    <row r="215" spans="1:4" s="201" customFormat="1" ht="15" x14ac:dyDescent="0.25">
      <c r="A215" s="651" t="s">
        <v>1034</v>
      </c>
      <c r="B215" s="459">
        <v>300000</v>
      </c>
      <c r="C215" s="343"/>
      <c r="D215" s="345">
        <v>0</v>
      </c>
    </row>
    <row r="216" spans="1:4" s="201" customFormat="1" ht="15" x14ac:dyDescent="0.25">
      <c r="A216" s="651" t="s">
        <v>1006</v>
      </c>
      <c r="B216" s="459">
        <v>200000</v>
      </c>
      <c r="C216" s="343"/>
      <c r="D216" s="345">
        <v>0</v>
      </c>
    </row>
    <row r="217" spans="1:4" s="201" customFormat="1" ht="15" x14ac:dyDescent="0.25">
      <c r="A217" s="651" t="s">
        <v>756</v>
      </c>
      <c r="B217" s="459">
        <v>300000</v>
      </c>
      <c r="C217" s="343"/>
      <c r="D217" s="345">
        <v>0</v>
      </c>
    </row>
    <row r="218" spans="1:4" s="201" customFormat="1" ht="15" x14ac:dyDescent="0.25">
      <c r="A218" s="744" t="s">
        <v>803</v>
      </c>
      <c r="B218" s="615">
        <v>200000</v>
      </c>
      <c r="C218" s="343"/>
      <c r="D218" s="345">
        <v>0</v>
      </c>
    </row>
    <row r="219" spans="1:4" ht="15" x14ac:dyDescent="0.25">
      <c r="A219" s="651" t="s">
        <v>840</v>
      </c>
      <c r="B219" s="459">
        <v>300000</v>
      </c>
      <c r="C219" s="745"/>
      <c r="D219" s="345">
        <v>0</v>
      </c>
    </row>
    <row r="220" spans="1:4" ht="15" x14ac:dyDescent="0.25">
      <c r="A220" s="651" t="s">
        <v>719</v>
      </c>
      <c r="B220" s="459">
        <v>300000</v>
      </c>
      <c r="C220" s="343"/>
      <c r="D220" s="345">
        <v>0</v>
      </c>
    </row>
    <row r="221" spans="1:4" ht="15" x14ac:dyDescent="0.25">
      <c r="A221" s="651" t="s">
        <v>1035</v>
      </c>
      <c r="B221" s="459">
        <v>300000</v>
      </c>
      <c r="C221" s="343"/>
      <c r="D221" s="345">
        <v>0</v>
      </c>
    </row>
    <row r="222" spans="1:4" ht="15" x14ac:dyDescent="0.25">
      <c r="A222" s="651" t="s">
        <v>1036</v>
      </c>
      <c r="B222" s="459">
        <v>246000</v>
      </c>
      <c r="C222" s="343"/>
      <c r="D222" s="345">
        <v>0</v>
      </c>
    </row>
    <row r="223" spans="1:4" ht="15" x14ac:dyDescent="0.25">
      <c r="A223" s="651" t="s">
        <v>1002</v>
      </c>
      <c r="B223" s="459">
        <v>300000</v>
      </c>
      <c r="C223" s="343"/>
      <c r="D223" s="345">
        <v>0</v>
      </c>
    </row>
    <row r="224" spans="1:4" ht="15" x14ac:dyDescent="0.25">
      <c r="A224" s="651" t="s">
        <v>655</v>
      </c>
      <c r="B224" s="459">
        <v>300000</v>
      </c>
      <c r="C224" s="343"/>
      <c r="D224" s="345">
        <v>0</v>
      </c>
    </row>
    <row r="225" spans="1:4" ht="15" x14ac:dyDescent="0.25">
      <c r="A225" s="651" t="s">
        <v>1037</v>
      </c>
      <c r="B225" s="459">
        <v>300000</v>
      </c>
      <c r="C225" s="343"/>
      <c r="D225" s="345">
        <v>0</v>
      </c>
    </row>
    <row r="226" spans="1:4" ht="15" x14ac:dyDescent="0.25">
      <c r="A226" s="651" t="s">
        <v>702</v>
      </c>
      <c r="B226" s="459">
        <v>282807</v>
      </c>
      <c r="C226" s="343"/>
      <c r="D226" s="345">
        <v>0</v>
      </c>
    </row>
    <row r="227" spans="1:4" ht="15" x14ac:dyDescent="0.25">
      <c r="A227" s="651" t="s">
        <v>1038</v>
      </c>
      <c r="B227" s="459">
        <v>300000</v>
      </c>
      <c r="C227" s="343"/>
      <c r="D227" s="345">
        <v>0</v>
      </c>
    </row>
    <row r="228" spans="1:4" ht="15" x14ac:dyDescent="0.25">
      <c r="A228" s="651" t="s">
        <v>534</v>
      </c>
      <c r="B228" s="459">
        <v>300000</v>
      </c>
      <c r="C228" s="343"/>
      <c r="D228" s="345">
        <v>0</v>
      </c>
    </row>
    <row r="229" spans="1:4" ht="15" x14ac:dyDescent="0.25">
      <c r="A229" s="651" t="s">
        <v>1039</v>
      </c>
      <c r="B229" s="459">
        <v>300000</v>
      </c>
      <c r="C229" s="343"/>
      <c r="D229" s="345">
        <v>0</v>
      </c>
    </row>
    <row r="230" spans="1:4" ht="15.75" thickBot="1" x14ac:dyDescent="0.3">
      <c r="A230" s="652" t="s">
        <v>1040</v>
      </c>
      <c r="B230" s="460">
        <v>300000</v>
      </c>
      <c r="C230" s="746"/>
      <c r="D230" s="220">
        <v>0</v>
      </c>
    </row>
    <row r="231" spans="1:4" ht="13.5" thickTop="1" x14ac:dyDescent="0.2"/>
    <row r="232" spans="1:4" ht="13.5" thickBot="1" x14ac:dyDescent="0.25">
      <c r="B232" s="29"/>
      <c r="C232" s="30"/>
      <c r="D232" s="18" t="s">
        <v>2</v>
      </c>
    </row>
    <row r="233" spans="1:4" ht="14.25" thickTop="1" thickBot="1" x14ac:dyDescent="0.25">
      <c r="A233" s="187" t="s">
        <v>4</v>
      </c>
      <c r="B233" s="188" t="s">
        <v>5</v>
      </c>
      <c r="C233" s="155"/>
      <c r="D233" s="189" t="s">
        <v>256</v>
      </c>
    </row>
    <row r="234" spans="1:4" s="201" customFormat="1" ht="15.75" thickTop="1" x14ac:dyDescent="0.25">
      <c r="A234" s="651" t="s">
        <v>1000</v>
      </c>
      <c r="B234" s="459">
        <v>254172</v>
      </c>
      <c r="C234" s="343"/>
      <c r="D234" s="345">
        <v>0</v>
      </c>
    </row>
    <row r="235" spans="1:4" s="201" customFormat="1" ht="15" x14ac:dyDescent="0.25">
      <c r="A235" s="651" t="s">
        <v>1041</v>
      </c>
      <c r="B235" s="459">
        <v>300000</v>
      </c>
      <c r="C235" s="343"/>
      <c r="D235" s="345">
        <v>0</v>
      </c>
    </row>
    <row r="236" spans="1:4" s="201" customFormat="1" ht="15" x14ac:dyDescent="0.25">
      <c r="A236" s="651" t="s">
        <v>1042</v>
      </c>
      <c r="B236" s="459">
        <v>300000</v>
      </c>
      <c r="C236" s="343"/>
      <c r="D236" s="345">
        <v>0</v>
      </c>
    </row>
    <row r="237" spans="1:4" s="201" customFormat="1" ht="15" x14ac:dyDescent="0.25">
      <c r="A237" s="651" t="s">
        <v>771</v>
      </c>
      <c r="B237" s="459">
        <v>300000</v>
      </c>
      <c r="C237" s="343"/>
      <c r="D237" s="345">
        <v>0</v>
      </c>
    </row>
    <row r="238" spans="1:4" s="201" customFormat="1" ht="15" x14ac:dyDescent="0.25">
      <c r="A238" s="651" t="s">
        <v>1043</v>
      </c>
      <c r="B238" s="459">
        <v>300000</v>
      </c>
      <c r="C238" s="343"/>
      <c r="D238" s="264">
        <v>0</v>
      </c>
    </row>
    <row r="239" spans="1:4" s="201" customFormat="1" ht="15" x14ac:dyDescent="0.25">
      <c r="A239" s="651" t="s">
        <v>1044</v>
      </c>
      <c r="B239" s="459">
        <v>300000</v>
      </c>
      <c r="C239" s="343"/>
      <c r="D239" s="357">
        <v>0</v>
      </c>
    </row>
    <row r="240" spans="1:4" s="201" customFormat="1" ht="15" x14ac:dyDescent="0.25">
      <c r="A240" s="651" t="s">
        <v>730</v>
      </c>
      <c r="B240" s="459">
        <v>198000</v>
      </c>
      <c r="C240" s="343"/>
      <c r="D240" s="345">
        <v>0</v>
      </c>
    </row>
    <row r="241" spans="1:4" s="201" customFormat="1" ht="15" x14ac:dyDescent="0.25">
      <c r="A241" s="651" t="s">
        <v>1045</v>
      </c>
      <c r="B241" s="459">
        <v>300000</v>
      </c>
      <c r="C241" s="343"/>
      <c r="D241" s="345">
        <v>0</v>
      </c>
    </row>
    <row r="242" spans="1:4" s="201" customFormat="1" ht="15" x14ac:dyDescent="0.25">
      <c r="A242" s="651" t="s">
        <v>1046</v>
      </c>
      <c r="B242" s="459">
        <v>300000</v>
      </c>
      <c r="C242" s="343"/>
      <c r="D242" s="345">
        <v>0</v>
      </c>
    </row>
    <row r="243" spans="1:4" s="201" customFormat="1" ht="15" x14ac:dyDescent="0.25">
      <c r="A243" s="651" t="s">
        <v>1047</v>
      </c>
      <c r="B243" s="459">
        <v>160000</v>
      </c>
      <c r="C243" s="343"/>
      <c r="D243" s="345">
        <v>0</v>
      </c>
    </row>
    <row r="244" spans="1:4" s="201" customFormat="1" ht="15" x14ac:dyDescent="0.25">
      <c r="A244" s="651" t="s">
        <v>754</v>
      </c>
      <c r="B244" s="459">
        <v>195000</v>
      </c>
      <c r="C244" s="343"/>
      <c r="D244" s="345">
        <v>0</v>
      </c>
    </row>
    <row r="245" spans="1:4" s="201" customFormat="1" ht="15" x14ac:dyDescent="0.25">
      <c r="A245" s="651" t="s">
        <v>779</v>
      </c>
      <c r="B245" s="459">
        <v>300000</v>
      </c>
      <c r="C245" s="343"/>
      <c r="D245" s="345">
        <v>0</v>
      </c>
    </row>
    <row r="246" spans="1:4" s="201" customFormat="1" ht="15" x14ac:dyDescent="0.25">
      <c r="A246" s="651" t="s">
        <v>1048</v>
      </c>
      <c r="B246" s="459">
        <v>300000</v>
      </c>
      <c r="C246" s="343"/>
      <c r="D246" s="345">
        <v>0</v>
      </c>
    </row>
    <row r="247" spans="1:4" s="201" customFormat="1" ht="15" x14ac:dyDescent="0.25">
      <c r="A247" s="651" t="s">
        <v>1022</v>
      </c>
      <c r="B247" s="459">
        <v>300000</v>
      </c>
      <c r="C247" s="343"/>
      <c r="D247" s="345">
        <v>0</v>
      </c>
    </row>
    <row r="248" spans="1:4" s="201" customFormat="1" ht="15" x14ac:dyDescent="0.25">
      <c r="A248" s="651" t="s">
        <v>763</v>
      </c>
      <c r="B248" s="459">
        <v>300000</v>
      </c>
      <c r="C248" s="343"/>
      <c r="D248" s="345">
        <v>0</v>
      </c>
    </row>
    <row r="249" spans="1:4" s="201" customFormat="1" ht="15" x14ac:dyDescent="0.25">
      <c r="A249" s="651" t="s">
        <v>750</v>
      </c>
      <c r="B249" s="459">
        <v>100000</v>
      </c>
      <c r="C249" s="343"/>
      <c r="D249" s="345">
        <v>0</v>
      </c>
    </row>
    <row r="250" spans="1:4" s="201" customFormat="1" ht="15" x14ac:dyDescent="0.25">
      <c r="A250" s="651" t="s">
        <v>621</v>
      </c>
      <c r="B250" s="459">
        <v>296006</v>
      </c>
      <c r="C250" s="343"/>
      <c r="D250" s="345">
        <v>0</v>
      </c>
    </row>
    <row r="251" spans="1:4" s="201" customFormat="1" ht="15" x14ac:dyDescent="0.25">
      <c r="A251" s="651" t="s">
        <v>755</v>
      </c>
      <c r="B251" s="459">
        <v>255000</v>
      </c>
      <c r="C251" s="343"/>
      <c r="D251" s="345">
        <v>0</v>
      </c>
    </row>
    <row r="252" spans="1:4" s="201" customFormat="1" ht="15" x14ac:dyDescent="0.25">
      <c r="A252" s="651" t="s">
        <v>1003</v>
      </c>
      <c r="B252" s="459">
        <v>300000</v>
      </c>
      <c r="C252" s="343"/>
      <c r="D252" s="345">
        <v>0</v>
      </c>
    </row>
    <row r="253" spans="1:4" s="201" customFormat="1" ht="15" x14ac:dyDescent="0.25">
      <c r="A253" s="651" t="s">
        <v>652</v>
      </c>
      <c r="B253" s="459">
        <v>288632</v>
      </c>
      <c r="C253" s="343"/>
      <c r="D253" s="345">
        <v>0</v>
      </c>
    </row>
    <row r="254" spans="1:4" s="201" customFormat="1" ht="15" x14ac:dyDescent="0.25">
      <c r="A254" s="651" t="s">
        <v>124</v>
      </c>
      <c r="B254" s="459">
        <v>300000</v>
      </c>
      <c r="C254" s="343"/>
      <c r="D254" s="345">
        <v>0</v>
      </c>
    </row>
    <row r="255" spans="1:4" s="201" customFormat="1" ht="15" x14ac:dyDescent="0.25">
      <c r="A255" s="651" t="s">
        <v>1049</v>
      </c>
      <c r="B255" s="459">
        <v>177658</v>
      </c>
      <c r="C255" s="343"/>
      <c r="D255" s="345">
        <v>0</v>
      </c>
    </row>
    <row r="256" spans="1:4" s="201" customFormat="1" ht="15" x14ac:dyDescent="0.25">
      <c r="A256" s="651" t="s">
        <v>753</v>
      </c>
      <c r="B256" s="459">
        <v>147472.07</v>
      </c>
      <c r="C256" s="343"/>
      <c r="D256" s="345">
        <v>0</v>
      </c>
    </row>
    <row r="257" spans="1:5" s="201" customFormat="1" ht="15" x14ac:dyDescent="0.25">
      <c r="A257" s="651" t="s">
        <v>1050</v>
      </c>
      <c r="B257" s="459">
        <v>300000</v>
      </c>
      <c r="C257" s="343"/>
      <c r="D257" s="345">
        <v>0</v>
      </c>
    </row>
    <row r="258" spans="1:5" s="201" customFormat="1" ht="15" x14ac:dyDescent="0.25">
      <c r="A258" s="651" t="s">
        <v>546</v>
      </c>
      <c r="B258" s="459">
        <v>300000</v>
      </c>
      <c r="C258" s="343"/>
      <c r="D258" s="345">
        <v>0</v>
      </c>
    </row>
    <row r="259" spans="1:5" s="201" customFormat="1" ht="15" x14ac:dyDescent="0.25">
      <c r="A259" s="651" t="s">
        <v>731</v>
      </c>
      <c r="B259" s="459">
        <v>300000</v>
      </c>
      <c r="C259" s="343"/>
      <c r="D259" s="345">
        <v>0</v>
      </c>
    </row>
    <row r="260" spans="1:5" s="201" customFormat="1" ht="15" x14ac:dyDescent="0.25">
      <c r="A260" s="651" t="s">
        <v>379</v>
      </c>
      <c r="B260" s="459">
        <v>293623.44</v>
      </c>
      <c r="C260" s="343"/>
      <c r="D260" s="345">
        <v>0</v>
      </c>
    </row>
    <row r="261" spans="1:5" s="201" customFormat="1" ht="15" x14ac:dyDescent="0.25">
      <c r="A261" s="651" t="s">
        <v>1051</v>
      </c>
      <c r="B261" s="459">
        <v>145000</v>
      </c>
      <c r="C261" s="343"/>
      <c r="D261" s="345">
        <v>0</v>
      </c>
    </row>
    <row r="262" spans="1:5" s="201" customFormat="1" ht="15" x14ac:dyDescent="0.25">
      <c r="A262" s="651" t="s">
        <v>727</v>
      </c>
      <c r="B262" s="459">
        <v>46754</v>
      </c>
      <c r="C262" s="343"/>
      <c r="D262" s="345">
        <v>0</v>
      </c>
    </row>
    <row r="263" spans="1:5" s="201" customFormat="1" ht="15" x14ac:dyDescent="0.25">
      <c r="A263" s="651" t="s">
        <v>1052</v>
      </c>
      <c r="B263" s="459">
        <v>219791</v>
      </c>
      <c r="C263" s="343"/>
      <c r="D263" s="345">
        <v>0</v>
      </c>
    </row>
    <row r="264" spans="1:5" s="201" customFormat="1" ht="15" x14ac:dyDescent="0.25">
      <c r="A264" s="651" t="s">
        <v>1005</v>
      </c>
      <c r="B264" s="459">
        <v>300000</v>
      </c>
      <c r="C264" s="343"/>
      <c r="D264" s="345">
        <v>0</v>
      </c>
    </row>
    <row r="265" spans="1:5" s="201" customFormat="1" ht="15" x14ac:dyDescent="0.25">
      <c r="A265" s="651" t="s">
        <v>1053</v>
      </c>
      <c r="B265" s="459">
        <v>185117.5</v>
      </c>
      <c r="C265" s="343"/>
      <c r="D265" s="345">
        <v>0</v>
      </c>
    </row>
    <row r="266" spans="1:5" s="201" customFormat="1" ht="15" x14ac:dyDescent="0.25">
      <c r="A266" s="651" t="s">
        <v>1054</v>
      </c>
      <c r="B266" s="459">
        <v>47486</v>
      </c>
      <c r="C266" s="343"/>
      <c r="D266" s="345">
        <v>12514</v>
      </c>
      <c r="E266" s="201" t="s">
        <v>1828</v>
      </c>
    </row>
    <row r="267" spans="1:5" s="201" customFormat="1" ht="15" x14ac:dyDescent="0.25">
      <c r="A267" s="651" t="s">
        <v>1055</v>
      </c>
      <c r="B267" s="459">
        <v>300000</v>
      </c>
      <c r="C267" s="343"/>
      <c r="D267" s="345">
        <v>0</v>
      </c>
    </row>
    <row r="268" spans="1:5" s="201" customFormat="1" ht="15" x14ac:dyDescent="0.25">
      <c r="A268" s="744" t="s">
        <v>627</v>
      </c>
      <c r="B268" s="615">
        <v>155267</v>
      </c>
      <c r="C268" s="343"/>
      <c r="D268" s="345">
        <v>0</v>
      </c>
    </row>
    <row r="269" spans="1:5" s="211" customFormat="1" ht="15" x14ac:dyDescent="0.25">
      <c r="A269" s="651" t="s">
        <v>987</v>
      </c>
      <c r="B269" s="459">
        <v>300000</v>
      </c>
      <c r="C269" s="343"/>
      <c r="D269" s="264">
        <v>0</v>
      </c>
    </row>
    <row r="270" spans="1:5" s="211" customFormat="1" ht="15" x14ac:dyDescent="0.25">
      <c r="A270" s="651" t="s">
        <v>1056</v>
      </c>
      <c r="B270" s="459">
        <v>300000</v>
      </c>
      <c r="C270" s="343"/>
      <c r="D270" s="345">
        <v>0</v>
      </c>
    </row>
    <row r="271" spans="1:5" s="211" customFormat="1" ht="15" x14ac:dyDescent="0.25">
      <c r="A271" s="651" t="s">
        <v>1057</v>
      </c>
      <c r="B271" s="459">
        <v>300000</v>
      </c>
      <c r="C271" s="343"/>
      <c r="D271" s="345">
        <v>0</v>
      </c>
    </row>
    <row r="272" spans="1:5" s="211" customFormat="1" ht="15.75" thickBot="1" x14ac:dyDescent="0.3">
      <c r="A272" s="651" t="s">
        <v>711</v>
      </c>
      <c r="B272" s="615">
        <v>94014</v>
      </c>
      <c r="C272" s="343"/>
      <c r="D272" s="345">
        <v>0</v>
      </c>
    </row>
    <row r="273" spans="1:4" s="211" customFormat="1" ht="16.5" thickTop="1" thickBot="1" x14ac:dyDescent="0.3">
      <c r="A273" s="256" t="s">
        <v>6</v>
      </c>
      <c r="B273" s="612">
        <f>SUM(B157:B272)</f>
        <v>28796943.050000001</v>
      </c>
      <c r="C273" s="351"/>
      <c r="D273" s="613">
        <f>SUM(D157:D272)</f>
        <v>29982</v>
      </c>
    </row>
    <row r="274" spans="1:4" s="211" customFormat="1" ht="15.75" thickTop="1" x14ac:dyDescent="0.25">
      <c r="A274" s="356"/>
      <c r="B274" s="327"/>
      <c r="C274" s="343"/>
      <c r="D274" s="609"/>
    </row>
    <row r="275" spans="1:4" s="211" customFormat="1" ht="15" x14ac:dyDescent="0.25">
      <c r="A275" s="356"/>
      <c r="B275" s="327"/>
      <c r="C275" s="343"/>
      <c r="D275" s="752"/>
    </row>
    <row r="277" spans="1:4" ht="15" x14ac:dyDescent="0.25">
      <c r="A277" s="315" t="s">
        <v>196</v>
      </c>
      <c r="B277" s="16"/>
      <c r="C277" s="26"/>
      <c r="D277" s="16"/>
    </row>
    <row r="278" spans="1:4" ht="13.5" thickBot="1" x14ac:dyDescent="0.25">
      <c r="B278" s="29"/>
      <c r="C278" s="30"/>
      <c r="D278" s="18" t="s">
        <v>2</v>
      </c>
    </row>
    <row r="279" spans="1:4" ht="14.25" thickTop="1" thickBot="1" x14ac:dyDescent="0.25">
      <c r="A279" s="187" t="s">
        <v>4</v>
      </c>
      <c r="B279" s="188" t="s">
        <v>5</v>
      </c>
      <c r="C279" s="155"/>
      <c r="D279" s="189" t="s">
        <v>256</v>
      </c>
    </row>
    <row r="280" spans="1:4" s="201" customFormat="1" ht="15.75" thickTop="1" x14ac:dyDescent="0.25">
      <c r="A280" s="653" t="s">
        <v>1058</v>
      </c>
      <c r="B280" s="458">
        <v>53900.5</v>
      </c>
      <c r="C280" s="343"/>
      <c r="D280" s="264">
        <v>53900.5</v>
      </c>
    </row>
    <row r="281" spans="1:4" s="201" customFormat="1" ht="15" x14ac:dyDescent="0.25">
      <c r="A281" s="651" t="s">
        <v>764</v>
      </c>
      <c r="B281" s="459">
        <v>72600</v>
      </c>
      <c r="C281" s="343"/>
      <c r="D281" s="345">
        <v>0</v>
      </c>
    </row>
    <row r="282" spans="1:4" s="201" customFormat="1" ht="15" x14ac:dyDescent="0.25">
      <c r="A282" s="651" t="s">
        <v>810</v>
      </c>
      <c r="B282" s="459">
        <v>66000</v>
      </c>
      <c r="C282" s="343"/>
      <c r="D282" s="345">
        <v>0</v>
      </c>
    </row>
    <row r="283" spans="1:4" s="201" customFormat="1" ht="15" x14ac:dyDescent="0.25">
      <c r="A283" s="651" t="s">
        <v>787</v>
      </c>
      <c r="B283" s="459">
        <v>63000</v>
      </c>
      <c r="C283" s="343"/>
      <c r="D283" s="345">
        <v>13230</v>
      </c>
    </row>
    <row r="284" spans="1:4" s="201" customFormat="1" ht="15.75" thickBot="1" x14ac:dyDescent="0.3">
      <c r="A284" s="651" t="s">
        <v>1022</v>
      </c>
      <c r="B284" s="459">
        <v>36300</v>
      </c>
      <c r="C284" s="343"/>
      <c r="D284" s="345">
        <v>0</v>
      </c>
    </row>
    <row r="285" spans="1:4" s="201" customFormat="1" ht="16.5" thickTop="1" thickBot="1" x14ac:dyDescent="0.3">
      <c r="A285" s="256" t="s">
        <v>6</v>
      </c>
      <c r="B285" s="612">
        <f>SUM(B280:B284)</f>
        <v>291800.5</v>
      </c>
      <c r="C285" s="616"/>
      <c r="D285" s="613">
        <f>SUM(D280:D284)</f>
        <v>67130.5</v>
      </c>
    </row>
    <row r="286" spans="1:4" ht="13.5" thickTop="1" x14ac:dyDescent="0.2">
      <c r="A286" s="27"/>
      <c r="B286" s="16"/>
      <c r="C286" s="26"/>
      <c r="D286" s="16"/>
    </row>
    <row r="287" spans="1:4" ht="15.75" customHeight="1" x14ac:dyDescent="0.25">
      <c r="A287" s="803" t="s">
        <v>197</v>
      </c>
      <c r="B287" s="803"/>
      <c r="C287" s="803"/>
      <c r="D287" s="803"/>
    </row>
    <row r="288" spans="1:4" ht="15" x14ac:dyDescent="0.25">
      <c r="A288" s="315" t="s">
        <v>198</v>
      </c>
      <c r="B288" s="16"/>
      <c r="C288" s="26"/>
      <c r="D288" s="16"/>
    </row>
    <row r="289" spans="1:4" ht="13.5" thickBot="1" x14ac:dyDescent="0.25">
      <c r="B289" s="29"/>
      <c r="C289" s="30"/>
      <c r="D289" s="18" t="s">
        <v>2</v>
      </c>
    </row>
    <row r="290" spans="1:4" ht="14.25" thickTop="1" thickBot="1" x14ac:dyDescent="0.25">
      <c r="A290" s="187" t="s">
        <v>4</v>
      </c>
      <c r="B290" s="188" t="s">
        <v>5</v>
      </c>
      <c r="C290" s="155"/>
      <c r="D290" s="189" t="s">
        <v>256</v>
      </c>
    </row>
    <row r="291" spans="1:4" s="201" customFormat="1" ht="16.5" thickTop="1" thickBot="1" x14ac:dyDescent="0.3">
      <c r="A291" s="349" t="s">
        <v>1059</v>
      </c>
      <c r="B291" s="209">
        <v>120000</v>
      </c>
      <c r="C291" s="343"/>
      <c r="D291" s="345">
        <v>0</v>
      </c>
    </row>
    <row r="292" spans="1:4" s="201" customFormat="1" ht="16.5" thickTop="1" thickBot="1" x14ac:dyDescent="0.3">
      <c r="A292" s="661" t="s">
        <v>6</v>
      </c>
      <c r="B292" s="612">
        <f>SUM(B291:B291)</f>
        <v>120000</v>
      </c>
      <c r="C292" s="616"/>
      <c r="D292" s="613">
        <f>SUM(D291:D291)</f>
        <v>0</v>
      </c>
    </row>
    <row r="293" spans="1:4" ht="13.5" thickTop="1" x14ac:dyDescent="0.2">
      <c r="A293" s="27"/>
      <c r="B293" s="16"/>
      <c r="C293" s="26"/>
      <c r="D293" s="16"/>
    </row>
    <row r="294" spans="1:4" ht="13.5" thickBot="1" x14ac:dyDescent="0.25">
      <c r="A294" s="27"/>
      <c r="B294" s="16"/>
      <c r="C294" s="26"/>
      <c r="D294" s="16"/>
    </row>
    <row r="295" spans="1:4" ht="15" hidden="1" x14ac:dyDescent="0.25">
      <c r="A295" s="315" t="s">
        <v>199</v>
      </c>
      <c r="B295" s="16"/>
      <c r="C295" s="26"/>
      <c r="D295" s="16"/>
    </row>
    <row r="296" spans="1:4" ht="13.5" hidden="1" thickBot="1" x14ac:dyDescent="0.25">
      <c r="B296" s="29"/>
      <c r="C296" s="30"/>
      <c r="D296" s="18" t="s">
        <v>2</v>
      </c>
    </row>
    <row r="297" spans="1:4" ht="14.25" hidden="1" thickTop="1" thickBot="1" x14ac:dyDescent="0.25">
      <c r="A297" s="187" t="s">
        <v>4</v>
      </c>
      <c r="B297" s="188" t="s">
        <v>5</v>
      </c>
      <c r="C297" s="155"/>
      <c r="D297" s="189" t="s">
        <v>13</v>
      </c>
    </row>
    <row r="298" spans="1:4" s="201" customFormat="1" ht="16.5" hidden="1" thickTop="1" thickBot="1" x14ac:dyDescent="0.3">
      <c r="A298" s="349"/>
      <c r="B298" s="209"/>
      <c r="C298" s="343"/>
      <c r="D298" s="358">
        <v>0</v>
      </c>
    </row>
    <row r="299" spans="1:4" s="201" customFormat="1" ht="15" hidden="1" x14ac:dyDescent="0.25">
      <c r="A299" s="349"/>
      <c r="B299" s="209"/>
      <c r="C299" s="343"/>
      <c r="D299" s="319"/>
    </row>
    <row r="300" spans="1:4" s="201" customFormat="1" ht="15.75" hidden="1" thickBot="1" x14ac:dyDescent="0.3">
      <c r="A300" s="359"/>
      <c r="B300" s="360"/>
      <c r="C300" s="343"/>
      <c r="D300" s="220"/>
    </row>
    <row r="301" spans="1:4" s="201" customFormat="1" ht="16.5" hidden="1" thickTop="1" thickBot="1" x14ac:dyDescent="0.3">
      <c r="A301" s="256" t="s">
        <v>6</v>
      </c>
      <c r="B301" s="355">
        <f>SUM(B298:B300)</f>
        <v>0</v>
      </c>
      <c r="C301" s="351"/>
      <c r="D301" s="353">
        <f>SUM(D298)</f>
        <v>0</v>
      </c>
    </row>
    <row r="302" spans="1:4" s="170" customFormat="1" ht="24.95" customHeight="1" thickTop="1" thickBot="1" x14ac:dyDescent="0.25">
      <c r="A302" s="212" t="s">
        <v>113</v>
      </c>
      <c r="B302" s="213">
        <f>B301+B292+B285+B273+B151+B111+B65+B42+B54+B34+B26+B8</f>
        <v>41938637.049999997</v>
      </c>
      <c r="C302" s="169"/>
      <c r="D302" s="214">
        <f>D301+D292+D285+D273+D151+D111+D65+D42+D54+D34+D26+D8</f>
        <v>97112.5</v>
      </c>
    </row>
    <row r="303" spans="1:4" ht="13.5" thickTop="1" x14ac:dyDescent="0.2">
      <c r="B303" s="196">
        <v>1925000</v>
      </c>
      <c r="C303" s="190"/>
      <c r="D303" s="190">
        <v>0</v>
      </c>
    </row>
    <row r="304" spans="1:4" x14ac:dyDescent="0.2">
      <c r="B304" s="191">
        <f>B302+B303</f>
        <v>43863637.049999997</v>
      </c>
      <c r="C304" s="190"/>
      <c r="D304" s="190"/>
    </row>
  </sheetData>
  <mergeCells count="5">
    <mergeCell ref="A10:D10"/>
    <mergeCell ref="A45:D45"/>
    <mergeCell ref="A67:D67"/>
    <mergeCell ref="A153:D153"/>
    <mergeCell ref="A287:D287"/>
  </mergeCells>
  <pageMargins left="0.70866141732283472" right="0.70866141732283472" top="0.78740157480314965" bottom="0.78740157480314965" header="0.31496062992125984" footer="7.874015748031496E-2"/>
  <pageSetup paperSize="9" scale="95" firstPageNumber="211" orientation="portrait" useFirstPageNumber="1" r:id="rId1"/>
  <headerFooter>
    <oddFooter xml:space="preserve">&amp;L&amp;"Arial,Kurzíva"Zastupitelstvo Olomouckého kraje 25.6.2018
5.-Rozpočet Olomouckého kraje 2017-závěrečný účet
Příloha č. 11: Dotace a návratné finanční výpomoci poskytnuté z rozpočtu Olomouckého kraje v roce 2017&amp;R&amp;"Arial,Kurzíva"Strana &amp;P (celkem 478)
</oddFooter>
  </headerFooter>
  <rowBreaks count="4" manualBreakCount="4">
    <brk id="75" max="3" man="1"/>
    <brk id="179" max="3" man="1"/>
    <brk id="231" max="3" man="1"/>
    <brk id="27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302"/>
  <sheetViews>
    <sheetView view="pageBreakPreview" zoomScaleNormal="100" zoomScaleSheetLayoutView="100" workbookViewId="0">
      <selection activeCell="A294" sqref="A294"/>
    </sheetView>
  </sheetViews>
  <sheetFormatPr defaultRowHeight="12.75" x14ac:dyDescent="0.2"/>
  <cols>
    <col min="1" max="1" width="50.7109375" style="28" customWidth="1"/>
    <col min="2" max="2" width="20.7109375" style="28" customWidth="1"/>
    <col min="3" max="3" width="1.7109375" style="28" customWidth="1"/>
    <col min="4" max="4" width="20.7109375" style="28" customWidth="1"/>
    <col min="5" max="16384" width="9.140625" style="28"/>
  </cols>
  <sheetData>
    <row r="1" spans="1:4" ht="15.75" x14ac:dyDescent="0.25">
      <c r="A1" s="25" t="s">
        <v>133</v>
      </c>
      <c r="B1" s="16"/>
      <c r="C1" s="26"/>
      <c r="D1" s="16"/>
    </row>
    <row r="2" spans="1:4" ht="15.75" x14ac:dyDescent="0.25">
      <c r="A2" s="25"/>
      <c r="B2" s="16"/>
      <c r="C2" s="26"/>
      <c r="D2" s="16"/>
    </row>
    <row r="3" spans="1:4" ht="15.75" x14ac:dyDescent="0.25">
      <c r="A3" s="25" t="s">
        <v>1067</v>
      </c>
      <c r="B3" s="16"/>
      <c r="C3" s="26"/>
      <c r="D3" s="16"/>
    </row>
    <row r="4" spans="1:4" s="201" customFormat="1" ht="15" thickBot="1" x14ac:dyDescent="0.25">
      <c r="B4" s="316"/>
      <c r="C4" s="223"/>
      <c r="D4" s="18" t="s">
        <v>2</v>
      </c>
    </row>
    <row r="5" spans="1:4" ht="14.25" thickTop="1" thickBot="1" x14ac:dyDescent="0.25">
      <c r="A5" s="187" t="s">
        <v>4</v>
      </c>
      <c r="B5" s="192" t="s">
        <v>5</v>
      </c>
      <c r="C5" s="31"/>
      <c r="D5" s="189" t="s">
        <v>256</v>
      </c>
    </row>
    <row r="6" spans="1:4" s="211" customFormat="1" ht="15" thickTop="1" x14ac:dyDescent="0.2">
      <c r="A6" s="468" t="s">
        <v>1903</v>
      </c>
      <c r="B6" s="489">
        <v>13600</v>
      </c>
      <c r="C6" s="318"/>
      <c r="D6" s="319">
        <v>0</v>
      </c>
    </row>
    <row r="7" spans="1:4" s="211" customFormat="1" ht="14.25" x14ac:dyDescent="0.2">
      <c r="A7" s="470" t="s">
        <v>1904</v>
      </c>
      <c r="B7" s="490">
        <v>17400</v>
      </c>
      <c r="C7" s="318"/>
      <c r="D7" s="319">
        <v>0</v>
      </c>
    </row>
    <row r="8" spans="1:4" s="211" customFormat="1" ht="14.25" x14ac:dyDescent="0.2">
      <c r="A8" s="470" t="s">
        <v>638</v>
      </c>
      <c r="B8" s="490">
        <v>15800</v>
      </c>
      <c r="C8" s="318"/>
      <c r="D8" s="319">
        <v>0</v>
      </c>
    </row>
    <row r="9" spans="1:4" s="211" customFormat="1" ht="14.25" x14ac:dyDescent="0.2">
      <c r="A9" s="470" t="s">
        <v>1905</v>
      </c>
      <c r="B9" s="490">
        <v>52000</v>
      </c>
      <c r="C9" s="318"/>
      <c r="D9" s="319">
        <v>0</v>
      </c>
    </row>
    <row r="10" spans="1:4" s="211" customFormat="1" ht="14.25" x14ac:dyDescent="0.2">
      <c r="A10" s="470" t="s">
        <v>1906</v>
      </c>
      <c r="B10" s="490">
        <v>8520</v>
      </c>
      <c r="C10" s="318"/>
      <c r="D10" s="319">
        <v>0</v>
      </c>
    </row>
    <row r="11" spans="1:4" s="211" customFormat="1" ht="14.25" x14ac:dyDescent="0.2">
      <c r="A11" s="470" t="s">
        <v>1907</v>
      </c>
      <c r="B11" s="490">
        <v>8240</v>
      </c>
      <c r="C11" s="318"/>
      <c r="D11" s="319">
        <v>0</v>
      </c>
    </row>
    <row r="12" spans="1:4" s="211" customFormat="1" ht="14.25" x14ac:dyDescent="0.2">
      <c r="A12" s="470" t="s">
        <v>633</v>
      </c>
      <c r="B12" s="490">
        <v>59440</v>
      </c>
      <c r="C12" s="318"/>
      <c r="D12" s="319">
        <v>0</v>
      </c>
    </row>
    <row r="13" spans="1:4" s="211" customFormat="1" ht="14.25" x14ac:dyDescent="0.2">
      <c r="A13" s="470" t="s">
        <v>639</v>
      </c>
      <c r="B13" s="490">
        <v>44800</v>
      </c>
      <c r="C13" s="318"/>
      <c r="D13" s="319">
        <v>0</v>
      </c>
    </row>
    <row r="14" spans="1:4" s="211" customFormat="1" ht="14.25" x14ac:dyDescent="0.2">
      <c r="A14" s="470" t="s">
        <v>1908</v>
      </c>
      <c r="B14" s="490">
        <v>6800</v>
      </c>
      <c r="C14" s="318"/>
      <c r="D14" s="319">
        <v>0</v>
      </c>
    </row>
    <row r="15" spans="1:4" s="211" customFormat="1" ht="14.25" x14ac:dyDescent="0.2">
      <c r="A15" s="470" t="s">
        <v>1909</v>
      </c>
      <c r="B15" s="490">
        <v>18520</v>
      </c>
      <c r="C15" s="318"/>
      <c r="D15" s="319">
        <v>0</v>
      </c>
    </row>
    <row r="16" spans="1:4" s="211" customFormat="1" ht="14.25" x14ac:dyDescent="0.2">
      <c r="A16" s="470" t="s">
        <v>1910</v>
      </c>
      <c r="B16" s="490">
        <v>101920</v>
      </c>
      <c r="C16" s="318"/>
      <c r="D16" s="319">
        <v>0</v>
      </c>
    </row>
    <row r="17" spans="1:4" s="211" customFormat="1" ht="14.25" x14ac:dyDescent="0.2">
      <c r="A17" s="470" t="s">
        <v>630</v>
      </c>
      <c r="B17" s="490">
        <v>5670</v>
      </c>
      <c r="C17" s="318"/>
      <c r="D17" s="319">
        <v>0</v>
      </c>
    </row>
    <row r="18" spans="1:4" s="211" customFormat="1" ht="14.25" x14ac:dyDescent="0.2">
      <c r="A18" s="470" t="s">
        <v>1911</v>
      </c>
      <c r="B18" s="490">
        <v>5360</v>
      </c>
      <c r="C18" s="318"/>
      <c r="D18" s="319">
        <v>0</v>
      </c>
    </row>
    <row r="19" spans="1:4" s="211" customFormat="1" ht="14.25" x14ac:dyDescent="0.2">
      <c r="A19" s="470" t="s">
        <v>1912</v>
      </c>
      <c r="B19" s="490">
        <v>31520</v>
      </c>
      <c r="C19" s="318"/>
      <c r="D19" s="319">
        <v>0</v>
      </c>
    </row>
    <row r="20" spans="1:4" s="211" customFormat="1" ht="14.25" x14ac:dyDescent="0.2">
      <c r="A20" s="470" t="s">
        <v>620</v>
      </c>
      <c r="B20" s="490">
        <v>5040</v>
      </c>
      <c r="C20" s="318"/>
      <c r="D20" s="319">
        <v>0</v>
      </c>
    </row>
    <row r="21" spans="1:4" s="211" customFormat="1" ht="14.25" x14ac:dyDescent="0.2">
      <c r="A21" s="470" t="s">
        <v>1913</v>
      </c>
      <c r="B21" s="490">
        <v>16400</v>
      </c>
      <c r="C21" s="318"/>
      <c r="D21" s="319">
        <v>0</v>
      </c>
    </row>
    <row r="22" spans="1:4" s="211" customFormat="1" ht="14.25" x14ac:dyDescent="0.2">
      <c r="A22" s="470" t="s">
        <v>640</v>
      </c>
      <c r="B22" s="490">
        <v>160920</v>
      </c>
      <c r="C22" s="318"/>
      <c r="D22" s="319">
        <v>0</v>
      </c>
    </row>
    <row r="23" spans="1:4" s="211" customFormat="1" ht="14.25" x14ac:dyDescent="0.2">
      <c r="A23" s="470" t="s">
        <v>641</v>
      </c>
      <c r="B23" s="490">
        <v>107880</v>
      </c>
      <c r="C23" s="318"/>
      <c r="D23" s="319">
        <v>0</v>
      </c>
    </row>
    <row r="24" spans="1:4" s="211" customFormat="1" ht="14.25" x14ac:dyDescent="0.2">
      <c r="A24" s="470" t="s">
        <v>1914</v>
      </c>
      <c r="B24" s="490">
        <v>31040</v>
      </c>
      <c r="C24" s="318"/>
      <c r="D24" s="319">
        <v>0</v>
      </c>
    </row>
    <row r="25" spans="1:4" s="211" customFormat="1" ht="14.25" x14ac:dyDescent="0.2">
      <c r="A25" s="470" t="s">
        <v>1915</v>
      </c>
      <c r="B25" s="490">
        <v>10000</v>
      </c>
      <c r="C25" s="318"/>
      <c r="D25" s="319">
        <v>0</v>
      </c>
    </row>
    <row r="26" spans="1:4" s="211" customFormat="1" ht="14.25" x14ac:dyDescent="0.2">
      <c r="A26" s="470" t="s">
        <v>1916</v>
      </c>
      <c r="B26" s="490">
        <v>27040</v>
      </c>
      <c r="C26" s="318"/>
      <c r="D26" s="319">
        <v>0</v>
      </c>
    </row>
    <row r="27" spans="1:4" s="211" customFormat="1" ht="14.25" x14ac:dyDescent="0.2">
      <c r="A27" s="470" t="s">
        <v>1917</v>
      </c>
      <c r="B27" s="490">
        <v>33280</v>
      </c>
      <c r="C27" s="318"/>
      <c r="D27" s="319">
        <v>0</v>
      </c>
    </row>
    <row r="28" spans="1:4" s="211" customFormat="1" ht="14.25" x14ac:dyDescent="0.2">
      <c r="A28" s="470" t="s">
        <v>1918</v>
      </c>
      <c r="B28" s="490">
        <v>11600</v>
      </c>
      <c r="C28" s="318"/>
      <c r="D28" s="319">
        <v>0</v>
      </c>
    </row>
    <row r="29" spans="1:4" s="211" customFormat="1" ht="14.25" x14ac:dyDescent="0.2">
      <c r="A29" s="470" t="s">
        <v>642</v>
      </c>
      <c r="B29" s="490">
        <v>154000</v>
      </c>
      <c r="C29" s="318"/>
      <c r="D29" s="319">
        <v>0</v>
      </c>
    </row>
    <row r="30" spans="1:4" s="211" customFormat="1" ht="14.25" x14ac:dyDescent="0.2">
      <c r="A30" s="470" t="s">
        <v>1919</v>
      </c>
      <c r="B30" s="490">
        <v>13200</v>
      </c>
      <c r="C30" s="318"/>
      <c r="D30" s="319">
        <v>0</v>
      </c>
    </row>
    <row r="31" spans="1:4" s="211" customFormat="1" ht="14.25" x14ac:dyDescent="0.2">
      <c r="A31" s="470" t="s">
        <v>1920</v>
      </c>
      <c r="B31" s="490">
        <v>7600</v>
      </c>
      <c r="C31" s="318"/>
      <c r="D31" s="319">
        <v>0</v>
      </c>
    </row>
    <row r="32" spans="1:4" s="211" customFormat="1" ht="14.25" x14ac:dyDescent="0.2">
      <c r="A32" s="470" t="s">
        <v>1921</v>
      </c>
      <c r="B32" s="490">
        <v>5160</v>
      </c>
      <c r="C32" s="318"/>
      <c r="D32" s="319">
        <v>0</v>
      </c>
    </row>
    <row r="33" spans="1:4" s="211" customFormat="1" ht="14.25" x14ac:dyDescent="0.2">
      <c r="A33" s="470" t="s">
        <v>1922</v>
      </c>
      <c r="B33" s="490">
        <v>6000</v>
      </c>
      <c r="C33" s="318"/>
      <c r="D33" s="319">
        <v>0</v>
      </c>
    </row>
    <row r="34" spans="1:4" s="211" customFormat="1" ht="14.25" x14ac:dyDescent="0.2">
      <c r="A34" s="470" t="s">
        <v>1923</v>
      </c>
      <c r="B34" s="490">
        <v>17600</v>
      </c>
      <c r="C34" s="318"/>
      <c r="D34" s="319">
        <v>0</v>
      </c>
    </row>
    <row r="35" spans="1:4" s="211" customFormat="1" ht="14.25" x14ac:dyDescent="0.2">
      <c r="A35" s="470" t="s">
        <v>643</v>
      </c>
      <c r="B35" s="490">
        <v>56800</v>
      </c>
      <c r="C35" s="318"/>
      <c r="D35" s="319">
        <v>0</v>
      </c>
    </row>
    <row r="36" spans="1:4" s="211" customFormat="1" ht="14.25" x14ac:dyDescent="0.2">
      <c r="A36" s="470" t="s">
        <v>1924</v>
      </c>
      <c r="B36" s="490">
        <v>9800</v>
      </c>
      <c r="C36" s="318"/>
      <c r="D36" s="319">
        <v>0</v>
      </c>
    </row>
    <row r="37" spans="1:4" s="211" customFormat="1" ht="14.25" x14ac:dyDescent="0.2">
      <c r="A37" s="470" t="s">
        <v>644</v>
      </c>
      <c r="B37" s="490">
        <v>37800</v>
      </c>
      <c r="C37" s="318"/>
      <c r="D37" s="319">
        <v>0</v>
      </c>
    </row>
    <row r="38" spans="1:4" s="211" customFormat="1" ht="14.25" x14ac:dyDescent="0.2">
      <c r="A38" s="470" t="s">
        <v>1925</v>
      </c>
      <c r="B38" s="490">
        <v>7320</v>
      </c>
      <c r="C38" s="318"/>
      <c r="D38" s="319">
        <v>0</v>
      </c>
    </row>
    <row r="39" spans="1:4" s="211" customFormat="1" ht="14.25" x14ac:dyDescent="0.2">
      <c r="A39" s="470" t="s">
        <v>645</v>
      </c>
      <c r="B39" s="490">
        <v>21760</v>
      </c>
      <c r="C39" s="318"/>
      <c r="D39" s="319">
        <v>0</v>
      </c>
    </row>
    <row r="40" spans="1:4" s="211" customFormat="1" ht="14.25" x14ac:dyDescent="0.2">
      <c r="A40" s="470" t="s">
        <v>646</v>
      </c>
      <c r="B40" s="490">
        <v>46000</v>
      </c>
      <c r="C40" s="318"/>
      <c r="D40" s="319">
        <v>0</v>
      </c>
    </row>
    <row r="41" spans="1:4" s="211" customFormat="1" ht="14.25" x14ac:dyDescent="0.2">
      <c r="A41" s="470" t="s">
        <v>1926</v>
      </c>
      <c r="B41" s="490">
        <v>12640</v>
      </c>
      <c r="C41" s="318"/>
      <c r="D41" s="319">
        <v>0</v>
      </c>
    </row>
    <row r="42" spans="1:4" s="211" customFormat="1" ht="28.5" x14ac:dyDescent="0.2">
      <c r="A42" s="470" t="s">
        <v>647</v>
      </c>
      <c r="B42" s="490">
        <v>31920</v>
      </c>
      <c r="C42" s="318"/>
      <c r="D42" s="319">
        <v>0</v>
      </c>
    </row>
    <row r="43" spans="1:4" s="211" customFormat="1" ht="14.25" x14ac:dyDescent="0.2">
      <c r="A43" s="470" t="s">
        <v>648</v>
      </c>
      <c r="B43" s="490">
        <v>500000</v>
      </c>
      <c r="C43" s="318"/>
      <c r="D43" s="319">
        <v>0</v>
      </c>
    </row>
    <row r="44" spans="1:4" s="211" customFormat="1" ht="14.25" x14ac:dyDescent="0.2">
      <c r="A44" s="470" t="s">
        <v>1927</v>
      </c>
      <c r="B44" s="490">
        <v>57200</v>
      </c>
      <c r="C44" s="318"/>
      <c r="D44" s="319">
        <v>0</v>
      </c>
    </row>
    <row r="45" spans="1:4" s="211" customFormat="1" ht="14.25" x14ac:dyDescent="0.2">
      <c r="A45" s="470" t="s">
        <v>649</v>
      </c>
      <c r="B45" s="490">
        <v>206940</v>
      </c>
      <c r="C45" s="318"/>
      <c r="D45" s="319">
        <v>0</v>
      </c>
    </row>
    <row r="46" spans="1:4" s="211" customFormat="1" ht="15.75" customHeight="1" x14ac:dyDescent="0.2">
      <c r="A46" s="470" t="s">
        <v>650</v>
      </c>
      <c r="B46" s="490">
        <v>254320</v>
      </c>
      <c r="C46" s="318"/>
      <c r="D46" s="319">
        <v>0</v>
      </c>
    </row>
    <row r="47" spans="1:4" s="211" customFormat="1" ht="14.25" x14ac:dyDescent="0.2">
      <c r="A47" s="470" t="s">
        <v>543</v>
      </c>
      <c r="B47" s="490">
        <v>19760</v>
      </c>
      <c r="C47" s="318"/>
      <c r="D47" s="319">
        <v>0</v>
      </c>
    </row>
    <row r="48" spans="1:4" s="211" customFormat="1" ht="14.25" x14ac:dyDescent="0.2">
      <c r="A48" s="470" t="s">
        <v>621</v>
      </c>
      <c r="B48" s="490">
        <v>15200</v>
      </c>
      <c r="C48" s="318"/>
      <c r="D48" s="319">
        <v>0</v>
      </c>
    </row>
    <row r="49" spans="1:4" s="211" customFormat="1" ht="14.25" x14ac:dyDescent="0.2">
      <c r="A49" s="470" t="s">
        <v>622</v>
      </c>
      <c r="B49" s="490">
        <v>5040</v>
      </c>
      <c r="C49" s="318"/>
      <c r="D49" s="319">
        <v>0</v>
      </c>
    </row>
    <row r="50" spans="1:4" s="211" customFormat="1" ht="14.25" x14ac:dyDescent="0.2">
      <c r="A50" s="470" t="s">
        <v>635</v>
      </c>
      <c r="B50" s="490">
        <v>18400</v>
      </c>
      <c r="C50" s="318"/>
      <c r="D50" s="319">
        <v>0</v>
      </c>
    </row>
    <row r="51" spans="1:4" s="211" customFormat="1" ht="14.25" x14ac:dyDescent="0.2">
      <c r="A51" s="470" t="s">
        <v>636</v>
      </c>
      <c r="B51" s="490">
        <v>22000</v>
      </c>
      <c r="C51" s="318"/>
      <c r="D51" s="319">
        <v>0</v>
      </c>
    </row>
    <row r="52" spans="1:4" s="211" customFormat="1" ht="15" thickBot="1" x14ac:dyDescent="0.25">
      <c r="A52" s="470" t="s">
        <v>625</v>
      </c>
      <c r="B52" s="490">
        <v>130040</v>
      </c>
      <c r="C52" s="318"/>
      <c r="D52" s="319">
        <v>0</v>
      </c>
    </row>
    <row r="53" spans="1:4" s="211" customFormat="1" ht="15" thickTop="1" x14ac:dyDescent="0.2">
      <c r="A53" s="487"/>
      <c r="B53" s="488"/>
      <c r="D53" s="454"/>
    </row>
    <row r="55" spans="1:4" s="211" customFormat="1" ht="14.25" hidden="1" x14ac:dyDescent="0.2">
      <c r="A55" s="321"/>
      <c r="B55" s="322"/>
      <c r="D55" s="24"/>
    </row>
    <row r="56" spans="1:4" s="211" customFormat="1" ht="15" thickBot="1" x14ac:dyDescent="0.25">
      <c r="A56" s="321"/>
      <c r="B56" s="322"/>
      <c r="D56" s="18" t="s">
        <v>2</v>
      </c>
    </row>
    <row r="57" spans="1:4" ht="14.25" thickTop="1" thickBot="1" x14ac:dyDescent="0.25">
      <c r="A57" s="187" t="s">
        <v>4</v>
      </c>
      <c r="B57" s="192" t="s">
        <v>5</v>
      </c>
      <c r="C57" s="31"/>
      <c r="D57" s="189" t="s">
        <v>256</v>
      </c>
    </row>
    <row r="58" spans="1:4" s="211" customFormat="1" ht="15" thickTop="1" x14ac:dyDescent="0.2">
      <c r="A58" s="491" t="s">
        <v>627</v>
      </c>
      <c r="B58" s="492">
        <v>69600</v>
      </c>
      <c r="C58" s="318"/>
      <c r="D58" s="263">
        <v>0</v>
      </c>
    </row>
    <row r="59" spans="1:4" s="211" customFormat="1" ht="14.25" x14ac:dyDescent="0.2">
      <c r="A59" s="662" t="s">
        <v>623</v>
      </c>
      <c r="B59" s="663">
        <v>56000</v>
      </c>
      <c r="C59" s="318"/>
      <c r="D59" s="319">
        <v>0</v>
      </c>
    </row>
    <row r="60" spans="1:4" s="211" customFormat="1" ht="14.25" x14ac:dyDescent="0.2">
      <c r="A60" s="481" t="s">
        <v>632</v>
      </c>
      <c r="B60" s="493">
        <v>43880</v>
      </c>
      <c r="C60" s="318"/>
      <c r="D60" s="319">
        <v>0</v>
      </c>
    </row>
    <row r="61" spans="1:4" s="211" customFormat="1" ht="14.25" x14ac:dyDescent="0.2">
      <c r="A61" s="481" t="s">
        <v>634</v>
      </c>
      <c r="B61" s="493">
        <v>6640</v>
      </c>
      <c r="C61" s="318"/>
      <c r="D61" s="319">
        <v>0</v>
      </c>
    </row>
    <row r="62" spans="1:4" s="211" customFormat="1" ht="14.25" x14ac:dyDescent="0.2">
      <c r="A62" s="481" t="s">
        <v>129</v>
      </c>
      <c r="B62" s="493">
        <v>22680</v>
      </c>
      <c r="C62" s="318"/>
      <c r="D62" s="319">
        <v>0</v>
      </c>
    </row>
    <row r="63" spans="1:4" s="211" customFormat="1" ht="14.25" x14ac:dyDescent="0.2">
      <c r="A63" s="481" t="s">
        <v>626</v>
      </c>
      <c r="B63" s="493">
        <v>321080</v>
      </c>
      <c r="C63" s="318"/>
      <c r="D63" s="319">
        <v>0</v>
      </c>
    </row>
    <row r="64" spans="1:4" s="211" customFormat="1" ht="14.25" x14ac:dyDescent="0.2">
      <c r="A64" s="481" t="s">
        <v>138</v>
      </c>
      <c r="B64" s="493">
        <v>200000</v>
      </c>
      <c r="C64" s="318"/>
      <c r="D64" s="319">
        <v>0</v>
      </c>
    </row>
    <row r="65" spans="1:4" s="211" customFormat="1" ht="14.25" x14ac:dyDescent="0.2">
      <c r="A65" s="481" t="s">
        <v>540</v>
      </c>
      <c r="B65" s="493">
        <v>95600</v>
      </c>
      <c r="C65" s="318"/>
      <c r="D65" s="319">
        <v>0</v>
      </c>
    </row>
    <row r="66" spans="1:4" s="211" customFormat="1" ht="14.25" x14ac:dyDescent="0.2">
      <c r="A66" s="481" t="s">
        <v>536</v>
      </c>
      <c r="B66" s="493">
        <v>14080</v>
      </c>
      <c r="C66" s="318"/>
      <c r="D66" s="319">
        <v>0</v>
      </c>
    </row>
    <row r="67" spans="1:4" s="211" customFormat="1" ht="14.25" x14ac:dyDescent="0.2">
      <c r="A67" s="481" t="s">
        <v>533</v>
      </c>
      <c r="B67" s="493">
        <v>17200</v>
      </c>
      <c r="C67" s="318"/>
      <c r="D67" s="319">
        <v>0</v>
      </c>
    </row>
    <row r="68" spans="1:4" s="211" customFormat="1" ht="14.25" x14ac:dyDescent="0.2">
      <c r="A68" s="481" t="s">
        <v>452</v>
      </c>
      <c r="B68" s="493">
        <v>37160</v>
      </c>
      <c r="C68" s="318"/>
      <c r="D68" s="319">
        <v>0</v>
      </c>
    </row>
    <row r="69" spans="1:4" s="211" customFormat="1" ht="14.25" x14ac:dyDescent="0.2">
      <c r="A69" s="481" t="s">
        <v>624</v>
      </c>
      <c r="B69" s="493">
        <v>22080</v>
      </c>
      <c r="C69" s="318"/>
      <c r="D69" s="319">
        <v>0</v>
      </c>
    </row>
    <row r="70" spans="1:4" s="211" customFormat="1" ht="14.25" x14ac:dyDescent="0.2">
      <c r="A70" s="481" t="s">
        <v>637</v>
      </c>
      <c r="B70" s="493">
        <v>100400</v>
      </c>
      <c r="C70" s="318"/>
      <c r="D70" s="319">
        <v>0</v>
      </c>
    </row>
    <row r="71" spans="1:4" s="211" customFormat="1" ht="14.25" x14ac:dyDescent="0.2">
      <c r="A71" s="481" t="s">
        <v>1928</v>
      </c>
      <c r="B71" s="493">
        <v>275000</v>
      </c>
      <c r="C71" s="318"/>
      <c r="D71" s="319">
        <v>0</v>
      </c>
    </row>
    <row r="72" spans="1:4" s="211" customFormat="1" ht="14.25" x14ac:dyDescent="0.2">
      <c r="A72" s="481" t="s">
        <v>628</v>
      </c>
      <c r="B72" s="493">
        <v>28920</v>
      </c>
      <c r="C72" s="318"/>
      <c r="D72" s="319">
        <v>0</v>
      </c>
    </row>
    <row r="73" spans="1:4" s="211" customFormat="1" ht="14.25" x14ac:dyDescent="0.2">
      <c r="A73" s="481" t="s">
        <v>631</v>
      </c>
      <c r="B73" s="493">
        <v>107440</v>
      </c>
      <c r="C73" s="318"/>
      <c r="D73" s="319">
        <v>0</v>
      </c>
    </row>
    <row r="74" spans="1:4" s="211" customFormat="1" ht="15" thickBot="1" x14ac:dyDescent="0.25">
      <c r="A74" s="481" t="s">
        <v>629</v>
      </c>
      <c r="B74" s="493">
        <v>136640</v>
      </c>
      <c r="C74" s="318"/>
      <c r="D74" s="319">
        <v>0</v>
      </c>
    </row>
    <row r="75" spans="1:4" s="211" customFormat="1" ht="16.5" thickTop="1" thickBot="1" x14ac:dyDescent="0.3">
      <c r="A75" s="256" t="s">
        <v>6</v>
      </c>
      <c r="B75" s="324">
        <f>SUM(B6:B74)</f>
        <v>4003690</v>
      </c>
      <c r="C75" s="318"/>
      <c r="D75" s="258">
        <f>SUM(D6:D74)</f>
        <v>0</v>
      </c>
    </row>
    <row r="76" spans="1:4" ht="13.5" thickTop="1" x14ac:dyDescent="0.2">
      <c r="A76" s="27"/>
      <c r="B76" s="13"/>
      <c r="C76" s="26"/>
      <c r="D76" s="20"/>
    </row>
    <row r="77" spans="1:4" x14ac:dyDescent="0.2">
      <c r="A77" s="27"/>
      <c r="B77" s="13"/>
      <c r="C77" s="26"/>
      <c r="D77" s="16"/>
    </row>
    <row r="78" spans="1:4" ht="32.25" customHeight="1" x14ac:dyDescent="0.25">
      <c r="A78" s="804" t="s">
        <v>177</v>
      </c>
      <c r="B78" s="804"/>
      <c r="C78" s="804"/>
      <c r="D78" s="804"/>
    </row>
    <row r="79" spans="1:4" s="201" customFormat="1" ht="14.25" customHeight="1" thickBot="1" x14ac:dyDescent="0.25">
      <c r="C79" s="223"/>
      <c r="D79" s="18" t="s">
        <v>2</v>
      </c>
    </row>
    <row r="80" spans="1:4" ht="14.25" thickTop="1" thickBot="1" x14ac:dyDescent="0.25">
      <c r="A80" s="187" t="s">
        <v>4</v>
      </c>
      <c r="B80" s="192" t="s">
        <v>5</v>
      </c>
      <c r="C80" s="31"/>
      <c r="D80" s="189" t="s">
        <v>256</v>
      </c>
    </row>
    <row r="81" spans="1:4" s="211" customFormat="1" ht="15" thickTop="1" x14ac:dyDescent="0.2">
      <c r="A81" s="202" t="s">
        <v>1929</v>
      </c>
      <c r="B81" s="317">
        <v>9874</v>
      </c>
      <c r="C81" s="318"/>
      <c r="D81" s="319">
        <v>0</v>
      </c>
    </row>
    <row r="82" spans="1:4" s="211" customFormat="1" ht="14.25" x14ac:dyDescent="0.2">
      <c r="A82" s="202" t="s">
        <v>1930</v>
      </c>
      <c r="B82" s="317">
        <v>10000</v>
      </c>
      <c r="C82" s="318"/>
      <c r="D82" s="319">
        <v>0</v>
      </c>
    </row>
    <row r="83" spans="1:4" s="211" customFormat="1" ht="14.25" x14ac:dyDescent="0.2">
      <c r="A83" s="202" t="s">
        <v>1931</v>
      </c>
      <c r="B83" s="317">
        <v>10000</v>
      </c>
      <c r="C83" s="318"/>
      <c r="D83" s="319">
        <v>0</v>
      </c>
    </row>
    <row r="84" spans="1:4" s="211" customFormat="1" ht="14.25" x14ac:dyDescent="0.2">
      <c r="A84" s="202" t="s">
        <v>1932</v>
      </c>
      <c r="B84" s="317">
        <v>10000</v>
      </c>
      <c r="C84" s="318"/>
      <c r="D84" s="319">
        <v>0</v>
      </c>
    </row>
    <row r="85" spans="1:4" s="211" customFormat="1" ht="14.25" x14ac:dyDescent="0.2">
      <c r="A85" s="202" t="s">
        <v>1933</v>
      </c>
      <c r="B85" s="317">
        <v>10000</v>
      </c>
      <c r="C85" s="318"/>
      <c r="D85" s="319">
        <v>0</v>
      </c>
    </row>
    <row r="86" spans="1:4" s="211" customFormat="1" ht="14.25" x14ac:dyDescent="0.2">
      <c r="A86" s="202" t="s">
        <v>1934</v>
      </c>
      <c r="B86" s="317">
        <v>10000</v>
      </c>
      <c r="C86" s="318"/>
      <c r="D86" s="319">
        <v>0</v>
      </c>
    </row>
    <row r="87" spans="1:4" s="211" customFormat="1" ht="14.25" x14ac:dyDescent="0.2">
      <c r="A87" s="202" t="s">
        <v>1935</v>
      </c>
      <c r="B87" s="317">
        <v>10000</v>
      </c>
      <c r="C87" s="318"/>
      <c r="D87" s="319">
        <v>0</v>
      </c>
    </row>
    <row r="88" spans="1:4" s="211" customFormat="1" ht="14.25" x14ac:dyDescent="0.2">
      <c r="A88" s="202" t="s">
        <v>1936</v>
      </c>
      <c r="B88" s="317">
        <v>10000</v>
      </c>
      <c r="C88" s="318"/>
      <c r="D88" s="319">
        <v>0</v>
      </c>
    </row>
    <row r="89" spans="1:4" s="211" customFormat="1" ht="14.25" x14ac:dyDescent="0.2">
      <c r="A89" s="202" t="s">
        <v>1937</v>
      </c>
      <c r="B89" s="317">
        <v>10000</v>
      </c>
      <c r="C89" s="318"/>
      <c r="D89" s="319">
        <v>0</v>
      </c>
    </row>
    <row r="90" spans="1:4" s="211" customFormat="1" ht="14.25" x14ac:dyDescent="0.2">
      <c r="A90" s="202" t="s">
        <v>1938</v>
      </c>
      <c r="B90" s="317">
        <v>10000</v>
      </c>
      <c r="C90" s="318"/>
      <c r="D90" s="319">
        <v>0</v>
      </c>
    </row>
    <row r="91" spans="1:4" s="211" customFormat="1" ht="14.25" x14ac:dyDescent="0.2">
      <c r="A91" s="202" t="s">
        <v>1939</v>
      </c>
      <c r="B91" s="317">
        <v>10000</v>
      </c>
      <c r="C91" s="318"/>
      <c r="D91" s="319">
        <v>0</v>
      </c>
    </row>
    <row r="92" spans="1:4" s="211" customFormat="1" ht="14.25" x14ac:dyDescent="0.2">
      <c r="A92" s="202" t="s">
        <v>1940</v>
      </c>
      <c r="B92" s="317">
        <v>10000</v>
      </c>
      <c r="C92" s="318"/>
      <c r="D92" s="319">
        <v>0</v>
      </c>
    </row>
    <row r="93" spans="1:4" s="211" customFormat="1" ht="14.25" x14ac:dyDescent="0.2">
      <c r="A93" s="202" t="s">
        <v>1941</v>
      </c>
      <c r="B93" s="317">
        <v>6000</v>
      </c>
      <c r="C93" s="318"/>
      <c r="D93" s="319">
        <v>0</v>
      </c>
    </row>
    <row r="94" spans="1:4" s="211" customFormat="1" ht="14.25" x14ac:dyDescent="0.2">
      <c r="A94" s="202" t="s">
        <v>1942</v>
      </c>
      <c r="B94" s="317">
        <v>10000</v>
      </c>
      <c r="C94" s="318"/>
      <c r="D94" s="319">
        <v>0</v>
      </c>
    </row>
    <row r="95" spans="1:4" s="211" customFormat="1" ht="14.25" x14ac:dyDescent="0.2">
      <c r="A95" s="202" t="s">
        <v>1943</v>
      </c>
      <c r="B95" s="317">
        <v>10000</v>
      </c>
      <c r="C95" s="318"/>
      <c r="D95" s="319">
        <v>0</v>
      </c>
    </row>
    <row r="96" spans="1:4" s="211" customFormat="1" ht="14.25" x14ac:dyDescent="0.2">
      <c r="A96" s="202" t="s">
        <v>1944</v>
      </c>
      <c r="B96" s="317">
        <v>10000</v>
      </c>
      <c r="C96" s="318"/>
      <c r="D96" s="319">
        <v>0</v>
      </c>
    </row>
    <row r="97" spans="1:4" s="211" customFormat="1" ht="14.25" x14ac:dyDescent="0.2">
      <c r="A97" s="202" t="s">
        <v>1945</v>
      </c>
      <c r="B97" s="317">
        <v>10000</v>
      </c>
      <c r="C97" s="318"/>
      <c r="D97" s="319">
        <v>0</v>
      </c>
    </row>
    <row r="98" spans="1:4" s="211" customFormat="1" ht="14.25" x14ac:dyDescent="0.2">
      <c r="A98" s="202" t="s">
        <v>1946</v>
      </c>
      <c r="B98" s="317">
        <v>10000</v>
      </c>
      <c r="C98" s="318"/>
      <c r="D98" s="319">
        <v>0</v>
      </c>
    </row>
    <row r="99" spans="1:4" s="211" customFormat="1" ht="14.25" x14ac:dyDescent="0.2">
      <c r="A99" s="202" t="s">
        <v>1947</v>
      </c>
      <c r="B99" s="317">
        <v>10000</v>
      </c>
      <c r="C99" s="318"/>
      <c r="D99" s="319">
        <v>0</v>
      </c>
    </row>
    <row r="100" spans="1:4" s="211" customFormat="1" ht="14.25" x14ac:dyDescent="0.2">
      <c r="A100" s="202" t="s">
        <v>1947</v>
      </c>
      <c r="B100" s="317">
        <v>10000</v>
      </c>
      <c r="C100" s="318"/>
      <c r="D100" s="319">
        <v>0</v>
      </c>
    </row>
    <row r="101" spans="1:4" s="211" customFormat="1" ht="14.25" x14ac:dyDescent="0.2">
      <c r="A101" s="202" t="s">
        <v>1948</v>
      </c>
      <c r="B101" s="317">
        <v>10000</v>
      </c>
      <c r="C101" s="318"/>
      <c r="D101" s="319">
        <v>0</v>
      </c>
    </row>
    <row r="102" spans="1:4" s="211" customFormat="1" ht="14.25" x14ac:dyDescent="0.2">
      <c r="A102" s="202" t="s">
        <v>1949</v>
      </c>
      <c r="B102" s="317">
        <v>10000</v>
      </c>
      <c r="C102" s="318"/>
      <c r="D102" s="319">
        <v>0</v>
      </c>
    </row>
    <row r="103" spans="1:4" s="211" customFormat="1" ht="14.25" x14ac:dyDescent="0.2">
      <c r="A103" s="202" t="s">
        <v>1950</v>
      </c>
      <c r="B103" s="317">
        <v>6220</v>
      </c>
      <c r="C103" s="318"/>
      <c r="D103" s="319">
        <v>0</v>
      </c>
    </row>
    <row r="104" spans="1:4" s="211" customFormat="1" ht="14.25" x14ac:dyDescent="0.2">
      <c r="A104" s="202" t="s">
        <v>1951</v>
      </c>
      <c r="B104" s="317">
        <v>10000</v>
      </c>
      <c r="C104" s="318"/>
      <c r="D104" s="319">
        <v>0</v>
      </c>
    </row>
    <row r="105" spans="1:4" s="211" customFormat="1" ht="14.25" x14ac:dyDescent="0.2">
      <c r="A105" s="202" t="s">
        <v>1952</v>
      </c>
      <c r="B105" s="317">
        <v>10000</v>
      </c>
      <c r="C105" s="318"/>
      <c r="D105" s="319">
        <v>0</v>
      </c>
    </row>
    <row r="106" spans="1:4" s="211" customFormat="1" ht="15" thickBot="1" x14ac:dyDescent="0.25">
      <c r="A106" s="279" t="s">
        <v>1953</v>
      </c>
      <c r="B106" s="323">
        <v>10000</v>
      </c>
      <c r="C106" s="318"/>
      <c r="D106" s="220">
        <v>0</v>
      </c>
    </row>
    <row r="107" spans="1:4" s="211" customFormat="1" ht="15" thickTop="1" x14ac:dyDescent="0.2">
      <c r="A107" s="321"/>
      <c r="B107" s="322"/>
      <c r="D107" s="24"/>
    </row>
    <row r="108" spans="1:4" s="211" customFormat="1" ht="14.25" x14ac:dyDescent="0.2">
      <c r="A108" s="321"/>
      <c r="B108" s="322"/>
      <c r="D108" s="455"/>
    </row>
    <row r="109" spans="1:4" s="211" customFormat="1" ht="15" thickBot="1" x14ac:dyDescent="0.25">
      <c r="A109" s="321"/>
      <c r="B109" s="322"/>
      <c r="D109" s="224" t="s">
        <v>2</v>
      </c>
    </row>
    <row r="110" spans="1:4" ht="14.25" thickTop="1" thickBot="1" x14ac:dyDescent="0.25">
      <c r="A110" s="187" t="s">
        <v>4</v>
      </c>
      <c r="B110" s="192" t="s">
        <v>5</v>
      </c>
      <c r="C110" s="31"/>
      <c r="D110" s="189" t="s">
        <v>256</v>
      </c>
    </row>
    <row r="111" spans="1:4" s="211" customFormat="1" ht="15" thickTop="1" x14ac:dyDescent="0.2">
      <c r="A111" s="197" t="s">
        <v>1954</v>
      </c>
      <c r="B111" s="320">
        <v>10000</v>
      </c>
      <c r="C111" s="318"/>
      <c r="D111" s="319">
        <v>0</v>
      </c>
    </row>
    <row r="112" spans="1:4" s="211" customFormat="1" ht="14.25" x14ac:dyDescent="0.2">
      <c r="A112" s="197" t="s">
        <v>1955</v>
      </c>
      <c r="B112" s="320">
        <v>10000</v>
      </c>
      <c r="C112" s="318"/>
      <c r="D112" s="319">
        <v>0</v>
      </c>
    </row>
    <row r="113" spans="1:4" s="211" customFormat="1" ht="14.25" x14ac:dyDescent="0.2">
      <c r="A113" s="202" t="s">
        <v>1956</v>
      </c>
      <c r="B113" s="339">
        <v>10000</v>
      </c>
      <c r="C113" s="318"/>
      <c r="D113" s="264">
        <v>0</v>
      </c>
    </row>
    <row r="114" spans="1:4" s="211" customFormat="1" ht="14.25" x14ac:dyDescent="0.2">
      <c r="A114" s="197" t="s">
        <v>1957</v>
      </c>
      <c r="B114" s="320">
        <v>10000</v>
      </c>
      <c r="C114" s="318"/>
      <c r="D114" s="319">
        <v>0</v>
      </c>
    </row>
    <row r="115" spans="1:4" s="211" customFormat="1" ht="14.25" x14ac:dyDescent="0.2">
      <c r="A115" s="197" t="s">
        <v>1958</v>
      </c>
      <c r="B115" s="320">
        <v>5000</v>
      </c>
      <c r="C115" s="318"/>
      <c r="D115" s="319">
        <v>0</v>
      </c>
    </row>
    <row r="116" spans="1:4" s="211" customFormat="1" ht="14.25" x14ac:dyDescent="0.2">
      <c r="A116" s="197" t="s">
        <v>1959</v>
      </c>
      <c r="B116" s="320">
        <v>10000</v>
      </c>
      <c r="C116" s="318"/>
      <c r="D116" s="319">
        <v>0</v>
      </c>
    </row>
    <row r="117" spans="1:4" s="211" customFormat="1" ht="14.25" x14ac:dyDescent="0.2">
      <c r="A117" s="197" t="s">
        <v>1960</v>
      </c>
      <c r="B117" s="320">
        <v>2663</v>
      </c>
      <c r="C117" s="318"/>
      <c r="D117" s="319">
        <v>0</v>
      </c>
    </row>
    <row r="118" spans="1:4" s="211" customFormat="1" ht="14.25" x14ac:dyDescent="0.2">
      <c r="A118" s="197" t="s">
        <v>1961</v>
      </c>
      <c r="B118" s="320">
        <v>9000</v>
      </c>
      <c r="C118" s="318"/>
      <c r="D118" s="319">
        <v>0</v>
      </c>
    </row>
    <row r="119" spans="1:4" s="211" customFormat="1" ht="14.25" x14ac:dyDescent="0.2">
      <c r="A119" s="197" t="s">
        <v>1962</v>
      </c>
      <c r="B119" s="320">
        <v>10000</v>
      </c>
      <c r="C119" s="318"/>
      <c r="D119" s="319">
        <v>0</v>
      </c>
    </row>
    <row r="120" spans="1:4" s="211" customFormat="1" ht="14.25" x14ac:dyDescent="0.2">
      <c r="A120" s="197" t="s">
        <v>1963</v>
      </c>
      <c r="B120" s="320">
        <v>9867</v>
      </c>
      <c r="C120" s="318"/>
      <c r="D120" s="319">
        <v>0</v>
      </c>
    </row>
    <row r="121" spans="1:4" s="211" customFormat="1" ht="14.25" x14ac:dyDescent="0.2">
      <c r="A121" s="197" t="s">
        <v>1964</v>
      </c>
      <c r="B121" s="320">
        <v>10000</v>
      </c>
      <c r="C121" s="318"/>
      <c r="D121" s="319">
        <v>0</v>
      </c>
    </row>
    <row r="122" spans="1:4" s="211" customFormat="1" ht="14.25" x14ac:dyDescent="0.2">
      <c r="A122" s="197" t="s">
        <v>1965</v>
      </c>
      <c r="B122" s="320">
        <v>8000</v>
      </c>
      <c r="C122" s="318"/>
      <c r="D122" s="319">
        <v>0</v>
      </c>
    </row>
    <row r="123" spans="1:4" s="211" customFormat="1" ht="14.25" x14ac:dyDescent="0.2">
      <c r="A123" s="197" t="s">
        <v>1966</v>
      </c>
      <c r="B123" s="320">
        <v>5851.5</v>
      </c>
      <c r="C123" s="318"/>
      <c r="D123" s="319">
        <v>0</v>
      </c>
    </row>
    <row r="124" spans="1:4" s="211" customFormat="1" ht="14.25" x14ac:dyDescent="0.2">
      <c r="A124" s="197" t="s">
        <v>1967</v>
      </c>
      <c r="B124" s="320">
        <v>10000</v>
      </c>
      <c r="C124" s="318"/>
      <c r="D124" s="319">
        <v>0</v>
      </c>
    </row>
    <row r="125" spans="1:4" s="211" customFormat="1" ht="14.25" x14ac:dyDescent="0.2">
      <c r="A125" s="197" t="s">
        <v>1968</v>
      </c>
      <c r="B125" s="320">
        <v>10000</v>
      </c>
      <c r="C125" s="318"/>
      <c r="D125" s="319">
        <v>0</v>
      </c>
    </row>
    <row r="126" spans="1:4" s="211" customFormat="1" ht="14.25" x14ac:dyDescent="0.2">
      <c r="A126" s="197" t="s">
        <v>1969</v>
      </c>
      <c r="B126" s="320">
        <v>10000</v>
      </c>
      <c r="C126" s="318"/>
      <c r="D126" s="319">
        <v>0</v>
      </c>
    </row>
    <row r="127" spans="1:4" s="211" customFormat="1" ht="14.25" x14ac:dyDescent="0.2">
      <c r="A127" s="197" t="s">
        <v>1970</v>
      </c>
      <c r="B127" s="320">
        <v>10000</v>
      </c>
      <c r="C127" s="318"/>
      <c r="D127" s="319">
        <v>0</v>
      </c>
    </row>
    <row r="128" spans="1:4" s="211" customFormat="1" ht="14.25" x14ac:dyDescent="0.2">
      <c r="A128" s="197" t="s">
        <v>1971</v>
      </c>
      <c r="B128" s="320">
        <v>9847</v>
      </c>
      <c r="C128" s="318"/>
      <c r="D128" s="319">
        <v>0</v>
      </c>
    </row>
    <row r="129" spans="1:4" s="211" customFormat="1" ht="14.25" x14ac:dyDescent="0.2">
      <c r="A129" s="197" t="s">
        <v>1972</v>
      </c>
      <c r="B129" s="320">
        <v>10000</v>
      </c>
      <c r="C129" s="318"/>
      <c r="D129" s="319">
        <v>0</v>
      </c>
    </row>
    <row r="130" spans="1:4" s="211" customFormat="1" ht="14.25" x14ac:dyDescent="0.2">
      <c r="A130" s="197" t="s">
        <v>1973</v>
      </c>
      <c r="B130" s="320">
        <v>10000</v>
      </c>
      <c r="C130" s="318"/>
      <c r="D130" s="319">
        <v>0</v>
      </c>
    </row>
    <row r="131" spans="1:4" s="211" customFormat="1" ht="14.25" x14ac:dyDescent="0.2">
      <c r="A131" s="197" t="s">
        <v>1974</v>
      </c>
      <c r="B131" s="320">
        <v>10000</v>
      </c>
      <c r="C131" s="318"/>
      <c r="D131" s="319">
        <v>0</v>
      </c>
    </row>
    <row r="132" spans="1:4" s="211" customFormat="1" ht="14.25" x14ac:dyDescent="0.2">
      <c r="A132" s="197" t="s">
        <v>1975</v>
      </c>
      <c r="B132" s="320">
        <v>10000</v>
      </c>
      <c r="C132" s="318"/>
      <c r="D132" s="319">
        <v>0</v>
      </c>
    </row>
    <row r="133" spans="1:4" s="211" customFormat="1" ht="14.25" x14ac:dyDescent="0.2">
      <c r="A133" s="197" t="s">
        <v>1976</v>
      </c>
      <c r="B133" s="320">
        <v>6263</v>
      </c>
      <c r="C133" s="318"/>
      <c r="D133" s="319">
        <v>0</v>
      </c>
    </row>
    <row r="134" spans="1:4" s="211" customFormat="1" ht="14.25" x14ac:dyDescent="0.2">
      <c r="A134" s="197" t="s">
        <v>1977</v>
      </c>
      <c r="B134" s="320">
        <v>10000</v>
      </c>
      <c r="C134" s="318"/>
      <c r="D134" s="319">
        <v>0</v>
      </c>
    </row>
    <row r="135" spans="1:4" s="211" customFormat="1" ht="14.25" x14ac:dyDescent="0.2">
      <c r="A135" s="197" t="s">
        <v>1978</v>
      </c>
      <c r="B135" s="320">
        <v>10000</v>
      </c>
      <c r="C135" s="318"/>
      <c r="D135" s="319">
        <v>0</v>
      </c>
    </row>
    <row r="136" spans="1:4" s="211" customFormat="1" ht="14.25" x14ac:dyDescent="0.2">
      <c r="A136" s="197" t="s">
        <v>1979</v>
      </c>
      <c r="B136" s="320">
        <v>10000</v>
      </c>
      <c r="C136" s="318"/>
      <c r="D136" s="319">
        <v>0</v>
      </c>
    </row>
    <row r="137" spans="1:4" s="211" customFormat="1" ht="14.25" x14ac:dyDescent="0.2">
      <c r="A137" s="197" t="s">
        <v>1980</v>
      </c>
      <c r="B137" s="320">
        <v>10000</v>
      </c>
      <c r="C137" s="318"/>
      <c r="D137" s="319">
        <v>0</v>
      </c>
    </row>
    <row r="138" spans="1:4" s="211" customFormat="1" ht="14.25" x14ac:dyDescent="0.2">
      <c r="A138" s="197" t="s">
        <v>1981</v>
      </c>
      <c r="B138" s="320">
        <v>10000</v>
      </c>
      <c r="C138" s="318"/>
      <c r="D138" s="319">
        <v>0</v>
      </c>
    </row>
    <row r="139" spans="1:4" s="211" customFormat="1" ht="14.25" x14ac:dyDescent="0.2">
      <c r="A139" s="197" t="s">
        <v>1982</v>
      </c>
      <c r="B139" s="320">
        <v>10000</v>
      </c>
      <c r="C139" s="318"/>
      <c r="D139" s="319">
        <v>0</v>
      </c>
    </row>
    <row r="140" spans="1:4" s="211" customFormat="1" ht="14.25" x14ac:dyDescent="0.2">
      <c r="A140" s="197" t="s">
        <v>1983</v>
      </c>
      <c r="B140" s="320">
        <v>10000</v>
      </c>
      <c r="C140" s="318"/>
      <c r="D140" s="319">
        <v>0</v>
      </c>
    </row>
    <row r="141" spans="1:4" s="211" customFormat="1" ht="14.25" x14ac:dyDescent="0.2">
      <c r="A141" s="197" t="s">
        <v>1984</v>
      </c>
      <c r="B141" s="320">
        <v>10000</v>
      </c>
      <c r="C141" s="318"/>
      <c r="D141" s="319">
        <v>0</v>
      </c>
    </row>
    <row r="142" spans="1:4" s="211" customFormat="1" ht="14.25" x14ac:dyDescent="0.2">
      <c r="A142" s="197" t="s">
        <v>1985</v>
      </c>
      <c r="B142" s="320">
        <v>10000</v>
      </c>
      <c r="C142" s="318"/>
      <c r="D142" s="319">
        <v>0</v>
      </c>
    </row>
    <row r="143" spans="1:4" s="211" customFormat="1" ht="15" thickBot="1" x14ac:dyDescent="0.25">
      <c r="A143" s="197" t="s">
        <v>1986</v>
      </c>
      <c r="B143" s="320">
        <v>10000</v>
      </c>
      <c r="C143" s="318"/>
      <c r="D143" s="319">
        <v>0</v>
      </c>
    </row>
    <row r="144" spans="1:4" s="211" customFormat="1" ht="16.5" thickTop="1" thickBot="1" x14ac:dyDescent="0.3">
      <c r="A144" s="256" t="s">
        <v>6</v>
      </c>
      <c r="B144" s="324">
        <f>SUM(B81:B143)</f>
        <v>558585.5</v>
      </c>
      <c r="C144" s="318"/>
      <c r="D144" s="258">
        <f>SUM(D81:D143)</f>
        <v>0</v>
      </c>
    </row>
    <row r="145" spans="1:4" ht="13.5" thickTop="1" x14ac:dyDescent="0.2">
      <c r="A145" s="27"/>
      <c r="B145" s="13"/>
      <c r="C145" s="26"/>
      <c r="D145" s="16"/>
    </row>
    <row r="146" spans="1:4" x14ac:dyDescent="0.2">
      <c r="A146" s="27"/>
      <c r="B146" s="13"/>
      <c r="C146" s="26"/>
      <c r="D146" s="16"/>
    </row>
    <row r="147" spans="1:4" ht="28.5" customHeight="1" x14ac:dyDescent="0.25">
      <c r="A147" s="803" t="s">
        <v>178</v>
      </c>
      <c r="B147" s="803"/>
      <c r="C147" s="803"/>
      <c r="D147" s="803"/>
    </row>
    <row r="148" spans="1:4" ht="15" customHeight="1" x14ac:dyDescent="0.25">
      <c r="A148" s="802" t="s">
        <v>179</v>
      </c>
      <c r="B148" s="802"/>
      <c r="C148" s="802"/>
      <c r="D148" s="802"/>
    </row>
    <row r="149" spans="1:4" ht="12" customHeight="1" thickBot="1" x14ac:dyDescent="0.25">
      <c r="C149" s="30"/>
      <c r="D149" s="18" t="s">
        <v>2</v>
      </c>
    </row>
    <row r="150" spans="1:4" ht="14.25" thickTop="1" thickBot="1" x14ac:dyDescent="0.25">
      <c r="A150" s="187" t="s">
        <v>4</v>
      </c>
      <c r="B150" s="192" t="s">
        <v>5</v>
      </c>
      <c r="C150" s="31"/>
      <c r="D150" s="189" t="s">
        <v>256</v>
      </c>
    </row>
    <row r="151" spans="1:4" s="201" customFormat="1" ht="15" thickTop="1" x14ac:dyDescent="0.2">
      <c r="A151" s="202" t="s">
        <v>530</v>
      </c>
      <c r="B151" s="320">
        <v>500000</v>
      </c>
      <c r="C151" s="318"/>
      <c r="D151" s="319">
        <v>0</v>
      </c>
    </row>
    <row r="152" spans="1:4" s="201" customFormat="1" ht="14.25" x14ac:dyDescent="0.2">
      <c r="A152" s="202" t="s">
        <v>651</v>
      </c>
      <c r="B152" s="320">
        <v>245000</v>
      </c>
      <c r="C152" s="318"/>
      <c r="D152" s="319">
        <v>536</v>
      </c>
    </row>
    <row r="153" spans="1:4" s="201" customFormat="1" ht="14.25" x14ac:dyDescent="0.2">
      <c r="A153" s="202" t="s">
        <v>621</v>
      </c>
      <c r="B153" s="320">
        <v>160688</v>
      </c>
      <c r="C153" s="318"/>
      <c r="D153" s="319">
        <v>0</v>
      </c>
    </row>
    <row r="154" spans="1:4" s="201" customFormat="1" ht="14.25" x14ac:dyDescent="0.2">
      <c r="A154" s="202" t="s">
        <v>652</v>
      </c>
      <c r="B154" s="320">
        <v>298943</v>
      </c>
      <c r="C154" s="318"/>
      <c r="D154" s="319">
        <v>0</v>
      </c>
    </row>
    <row r="155" spans="1:4" s="201" customFormat="1" ht="14.25" x14ac:dyDescent="0.2">
      <c r="A155" s="202" t="s">
        <v>653</v>
      </c>
      <c r="B155" s="320">
        <v>163049</v>
      </c>
      <c r="C155" s="318"/>
      <c r="D155" s="319">
        <v>0</v>
      </c>
    </row>
    <row r="156" spans="1:4" s="201" customFormat="1" ht="14.25" x14ac:dyDescent="0.2">
      <c r="A156" s="202" t="s">
        <v>654</v>
      </c>
      <c r="B156" s="320">
        <v>215471</v>
      </c>
      <c r="C156" s="318"/>
      <c r="D156" s="319">
        <v>0</v>
      </c>
    </row>
    <row r="157" spans="1:4" s="201" customFormat="1" ht="15" thickBot="1" x14ac:dyDescent="0.25">
      <c r="A157" s="202" t="s">
        <v>655</v>
      </c>
      <c r="B157" s="320">
        <v>500000</v>
      </c>
      <c r="C157" s="318"/>
      <c r="D157" s="319">
        <v>0</v>
      </c>
    </row>
    <row r="158" spans="1:4" s="201" customFormat="1" ht="16.5" thickTop="1" thickBot="1" x14ac:dyDescent="0.3">
      <c r="A158" s="256" t="s">
        <v>6</v>
      </c>
      <c r="B158" s="324">
        <f>SUM(B151:B157)</f>
        <v>2083151</v>
      </c>
      <c r="C158" s="318"/>
      <c r="D158" s="258">
        <f>SUM(D151:D157)</f>
        <v>536</v>
      </c>
    </row>
    <row r="159" spans="1:4" s="201" customFormat="1" ht="15.75" thickTop="1" x14ac:dyDescent="0.25">
      <c r="A159" s="211"/>
      <c r="B159" s="297"/>
      <c r="C159" s="211"/>
      <c r="D159" s="24"/>
    </row>
    <row r="160" spans="1:4" s="201" customFormat="1" ht="15" x14ac:dyDescent="0.25">
      <c r="A160" s="211"/>
      <c r="B160" s="297"/>
      <c r="C160" s="211"/>
      <c r="D160" s="455"/>
    </row>
    <row r="161" spans="1:4" s="201" customFormat="1" ht="30.75" customHeight="1" x14ac:dyDescent="0.25">
      <c r="A161" s="802" t="s">
        <v>227</v>
      </c>
      <c r="B161" s="802"/>
      <c r="C161" s="802"/>
      <c r="D161" s="802"/>
    </row>
    <row r="162" spans="1:4" ht="12" customHeight="1" thickBot="1" x14ac:dyDescent="0.25">
      <c r="C162" s="30"/>
      <c r="D162" s="18" t="s">
        <v>2</v>
      </c>
    </row>
    <row r="163" spans="1:4" ht="14.25" thickTop="1" thickBot="1" x14ac:dyDescent="0.25">
      <c r="A163" s="187" t="s">
        <v>4</v>
      </c>
      <c r="B163" s="192" t="s">
        <v>5</v>
      </c>
      <c r="C163" s="31"/>
      <c r="D163" s="189" t="s">
        <v>256</v>
      </c>
    </row>
    <row r="164" spans="1:4" s="201" customFormat="1" ht="15" thickTop="1" x14ac:dyDescent="0.2">
      <c r="A164" s="495" t="s">
        <v>656</v>
      </c>
      <c r="B164" s="496">
        <v>121275</v>
      </c>
      <c r="C164" s="318"/>
      <c r="D164" s="319">
        <v>0</v>
      </c>
    </row>
    <row r="165" spans="1:4" s="201" customFormat="1" ht="14.25" x14ac:dyDescent="0.2">
      <c r="A165" s="202" t="s">
        <v>657</v>
      </c>
      <c r="B165" s="209">
        <v>150000</v>
      </c>
      <c r="C165" s="318"/>
      <c r="D165" s="264">
        <v>0</v>
      </c>
    </row>
    <row r="166" spans="1:4" s="201" customFormat="1" ht="15" thickBot="1" x14ac:dyDescent="0.25">
      <c r="A166" s="497" t="s">
        <v>546</v>
      </c>
      <c r="B166" s="498">
        <v>268000</v>
      </c>
      <c r="C166" s="318"/>
      <c r="D166" s="357">
        <v>0</v>
      </c>
    </row>
    <row r="167" spans="1:4" s="201" customFormat="1" ht="16.5" thickTop="1" thickBot="1" x14ac:dyDescent="0.3">
      <c r="A167" s="256" t="s">
        <v>6</v>
      </c>
      <c r="B167" s="324">
        <f>SUM(B164:B166)</f>
        <v>539275</v>
      </c>
      <c r="C167" s="318"/>
      <c r="D167" s="258">
        <f>SUM(D164:D166)</f>
        <v>0</v>
      </c>
    </row>
    <row r="168" spans="1:4" s="201" customFormat="1" ht="15.75" thickTop="1" x14ac:dyDescent="0.25">
      <c r="A168" s="211"/>
      <c r="B168" s="297"/>
      <c r="C168" s="211"/>
      <c r="D168" s="24"/>
    </row>
    <row r="169" spans="1:4" s="201" customFormat="1" ht="15" x14ac:dyDescent="0.25">
      <c r="A169" s="211" t="s">
        <v>180</v>
      </c>
      <c r="B169" s="297"/>
      <c r="C169" s="211"/>
      <c r="D169" s="337"/>
    </row>
    <row r="170" spans="1:4" s="201" customFormat="1" ht="15" hidden="1" x14ac:dyDescent="0.25">
      <c r="A170" s="211" t="s">
        <v>180</v>
      </c>
      <c r="B170" s="297"/>
      <c r="C170" s="211"/>
      <c r="D170" s="337"/>
    </row>
    <row r="171" spans="1:4" s="201" customFormat="1" ht="28.5" hidden="1" customHeight="1" x14ac:dyDescent="0.25">
      <c r="A171" s="802" t="s">
        <v>181</v>
      </c>
      <c r="B171" s="802"/>
      <c r="C171" s="802"/>
      <c r="D171" s="802"/>
    </row>
    <row r="172" spans="1:4" ht="12" hidden="1" customHeight="1" thickBot="1" x14ac:dyDescent="0.25">
      <c r="C172" s="30"/>
      <c r="D172" s="18" t="s">
        <v>2</v>
      </c>
    </row>
    <row r="173" spans="1:4" ht="14.25" hidden="1" thickTop="1" thickBot="1" x14ac:dyDescent="0.25">
      <c r="A173" s="187" t="s">
        <v>4</v>
      </c>
      <c r="B173" s="192" t="s">
        <v>5</v>
      </c>
      <c r="C173" s="31"/>
      <c r="D173" s="189" t="s">
        <v>13</v>
      </c>
    </row>
    <row r="174" spans="1:4" s="201" customFormat="1" ht="15" hidden="1" thickTop="1" x14ac:dyDescent="0.2">
      <c r="A174" s="202"/>
      <c r="B174" s="325"/>
      <c r="C174" s="318"/>
      <c r="D174" s="319">
        <v>0</v>
      </c>
    </row>
    <row r="175" spans="1:4" s="201" customFormat="1" ht="14.25" hidden="1" x14ac:dyDescent="0.2">
      <c r="A175" s="202"/>
      <c r="B175" s="326"/>
      <c r="C175" s="318"/>
      <c r="D175" s="319">
        <v>0</v>
      </c>
    </row>
    <row r="176" spans="1:4" s="201" customFormat="1" ht="14.25" hidden="1" x14ac:dyDescent="0.2">
      <c r="A176" s="202"/>
      <c r="B176" s="326"/>
      <c r="C176" s="318"/>
      <c r="D176" s="319">
        <v>0</v>
      </c>
    </row>
    <row r="177" spans="1:4" s="201" customFormat="1" ht="14.25" hidden="1" x14ac:dyDescent="0.2">
      <c r="A177" s="202"/>
      <c r="B177" s="326"/>
      <c r="C177" s="318"/>
      <c r="D177" s="319">
        <v>0</v>
      </c>
    </row>
    <row r="178" spans="1:4" s="201" customFormat="1" ht="15" hidden="1" thickBot="1" x14ac:dyDescent="0.25">
      <c r="A178" s="279"/>
      <c r="B178" s="328"/>
      <c r="C178" s="318"/>
      <c r="D178" s="220">
        <v>0</v>
      </c>
    </row>
    <row r="179" spans="1:4" s="211" customFormat="1" ht="15" hidden="1" thickTop="1" x14ac:dyDescent="0.2">
      <c r="A179" s="321"/>
      <c r="B179" s="327"/>
      <c r="D179" s="24"/>
    </row>
    <row r="180" spans="1:4" s="211" customFormat="1" ht="15" hidden="1" thickBot="1" x14ac:dyDescent="0.25">
      <c r="A180" s="321"/>
      <c r="B180" s="322"/>
      <c r="D180" s="224" t="s">
        <v>2</v>
      </c>
    </row>
    <row r="181" spans="1:4" ht="14.25" hidden="1" thickTop="1" thickBot="1" x14ac:dyDescent="0.25">
      <c r="A181" s="187" t="s">
        <v>4</v>
      </c>
      <c r="B181" s="192" t="s">
        <v>5</v>
      </c>
      <c r="C181" s="31"/>
      <c r="D181" s="189" t="s">
        <v>13</v>
      </c>
    </row>
    <row r="182" spans="1:4" s="201" customFormat="1" ht="15" hidden="1" thickTop="1" x14ac:dyDescent="0.2">
      <c r="A182" s="202"/>
      <c r="B182" s="326"/>
      <c r="C182" s="318"/>
      <c r="D182" s="319">
        <v>0</v>
      </c>
    </row>
    <row r="183" spans="1:4" s="201" customFormat="1" ht="14.25" hidden="1" x14ac:dyDescent="0.2">
      <c r="A183" s="202"/>
      <c r="B183" s="326"/>
      <c r="C183" s="318"/>
      <c r="D183" s="319">
        <v>0</v>
      </c>
    </row>
    <row r="184" spans="1:4" s="201" customFormat="1" ht="14.25" hidden="1" x14ac:dyDescent="0.2">
      <c r="A184" s="202"/>
      <c r="B184" s="326"/>
      <c r="C184" s="318"/>
      <c r="D184" s="319">
        <v>0</v>
      </c>
    </row>
    <row r="185" spans="1:4" s="201" customFormat="1" ht="14.25" hidden="1" x14ac:dyDescent="0.2">
      <c r="A185" s="202"/>
      <c r="B185" s="326"/>
      <c r="C185" s="318"/>
      <c r="D185" s="319">
        <v>0</v>
      </c>
    </row>
    <row r="186" spans="1:4" s="201" customFormat="1" ht="14.25" hidden="1" x14ac:dyDescent="0.2">
      <c r="A186" s="202"/>
      <c r="B186" s="326"/>
      <c r="C186" s="318"/>
      <c r="D186" s="319">
        <v>0</v>
      </c>
    </row>
    <row r="187" spans="1:4" s="201" customFormat="1" ht="14.25" hidden="1" x14ac:dyDescent="0.2">
      <c r="A187" s="202"/>
      <c r="B187" s="326"/>
      <c r="C187" s="318"/>
      <c r="D187" s="319">
        <v>0</v>
      </c>
    </row>
    <row r="188" spans="1:4" s="201" customFormat="1" ht="14.25" hidden="1" x14ac:dyDescent="0.2">
      <c r="A188" s="202"/>
      <c r="B188" s="326"/>
      <c r="C188" s="318"/>
      <c r="D188" s="319">
        <v>0</v>
      </c>
    </row>
    <row r="189" spans="1:4" s="201" customFormat="1" ht="14.25" hidden="1" x14ac:dyDescent="0.2">
      <c r="A189" s="202"/>
      <c r="B189" s="326"/>
      <c r="C189" s="318"/>
      <c r="D189" s="319">
        <v>0</v>
      </c>
    </row>
    <row r="190" spans="1:4" s="201" customFormat="1" ht="14.25" hidden="1" x14ac:dyDescent="0.2">
      <c r="A190" s="202"/>
      <c r="B190" s="209"/>
      <c r="C190" s="318"/>
      <c r="D190" s="264">
        <v>0</v>
      </c>
    </row>
    <row r="191" spans="1:4" s="201" customFormat="1" ht="14.25" hidden="1" x14ac:dyDescent="0.2">
      <c r="A191" s="197"/>
      <c r="B191" s="326"/>
      <c r="C191" s="318"/>
      <c r="D191" s="319">
        <v>0</v>
      </c>
    </row>
    <row r="192" spans="1:4" s="201" customFormat="1" ht="14.25" hidden="1" x14ac:dyDescent="0.2">
      <c r="A192" s="202"/>
      <c r="B192" s="326"/>
      <c r="C192" s="318"/>
      <c r="D192" s="319">
        <v>0</v>
      </c>
    </row>
    <row r="193" spans="1:4" s="201" customFormat="1" ht="14.25" hidden="1" x14ac:dyDescent="0.2">
      <c r="A193" s="202"/>
      <c r="B193" s="326"/>
      <c r="C193" s="318"/>
      <c r="D193" s="319">
        <v>0</v>
      </c>
    </row>
    <row r="194" spans="1:4" s="201" customFormat="1" ht="14.25" hidden="1" x14ac:dyDescent="0.2">
      <c r="A194" s="202"/>
      <c r="B194" s="326"/>
      <c r="C194" s="318"/>
      <c r="D194" s="319">
        <v>0</v>
      </c>
    </row>
    <row r="195" spans="1:4" s="201" customFormat="1" ht="14.25" hidden="1" x14ac:dyDescent="0.2">
      <c r="A195" s="202"/>
      <c r="B195" s="326"/>
      <c r="C195" s="318"/>
      <c r="D195" s="319">
        <v>0</v>
      </c>
    </row>
    <row r="196" spans="1:4" s="201" customFormat="1" ht="14.25" hidden="1" x14ac:dyDescent="0.2">
      <c r="A196" s="202"/>
      <c r="B196" s="326"/>
      <c r="C196" s="318"/>
      <c r="D196" s="319">
        <v>0</v>
      </c>
    </row>
    <row r="197" spans="1:4" s="201" customFormat="1" ht="14.25" hidden="1" x14ac:dyDescent="0.2">
      <c r="A197" s="202"/>
      <c r="B197" s="326"/>
      <c r="C197" s="318"/>
      <c r="D197" s="319">
        <v>0</v>
      </c>
    </row>
    <row r="198" spans="1:4" s="201" customFormat="1" ht="14.25" hidden="1" x14ac:dyDescent="0.2">
      <c r="A198" s="202"/>
      <c r="B198" s="326"/>
      <c r="C198" s="318"/>
      <c r="D198" s="319">
        <v>0</v>
      </c>
    </row>
    <row r="199" spans="1:4" s="201" customFormat="1" ht="14.25" hidden="1" x14ac:dyDescent="0.2">
      <c r="A199" s="202"/>
      <c r="B199" s="326"/>
      <c r="C199" s="318"/>
      <c r="D199" s="319">
        <v>0</v>
      </c>
    </row>
    <row r="200" spans="1:4" s="201" customFormat="1" ht="14.25" hidden="1" x14ac:dyDescent="0.2">
      <c r="A200" s="202"/>
      <c r="B200" s="326"/>
      <c r="C200" s="318"/>
      <c r="D200" s="319">
        <v>0</v>
      </c>
    </row>
    <row r="201" spans="1:4" s="201" customFormat="1" ht="14.25" hidden="1" x14ac:dyDescent="0.2">
      <c r="A201" s="202"/>
      <c r="B201" s="209"/>
      <c r="C201" s="318"/>
      <c r="D201" s="319">
        <v>0</v>
      </c>
    </row>
    <row r="202" spans="1:4" s="201" customFormat="1" ht="15" hidden="1" thickBot="1" x14ac:dyDescent="0.25">
      <c r="A202" s="202"/>
      <c r="B202" s="209"/>
      <c r="C202" s="318"/>
      <c r="D202" s="319">
        <v>0</v>
      </c>
    </row>
    <row r="203" spans="1:4" s="201" customFormat="1" ht="16.5" hidden="1" thickTop="1" thickBot="1" x14ac:dyDescent="0.3">
      <c r="A203" s="256" t="s">
        <v>6</v>
      </c>
      <c r="B203" s="324">
        <f>SUM(B174:B202)</f>
        <v>0</v>
      </c>
      <c r="C203" s="318"/>
      <c r="D203" s="258">
        <f>SUM(D174:D202)</f>
        <v>0</v>
      </c>
    </row>
    <row r="204" spans="1:4" s="201" customFormat="1" ht="15.75" hidden="1" thickTop="1" x14ac:dyDescent="0.25">
      <c r="A204" s="211"/>
      <c r="B204" s="297"/>
      <c r="C204" s="211"/>
      <c r="D204" s="24"/>
    </row>
    <row r="205" spans="1:4" s="201" customFormat="1" ht="30.75" hidden="1" customHeight="1" x14ac:dyDescent="0.25">
      <c r="A205" s="802" t="s">
        <v>182</v>
      </c>
      <c r="B205" s="802"/>
      <c r="C205" s="802"/>
      <c r="D205" s="802"/>
    </row>
    <row r="206" spans="1:4" s="156" customFormat="1" ht="15" hidden="1" customHeight="1" thickBot="1" x14ac:dyDescent="0.25">
      <c r="C206" s="30"/>
      <c r="D206" s="18" t="s">
        <v>2</v>
      </c>
    </row>
    <row r="207" spans="1:4" ht="14.25" hidden="1" thickTop="1" thickBot="1" x14ac:dyDescent="0.25">
      <c r="A207" s="187" t="s">
        <v>4</v>
      </c>
      <c r="B207" s="192" t="s">
        <v>5</v>
      </c>
      <c r="C207" s="31"/>
      <c r="D207" s="189" t="s">
        <v>13</v>
      </c>
    </row>
    <row r="208" spans="1:4" s="201" customFormat="1" ht="15" hidden="1" thickTop="1" x14ac:dyDescent="0.2">
      <c r="A208" s="329"/>
      <c r="B208" s="325"/>
      <c r="C208" s="318"/>
      <c r="D208" s="319">
        <v>0</v>
      </c>
    </row>
    <row r="209" spans="1:4" s="201" customFormat="1" ht="14.25" hidden="1" x14ac:dyDescent="0.2">
      <c r="A209" s="202"/>
      <c r="B209" s="326"/>
      <c r="C209" s="318"/>
      <c r="D209" s="319">
        <v>0</v>
      </c>
    </row>
    <row r="210" spans="1:4" s="201" customFormat="1" ht="14.25" hidden="1" x14ac:dyDescent="0.2">
      <c r="A210" s="202"/>
      <c r="B210" s="326"/>
      <c r="C210" s="318"/>
      <c r="D210" s="319">
        <v>0</v>
      </c>
    </row>
    <row r="211" spans="1:4" s="201" customFormat="1" ht="14.25" hidden="1" x14ac:dyDescent="0.2">
      <c r="A211" s="202"/>
      <c r="B211" s="326"/>
      <c r="C211" s="318"/>
      <c r="D211" s="319">
        <v>0</v>
      </c>
    </row>
    <row r="212" spans="1:4" s="201" customFormat="1" ht="14.25" hidden="1" x14ac:dyDescent="0.2">
      <c r="A212" s="202"/>
      <c r="B212" s="326"/>
      <c r="C212" s="318"/>
      <c r="D212" s="319">
        <v>0</v>
      </c>
    </row>
    <row r="213" spans="1:4" s="201" customFormat="1" ht="14.25" hidden="1" x14ac:dyDescent="0.2">
      <c r="A213" s="205"/>
      <c r="B213" s="326"/>
      <c r="C213" s="318"/>
      <c r="D213" s="319">
        <v>0</v>
      </c>
    </row>
    <row r="214" spans="1:4" s="201" customFormat="1" ht="14.25" hidden="1" x14ac:dyDescent="0.2">
      <c r="A214" s="202"/>
      <c r="B214" s="326"/>
      <c r="C214" s="318"/>
      <c r="D214" s="319">
        <v>0</v>
      </c>
    </row>
    <row r="215" spans="1:4" s="201" customFormat="1" ht="14.25" hidden="1" x14ac:dyDescent="0.2">
      <c r="A215" s="202"/>
      <c r="B215" s="326"/>
      <c r="C215" s="318"/>
      <c r="D215" s="319">
        <v>0</v>
      </c>
    </row>
    <row r="216" spans="1:4" s="201" customFormat="1" ht="14.25" hidden="1" x14ac:dyDescent="0.2">
      <c r="A216" s="202"/>
      <c r="B216" s="326"/>
      <c r="C216" s="318"/>
      <c r="D216" s="319">
        <v>0</v>
      </c>
    </row>
    <row r="217" spans="1:4" s="201" customFormat="1" ht="14.25" hidden="1" x14ac:dyDescent="0.2">
      <c r="A217" s="197"/>
      <c r="B217" s="326"/>
      <c r="C217" s="318"/>
      <c r="D217" s="319">
        <v>0</v>
      </c>
    </row>
    <row r="218" spans="1:4" s="201" customFormat="1" ht="14.25" hidden="1" x14ac:dyDescent="0.2">
      <c r="A218" s="202"/>
      <c r="B218" s="209"/>
      <c r="C218" s="318"/>
      <c r="D218" s="319">
        <v>0</v>
      </c>
    </row>
    <row r="219" spans="1:4" s="201" customFormat="1" ht="14.25" hidden="1" x14ac:dyDescent="0.2">
      <c r="A219" s="202"/>
      <c r="B219" s="209"/>
      <c r="C219" s="318"/>
      <c r="D219" s="319">
        <v>0</v>
      </c>
    </row>
    <row r="220" spans="1:4" s="201" customFormat="1" ht="15" hidden="1" thickBot="1" x14ac:dyDescent="0.25">
      <c r="A220" s="279"/>
      <c r="B220" s="330"/>
      <c r="C220" s="318"/>
      <c r="D220" s="319">
        <v>0</v>
      </c>
    </row>
    <row r="221" spans="1:4" s="201" customFormat="1" ht="16.5" hidden="1" thickTop="1" thickBot="1" x14ac:dyDescent="0.3">
      <c r="A221" s="256" t="s">
        <v>6</v>
      </c>
      <c r="B221" s="324">
        <f>SUM(B208:B220)</f>
        <v>0</v>
      </c>
      <c r="C221" s="318"/>
      <c r="D221" s="258">
        <f>SUM(D208:D220)</f>
        <v>0</v>
      </c>
    </row>
    <row r="222" spans="1:4" s="201" customFormat="1" ht="15" customHeight="1" x14ac:dyDescent="0.25">
      <c r="A222" s="802" t="s">
        <v>183</v>
      </c>
      <c r="B222" s="802"/>
      <c r="C222" s="802"/>
      <c r="D222" s="802"/>
    </row>
    <row r="223" spans="1:4" s="156" customFormat="1" ht="17.25" customHeight="1" thickBot="1" x14ac:dyDescent="0.25">
      <c r="C223" s="30"/>
      <c r="D223" s="18" t="s">
        <v>2</v>
      </c>
    </row>
    <row r="224" spans="1:4" ht="14.25" thickTop="1" thickBot="1" x14ac:dyDescent="0.25">
      <c r="A224" s="187" t="s">
        <v>4</v>
      </c>
      <c r="B224" s="192" t="s">
        <v>5</v>
      </c>
      <c r="C224" s="31"/>
      <c r="D224" s="189" t="s">
        <v>256</v>
      </c>
    </row>
    <row r="225" spans="1:4" s="201" customFormat="1" ht="15" thickTop="1" x14ac:dyDescent="0.2">
      <c r="A225" s="202" t="s">
        <v>658</v>
      </c>
      <c r="B225" s="331">
        <v>70000</v>
      </c>
      <c r="C225" s="318"/>
      <c r="D225" s="319">
        <v>0</v>
      </c>
    </row>
    <row r="226" spans="1:4" s="201" customFormat="1" ht="15" thickBot="1" x14ac:dyDescent="0.25">
      <c r="A226" s="202" t="s">
        <v>659</v>
      </c>
      <c r="B226" s="331">
        <v>120000</v>
      </c>
      <c r="C226" s="318"/>
      <c r="D226" s="319">
        <v>0</v>
      </c>
    </row>
    <row r="227" spans="1:4" s="201" customFormat="1" ht="16.5" thickTop="1" thickBot="1" x14ac:dyDescent="0.3">
      <c r="A227" s="256" t="s">
        <v>6</v>
      </c>
      <c r="B227" s="324">
        <f>SUM(B225:B226)</f>
        <v>190000</v>
      </c>
      <c r="C227" s="318"/>
      <c r="D227" s="258">
        <f>SUM(D225:D226)</f>
        <v>0</v>
      </c>
    </row>
    <row r="228" spans="1:4" s="201" customFormat="1" ht="15.75" thickTop="1" x14ac:dyDescent="0.25">
      <c r="A228" s="211"/>
      <c r="B228" s="297"/>
      <c r="C228" s="211"/>
      <c r="D228" s="24"/>
    </row>
    <row r="229" spans="1:4" s="201" customFormat="1" ht="29.25" customHeight="1" x14ac:dyDescent="0.25">
      <c r="A229" s="802" t="s">
        <v>184</v>
      </c>
      <c r="B229" s="802"/>
      <c r="C229" s="802"/>
      <c r="D229" s="802"/>
    </row>
    <row r="230" spans="1:4" s="156" customFormat="1" ht="17.25" customHeight="1" thickBot="1" x14ac:dyDescent="0.25">
      <c r="C230" s="30"/>
      <c r="D230" s="18" t="s">
        <v>2</v>
      </c>
    </row>
    <row r="231" spans="1:4" ht="14.25" thickTop="1" thickBot="1" x14ac:dyDescent="0.25">
      <c r="A231" s="187" t="s">
        <v>4</v>
      </c>
      <c r="B231" s="188" t="s">
        <v>5</v>
      </c>
      <c r="C231" s="31"/>
      <c r="D231" s="189" t="s">
        <v>256</v>
      </c>
    </row>
    <row r="232" spans="1:4" s="201" customFormat="1" ht="15" thickTop="1" x14ac:dyDescent="0.2">
      <c r="A232" s="202" t="s">
        <v>660</v>
      </c>
      <c r="B232" s="325">
        <v>30000</v>
      </c>
      <c r="C232" s="318"/>
      <c r="D232" s="319">
        <v>0</v>
      </c>
    </row>
    <row r="233" spans="1:4" s="201" customFormat="1" ht="14.25" x14ac:dyDescent="0.2">
      <c r="A233" s="202" t="s">
        <v>661</v>
      </c>
      <c r="B233" s="326">
        <v>30000</v>
      </c>
      <c r="C233" s="318"/>
      <c r="D233" s="319">
        <v>0</v>
      </c>
    </row>
    <row r="234" spans="1:4" s="201" customFormat="1" ht="14.25" x14ac:dyDescent="0.2">
      <c r="A234" s="202" t="s">
        <v>662</v>
      </c>
      <c r="B234" s="326">
        <v>30000</v>
      </c>
      <c r="C234" s="318"/>
      <c r="D234" s="319">
        <v>0</v>
      </c>
    </row>
    <row r="235" spans="1:4" s="201" customFormat="1" ht="14.25" x14ac:dyDescent="0.2">
      <c r="A235" s="202" t="s">
        <v>663</v>
      </c>
      <c r="B235" s="326">
        <v>30000</v>
      </c>
      <c r="C235" s="318"/>
      <c r="D235" s="319">
        <v>0</v>
      </c>
    </row>
    <row r="236" spans="1:4" s="201" customFormat="1" ht="14.25" x14ac:dyDescent="0.2">
      <c r="A236" s="202" t="s">
        <v>664</v>
      </c>
      <c r="B236" s="326">
        <v>30000</v>
      </c>
      <c r="C236" s="318"/>
      <c r="D236" s="319">
        <v>0</v>
      </c>
    </row>
    <row r="237" spans="1:4" s="201" customFormat="1" ht="14.25" x14ac:dyDescent="0.2">
      <c r="A237" s="202" t="s">
        <v>665</v>
      </c>
      <c r="B237" s="326">
        <v>27000</v>
      </c>
      <c r="C237" s="318"/>
      <c r="D237" s="319">
        <v>0</v>
      </c>
    </row>
    <row r="238" spans="1:4" s="201" customFormat="1" ht="14.25" x14ac:dyDescent="0.2">
      <c r="A238" s="202" t="s">
        <v>666</v>
      </c>
      <c r="B238" s="209">
        <v>30000</v>
      </c>
      <c r="C238" s="318"/>
      <c r="D238" s="264">
        <v>0</v>
      </c>
    </row>
    <row r="239" spans="1:4" s="201" customFormat="1" ht="30" customHeight="1" x14ac:dyDescent="0.2">
      <c r="A239" s="501" t="s">
        <v>667</v>
      </c>
      <c r="B239" s="326">
        <v>30000</v>
      </c>
      <c r="C239" s="318"/>
      <c r="D239" s="319">
        <v>0</v>
      </c>
    </row>
    <row r="240" spans="1:4" s="201" customFormat="1" ht="14.25" x14ac:dyDescent="0.2">
      <c r="A240" s="197" t="s">
        <v>668</v>
      </c>
      <c r="B240" s="326">
        <v>30000</v>
      </c>
      <c r="C240" s="318"/>
      <c r="D240" s="319">
        <v>0</v>
      </c>
    </row>
    <row r="241" spans="1:4" s="201" customFormat="1" ht="14.25" x14ac:dyDescent="0.2">
      <c r="A241" s="202" t="s">
        <v>669</v>
      </c>
      <c r="B241" s="326">
        <v>29999</v>
      </c>
      <c r="C241" s="318"/>
      <c r="D241" s="319">
        <v>0</v>
      </c>
    </row>
    <row r="242" spans="1:4" s="201" customFormat="1" ht="14.25" x14ac:dyDescent="0.2">
      <c r="A242" s="202" t="s">
        <v>670</v>
      </c>
      <c r="B242" s="326">
        <v>30000</v>
      </c>
      <c r="C242" s="318"/>
      <c r="D242" s="319">
        <v>0</v>
      </c>
    </row>
    <row r="243" spans="1:4" s="201" customFormat="1" ht="14.25" x14ac:dyDescent="0.2">
      <c r="A243" s="202" t="s">
        <v>671</v>
      </c>
      <c r="B243" s="326">
        <v>20000</v>
      </c>
      <c r="C243" s="318"/>
      <c r="D243" s="319">
        <v>0</v>
      </c>
    </row>
    <row r="244" spans="1:4" s="201" customFormat="1" ht="14.25" x14ac:dyDescent="0.2">
      <c r="A244" s="202" t="s">
        <v>672</v>
      </c>
      <c r="B244" s="326">
        <v>30000</v>
      </c>
      <c r="C244" s="318"/>
      <c r="D244" s="319">
        <v>0</v>
      </c>
    </row>
    <row r="245" spans="1:4" s="201" customFormat="1" ht="14.25" x14ac:dyDescent="0.2">
      <c r="A245" s="202" t="s">
        <v>673</v>
      </c>
      <c r="B245" s="326">
        <v>30000</v>
      </c>
      <c r="C245" s="318"/>
      <c r="D245" s="319">
        <v>0</v>
      </c>
    </row>
    <row r="246" spans="1:4" s="201" customFormat="1" ht="14.25" x14ac:dyDescent="0.2">
      <c r="A246" s="202" t="s">
        <v>685</v>
      </c>
      <c r="B246" s="326">
        <v>30000</v>
      </c>
      <c r="C246" s="318"/>
      <c r="D246" s="319">
        <v>0</v>
      </c>
    </row>
    <row r="247" spans="1:4" s="201" customFormat="1" ht="14.25" x14ac:dyDescent="0.2">
      <c r="A247" s="202" t="s">
        <v>674</v>
      </c>
      <c r="B247" s="326">
        <v>30000</v>
      </c>
      <c r="C247" s="318"/>
      <c r="D247" s="319">
        <v>0</v>
      </c>
    </row>
    <row r="248" spans="1:4" s="201" customFormat="1" ht="14.25" x14ac:dyDescent="0.2">
      <c r="A248" s="202" t="s">
        <v>675</v>
      </c>
      <c r="B248" s="326">
        <v>30000</v>
      </c>
      <c r="C248" s="318"/>
      <c r="D248" s="319">
        <v>0</v>
      </c>
    </row>
    <row r="249" spans="1:4" s="201" customFormat="1" ht="14.25" x14ac:dyDescent="0.2">
      <c r="A249" s="202" t="s">
        <v>676</v>
      </c>
      <c r="B249" s="326">
        <v>30000</v>
      </c>
      <c r="C249" s="318"/>
      <c r="D249" s="319">
        <v>0</v>
      </c>
    </row>
    <row r="250" spans="1:4" s="201" customFormat="1" ht="14.25" x14ac:dyDescent="0.2">
      <c r="A250" s="202" t="s">
        <v>677</v>
      </c>
      <c r="B250" s="326">
        <v>30000</v>
      </c>
      <c r="C250" s="318"/>
      <c r="D250" s="319">
        <v>0</v>
      </c>
    </row>
    <row r="251" spans="1:4" s="201" customFormat="1" ht="15.75" customHeight="1" x14ac:dyDescent="0.2">
      <c r="A251" s="444" t="s">
        <v>678</v>
      </c>
      <c r="B251" s="326">
        <v>30000</v>
      </c>
      <c r="C251" s="318"/>
      <c r="D251" s="319">
        <v>0</v>
      </c>
    </row>
    <row r="252" spans="1:4" s="201" customFormat="1" ht="14.25" x14ac:dyDescent="0.2">
      <c r="A252" s="202" t="s">
        <v>679</v>
      </c>
      <c r="B252" s="326">
        <v>30000</v>
      </c>
      <c r="C252" s="318"/>
      <c r="D252" s="319">
        <v>0</v>
      </c>
    </row>
    <row r="253" spans="1:4" s="201" customFormat="1" ht="14.25" x14ac:dyDescent="0.2">
      <c r="A253" s="202" t="s">
        <v>680</v>
      </c>
      <c r="B253" s="326">
        <v>26300</v>
      </c>
      <c r="C253" s="318"/>
      <c r="D253" s="319">
        <v>0</v>
      </c>
    </row>
    <row r="254" spans="1:4" s="201" customFormat="1" ht="14.25" x14ac:dyDescent="0.2">
      <c r="A254" s="202" t="s">
        <v>681</v>
      </c>
      <c r="B254" s="326">
        <v>30000</v>
      </c>
      <c r="C254" s="318"/>
      <c r="D254" s="319">
        <v>0</v>
      </c>
    </row>
    <row r="255" spans="1:4" s="201" customFormat="1" ht="14.25" x14ac:dyDescent="0.2">
      <c r="A255" s="202" t="s">
        <v>682</v>
      </c>
      <c r="B255" s="326">
        <v>30000</v>
      </c>
      <c r="C255" s="318"/>
      <c r="D255" s="319">
        <v>0</v>
      </c>
    </row>
    <row r="256" spans="1:4" s="201" customFormat="1" ht="14.25" x14ac:dyDescent="0.2">
      <c r="A256" s="202" t="s">
        <v>683</v>
      </c>
      <c r="B256" s="326">
        <v>30000</v>
      </c>
      <c r="C256" s="318"/>
      <c r="D256" s="319">
        <v>2256.11</v>
      </c>
    </row>
    <row r="257" spans="1:4" s="201" customFormat="1" ht="15" thickBot="1" x14ac:dyDescent="0.25">
      <c r="A257" s="202" t="s">
        <v>684</v>
      </c>
      <c r="B257" s="209">
        <v>24500</v>
      </c>
      <c r="C257" s="318"/>
      <c r="D257" s="319">
        <v>0</v>
      </c>
    </row>
    <row r="258" spans="1:4" s="201" customFormat="1" ht="16.5" thickTop="1" thickBot="1" x14ac:dyDescent="0.3">
      <c r="A258" s="256" t="s">
        <v>6</v>
      </c>
      <c r="B258" s="257">
        <f>SUM(B232:B257)</f>
        <v>757799</v>
      </c>
      <c r="C258" s="318"/>
      <c r="D258" s="258">
        <f>SUM(D232:D257)</f>
        <v>2256.11</v>
      </c>
    </row>
    <row r="259" spans="1:4" ht="13.5" thickTop="1" x14ac:dyDescent="0.2">
      <c r="A259" s="27"/>
      <c r="B259" s="13"/>
      <c r="C259" s="26"/>
      <c r="D259" s="16"/>
    </row>
    <row r="260" spans="1:4" x14ac:dyDescent="0.2">
      <c r="A260" s="27"/>
      <c r="B260" s="13"/>
      <c r="C260" s="26"/>
      <c r="D260" s="16"/>
    </row>
    <row r="261" spans="1:4" x14ac:dyDescent="0.2">
      <c r="A261" s="27"/>
      <c r="B261" s="13"/>
      <c r="C261" s="26"/>
      <c r="D261" s="16"/>
    </row>
    <row r="262" spans="1:4" x14ac:dyDescent="0.2">
      <c r="A262" s="802" t="s">
        <v>1844</v>
      </c>
      <c r="B262" s="802"/>
      <c r="C262" s="802"/>
      <c r="D262" s="802"/>
    </row>
    <row r="263" spans="1:4" ht="17.25" customHeight="1" x14ac:dyDescent="0.2">
      <c r="A263" s="807"/>
      <c r="B263" s="807"/>
      <c r="C263" s="807"/>
      <c r="D263" s="807"/>
    </row>
    <row r="264" spans="1:4" ht="15" customHeight="1" thickBot="1" x14ac:dyDescent="0.25">
      <c r="A264" s="805"/>
      <c r="B264" s="806"/>
      <c r="C264" s="30"/>
      <c r="D264" s="18" t="s">
        <v>2</v>
      </c>
    </row>
    <row r="265" spans="1:4" ht="14.25" thickTop="1" thickBot="1" x14ac:dyDescent="0.25">
      <c r="A265" s="187" t="s">
        <v>4</v>
      </c>
      <c r="B265" s="192" t="s">
        <v>5</v>
      </c>
      <c r="C265" s="31"/>
      <c r="D265" s="189" t="s">
        <v>256</v>
      </c>
    </row>
    <row r="266" spans="1:4" ht="15" thickTop="1" x14ac:dyDescent="0.2">
      <c r="A266" s="380" t="s">
        <v>449</v>
      </c>
      <c r="B266" s="381">
        <v>100000</v>
      </c>
      <c r="C266" s="318"/>
      <c r="D266" s="319">
        <v>0</v>
      </c>
    </row>
    <row r="267" spans="1:4" ht="14.25" x14ac:dyDescent="0.2">
      <c r="A267" s="448" t="s">
        <v>437</v>
      </c>
      <c r="B267" s="573">
        <v>28000</v>
      </c>
      <c r="C267" s="318"/>
      <c r="D267" s="319">
        <v>0</v>
      </c>
    </row>
    <row r="268" spans="1:4" ht="14.25" x14ac:dyDescent="0.2">
      <c r="A268" s="448" t="s">
        <v>686</v>
      </c>
      <c r="B268" s="573">
        <v>20000</v>
      </c>
      <c r="C268" s="318"/>
      <c r="D268" s="319">
        <v>0</v>
      </c>
    </row>
    <row r="269" spans="1:4" ht="14.25" x14ac:dyDescent="0.2">
      <c r="A269" s="448" t="s">
        <v>687</v>
      </c>
      <c r="B269" s="573">
        <v>65000</v>
      </c>
      <c r="C269" s="318"/>
      <c r="D269" s="319">
        <v>0</v>
      </c>
    </row>
    <row r="270" spans="1:4" ht="14.25" x14ac:dyDescent="0.2">
      <c r="A270" s="448" t="s">
        <v>669</v>
      </c>
      <c r="B270" s="573">
        <v>29999</v>
      </c>
      <c r="C270" s="318"/>
      <c r="D270" s="319">
        <v>0</v>
      </c>
    </row>
    <row r="271" spans="1:4" ht="14.25" x14ac:dyDescent="0.2">
      <c r="A271" s="448" t="s">
        <v>688</v>
      </c>
      <c r="B271" s="573">
        <v>15000</v>
      </c>
      <c r="C271" s="318"/>
      <c r="D271" s="319">
        <v>0</v>
      </c>
    </row>
    <row r="272" spans="1:4" ht="14.25" x14ac:dyDescent="0.2">
      <c r="A272" s="448" t="s">
        <v>689</v>
      </c>
      <c r="B272" s="573">
        <v>145000</v>
      </c>
      <c r="C272" s="318"/>
      <c r="D272" s="319">
        <v>0</v>
      </c>
    </row>
    <row r="273" spans="1:4" ht="14.25" x14ac:dyDescent="0.2">
      <c r="A273" s="448" t="s">
        <v>662</v>
      </c>
      <c r="B273" s="573">
        <v>145000</v>
      </c>
      <c r="C273" s="318"/>
      <c r="D273" s="319">
        <v>0</v>
      </c>
    </row>
    <row r="274" spans="1:4" ht="14.25" x14ac:dyDescent="0.2">
      <c r="A274" s="448" t="s">
        <v>665</v>
      </c>
      <c r="B274" s="573">
        <v>24340</v>
      </c>
      <c r="C274" s="318"/>
      <c r="D274" s="319">
        <v>0</v>
      </c>
    </row>
    <row r="275" spans="1:4" ht="14.25" x14ac:dyDescent="0.2">
      <c r="A275" s="448" t="s">
        <v>690</v>
      </c>
      <c r="B275" s="573">
        <v>20000</v>
      </c>
      <c r="C275" s="318"/>
      <c r="D275" s="319">
        <v>0</v>
      </c>
    </row>
    <row r="276" spans="1:4" ht="14.25" x14ac:dyDescent="0.2">
      <c r="A276" s="448" t="s">
        <v>691</v>
      </c>
      <c r="B276" s="573">
        <v>15000</v>
      </c>
      <c r="C276" s="318"/>
      <c r="D276" s="319">
        <v>0</v>
      </c>
    </row>
    <row r="277" spans="1:4" ht="14.25" x14ac:dyDescent="0.2">
      <c r="A277" s="448" t="s">
        <v>692</v>
      </c>
      <c r="B277" s="573">
        <v>70911.759999999995</v>
      </c>
      <c r="C277" s="318"/>
      <c r="D277" s="319">
        <v>0</v>
      </c>
    </row>
    <row r="278" spans="1:4" ht="14.25" x14ac:dyDescent="0.2">
      <c r="A278" s="448" t="s">
        <v>693</v>
      </c>
      <c r="B278" s="573">
        <v>145000</v>
      </c>
      <c r="C278" s="318"/>
      <c r="D278" s="319">
        <v>0</v>
      </c>
    </row>
    <row r="279" spans="1:4" ht="14.25" x14ac:dyDescent="0.2">
      <c r="A279" s="448" t="s">
        <v>672</v>
      </c>
      <c r="B279" s="573">
        <v>131262</v>
      </c>
      <c r="C279" s="318"/>
      <c r="D279" s="319">
        <v>0</v>
      </c>
    </row>
    <row r="280" spans="1:4" ht="14.25" x14ac:dyDescent="0.2">
      <c r="A280" s="448" t="s">
        <v>694</v>
      </c>
      <c r="B280" s="573">
        <v>105000</v>
      </c>
      <c r="C280" s="318"/>
      <c r="D280" s="319">
        <v>0</v>
      </c>
    </row>
    <row r="281" spans="1:4" ht="14.25" x14ac:dyDescent="0.2">
      <c r="A281" s="448" t="s">
        <v>695</v>
      </c>
      <c r="B281" s="573">
        <v>20200</v>
      </c>
      <c r="C281" s="318"/>
      <c r="D281" s="319">
        <v>0</v>
      </c>
    </row>
    <row r="282" spans="1:4" ht="14.25" x14ac:dyDescent="0.2">
      <c r="A282" s="448" t="s">
        <v>696</v>
      </c>
      <c r="B282" s="573">
        <v>53000</v>
      </c>
      <c r="C282" s="318"/>
      <c r="D282" s="319">
        <v>0</v>
      </c>
    </row>
    <row r="283" spans="1:4" ht="14.25" x14ac:dyDescent="0.2">
      <c r="A283" s="448" t="s">
        <v>685</v>
      </c>
      <c r="B283" s="573">
        <v>44000</v>
      </c>
      <c r="C283" s="318"/>
      <c r="D283" s="319">
        <v>0</v>
      </c>
    </row>
    <row r="284" spans="1:4" ht="27.75" customHeight="1" x14ac:dyDescent="0.2">
      <c r="A284" s="574" t="s">
        <v>697</v>
      </c>
      <c r="B284" s="573">
        <v>48000</v>
      </c>
      <c r="C284" s="318"/>
      <c r="D284" s="319">
        <v>0</v>
      </c>
    </row>
    <row r="285" spans="1:4" ht="14.25" x14ac:dyDescent="0.2">
      <c r="A285" s="448" t="s">
        <v>698</v>
      </c>
      <c r="B285" s="573">
        <v>120000</v>
      </c>
      <c r="C285" s="318"/>
      <c r="D285" s="319">
        <v>0</v>
      </c>
    </row>
    <row r="286" spans="1:4" ht="14.25" x14ac:dyDescent="0.2">
      <c r="A286" s="448" t="s">
        <v>699</v>
      </c>
      <c r="B286" s="573">
        <v>100000</v>
      </c>
      <c r="C286" s="318"/>
      <c r="D286" s="319">
        <v>0</v>
      </c>
    </row>
    <row r="287" spans="1:4" ht="14.25" x14ac:dyDescent="0.2">
      <c r="A287" s="448" t="s">
        <v>700</v>
      </c>
      <c r="B287" s="573">
        <v>30000</v>
      </c>
      <c r="C287" s="318"/>
      <c r="D287" s="319">
        <v>0</v>
      </c>
    </row>
    <row r="288" spans="1:4" ht="14.25" x14ac:dyDescent="0.2">
      <c r="A288" s="448" t="s">
        <v>701</v>
      </c>
      <c r="B288" s="573">
        <v>138000</v>
      </c>
      <c r="C288" s="318"/>
      <c r="D288" s="319">
        <v>0</v>
      </c>
    </row>
    <row r="289" spans="1:4" ht="14.25" x14ac:dyDescent="0.2">
      <c r="A289" s="448" t="s">
        <v>680</v>
      </c>
      <c r="B289" s="573">
        <v>29400</v>
      </c>
      <c r="C289" s="318"/>
      <c r="D289" s="319">
        <v>0</v>
      </c>
    </row>
    <row r="290" spans="1:4" ht="14.25" x14ac:dyDescent="0.2">
      <c r="A290" s="448" t="s">
        <v>682</v>
      </c>
      <c r="B290" s="573">
        <v>30000</v>
      </c>
      <c r="C290" s="318"/>
      <c r="D290" s="319">
        <v>0</v>
      </c>
    </row>
    <row r="291" spans="1:4" ht="14.25" x14ac:dyDescent="0.2">
      <c r="A291" s="448" t="s">
        <v>702</v>
      </c>
      <c r="B291" s="573">
        <v>106234.9</v>
      </c>
      <c r="C291" s="318"/>
      <c r="D291" s="319">
        <v>0</v>
      </c>
    </row>
    <row r="292" spans="1:4" ht="14.25" x14ac:dyDescent="0.2">
      <c r="A292" s="448" t="s">
        <v>1987</v>
      </c>
      <c r="B292" s="573">
        <v>20000</v>
      </c>
      <c r="C292" s="318"/>
      <c r="D292" s="319">
        <v>0</v>
      </c>
    </row>
    <row r="293" spans="1:4" ht="14.25" x14ac:dyDescent="0.2">
      <c r="A293" s="448" t="s">
        <v>1988</v>
      </c>
      <c r="B293" s="573">
        <v>20000</v>
      </c>
      <c r="C293" s="318"/>
      <c r="D293" s="319">
        <v>0</v>
      </c>
    </row>
    <row r="294" spans="1:4" ht="14.25" x14ac:dyDescent="0.2">
      <c r="A294" s="448" t="s">
        <v>703</v>
      </c>
      <c r="B294" s="573">
        <v>40000</v>
      </c>
      <c r="C294" s="318"/>
      <c r="D294" s="319">
        <v>0</v>
      </c>
    </row>
    <row r="295" spans="1:4" ht="14.25" x14ac:dyDescent="0.2">
      <c r="A295" s="448" t="s">
        <v>106</v>
      </c>
      <c r="B295" s="573">
        <v>37000</v>
      </c>
      <c r="C295" s="318"/>
      <c r="D295" s="319">
        <v>0</v>
      </c>
    </row>
    <row r="296" spans="1:4" ht="14.25" x14ac:dyDescent="0.2">
      <c r="A296" s="448" t="s">
        <v>684</v>
      </c>
      <c r="B296" s="573">
        <v>26000</v>
      </c>
      <c r="C296" s="318"/>
      <c r="D296" s="319">
        <v>0</v>
      </c>
    </row>
    <row r="297" spans="1:4" ht="15" thickBot="1" x14ac:dyDescent="0.25">
      <c r="A297" s="448" t="s">
        <v>704</v>
      </c>
      <c r="B297" s="573">
        <v>70000</v>
      </c>
      <c r="C297" s="318"/>
      <c r="D297" s="319">
        <v>0</v>
      </c>
    </row>
    <row r="298" spans="1:4" ht="16.5" thickTop="1" thickBot="1" x14ac:dyDescent="0.3">
      <c r="A298" s="256" t="s">
        <v>6</v>
      </c>
      <c r="B298" s="324">
        <f>SUM(B266:B297)</f>
        <v>1991347.66</v>
      </c>
      <c r="C298" s="318"/>
      <c r="D298" s="258">
        <f>SUM(D266:D297)</f>
        <v>0</v>
      </c>
    </row>
    <row r="299" spans="1:4" ht="14.25" thickTop="1" thickBot="1" x14ac:dyDescent="0.25"/>
    <row r="300" spans="1:4" s="170" customFormat="1" ht="24.95" customHeight="1" thickTop="1" thickBot="1" x14ac:dyDescent="0.25">
      <c r="A300" s="212" t="s">
        <v>113</v>
      </c>
      <c r="B300" s="332">
        <f>B298+B258+B227+B221+B203+B167+B158+B75+B144</f>
        <v>10123848.16</v>
      </c>
      <c r="C300" s="171"/>
      <c r="D300" s="214">
        <f>D298+D258+D227+D221+D203+D167+D158+D144+D75</f>
        <v>2792.11</v>
      </c>
    </row>
    <row r="301" spans="1:4" ht="13.5" thickTop="1" x14ac:dyDescent="0.2">
      <c r="B301" s="190">
        <v>1415000</v>
      </c>
      <c r="C301" s="190"/>
      <c r="D301" s="190">
        <v>0</v>
      </c>
    </row>
    <row r="302" spans="1:4" x14ac:dyDescent="0.2">
      <c r="B302" s="191">
        <f>B300+B301</f>
        <v>11538848.16</v>
      </c>
      <c r="C302" s="190"/>
      <c r="D302" s="190"/>
    </row>
  </sheetData>
  <mergeCells count="10">
    <mergeCell ref="A78:D78"/>
    <mergeCell ref="A147:D147"/>
    <mergeCell ref="A148:D148"/>
    <mergeCell ref="A161:D161"/>
    <mergeCell ref="A264:B264"/>
    <mergeCell ref="A171:D171"/>
    <mergeCell ref="A205:D205"/>
    <mergeCell ref="A222:D222"/>
    <mergeCell ref="A229:D229"/>
    <mergeCell ref="A262:D263"/>
  </mergeCells>
  <pageMargins left="0.70866141732283472" right="0.70866141732283472" top="0.78740157480314965" bottom="0.78740157480314965" header="0.31496062992125984" footer="0.11811023622047245"/>
  <pageSetup paperSize="9" scale="95" firstPageNumber="217" orientation="portrait" useFirstPageNumber="1" r:id="rId1"/>
  <headerFooter>
    <oddFooter xml:space="preserve">&amp;L&amp;"Arial,Kurzíva"Zastupitelstvo Olomouckého kraje 25.6.2018
5.-Rozpočet Olomouckého kraje 2017-závěrečný účet
Příloha č. 11: Dotace a návratné finanční výpomoci poskytnuté z rozpočtu Olomouckého kraje v roce 2017&amp;R&amp;"Arial,Kurzíva"Strana &amp;P (celkem 478)
</oddFooter>
  </headerFooter>
  <rowBreaks count="3" manualBreakCount="3">
    <brk id="107" max="3" man="1"/>
    <brk id="159" max="3" man="1"/>
    <brk id="2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1263"/>
  <sheetViews>
    <sheetView view="pageBreakPreview" topLeftCell="A1002" zoomScaleNormal="100" zoomScaleSheetLayoutView="100" workbookViewId="0">
      <selection activeCell="A1036" sqref="A1036:A1037"/>
    </sheetView>
  </sheetViews>
  <sheetFormatPr defaultRowHeight="12.75" x14ac:dyDescent="0.2"/>
  <cols>
    <col min="1" max="1" width="50.7109375" style="28" customWidth="1"/>
    <col min="2" max="2" width="20.7109375" style="28" customWidth="1"/>
    <col min="3" max="3" width="1.7109375" style="28" customWidth="1"/>
    <col min="4" max="4" width="20.7109375" style="28" customWidth="1"/>
    <col min="5" max="16384" width="9.140625" style="28"/>
  </cols>
  <sheetData>
    <row r="1" spans="1:4" ht="15.75" x14ac:dyDescent="0.25">
      <c r="A1" s="25" t="s">
        <v>1833</v>
      </c>
      <c r="B1" s="16"/>
      <c r="C1" s="26"/>
      <c r="D1" s="16"/>
    </row>
    <row r="2" spans="1:4" ht="11.25" customHeight="1" x14ac:dyDescent="0.2">
      <c r="A2" s="610" t="s">
        <v>1832</v>
      </c>
      <c r="B2" s="16"/>
      <c r="C2" s="26"/>
      <c r="D2" s="16"/>
    </row>
    <row r="3" spans="1:4" ht="11.25" customHeight="1" x14ac:dyDescent="0.2">
      <c r="A3" s="610"/>
      <c r="B3" s="16"/>
      <c r="C3" s="26"/>
      <c r="D3" s="16"/>
    </row>
    <row r="4" spans="1:4" ht="11.25" customHeight="1" x14ac:dyDescent="0.2">
      <c r="A4" s="610"/>
      <c r="B4" s="16"/>
      <c r="C4" s="26"/>
      <c r="D4" s="16"/>
    </row>
    <row r="5" spans="1:4" ht="23.25" customHeight="1" x14ac:dyDescent="0.25">
      <c r="A5" s="315" t="s">
        <v>1842</v>
      </c>
      <c r="B5" s="16"/>
      <c r="C5" s="26"/>
      <c r="D5" s="16"/>
    </row>
    <row r="6" spans="1:4" ht="12" customHeight="1" thickBot="1" x14ac:dyDescent="0.25">
      <c r="B6" s="29"/>
      <c r="C6" s="30"/>
      <c r="D6" s="18" t="s">
        <v>2</v>
      </c>
    </row>
    <row r="7" spans="1:4" ht="14.25" customHeight="1" thickTop="1" thickBot="1" x14ac:dyDescent="0.25">
      <c r="A7" s="187" t="s">
        <v>4</v>
      </c>
      <c r="B7" s="188" t="s">
        <v>5</v>
      </c>
      <c r="C7" s="155"/>
      <c r="D7" s="189" t="s">
        <v>256</v>
      </c>
    </row>
    <row r="8" spans="1:4" ht="30.75" customHeight="1" thickTop="1" thickBot="1" x14ac:dyDescent="0.3">
      <c r="A8" s="511" t="s">
        <v>1060</v>
      </c>
      <c r="B8" s="342">
        <v>6000000</v>
      </c>
      <c r="C8" s="343"/>
      <c r="D8" s="264">
        <v>0</v>
      </c>
    </row>
    <row r="9" spans="1:4" ht="16.5" customHeight="1" thickTop="1" thickBot="1" x14ac:dyDescent="0.3">
      <c r="A9" s="512" t="s">
        <v>6</v>
      </c>
      <c r="B9" s="513">
        <f>SUM(B8:B8)</f>
        <v>6000000</v>
      </c>
      <c r="C9" s="343"/>
      <c r="D9" s="252">
        <f>SUM(D8:D8)</f>
        <v>0</v>
      </c>
    </row>
    <row r="10" spans="1:4" ht="14.25" customHeight="1" thickTop="1" x14ac:dyDescent="0.25">
      <c r="A10" s="25"/>
      <c r="B10" s="16"/>
      <c r="C10" s="26"/>
      <c r="D10" s="16"/>
    </row>
    <row r="11" spans="1:4" ht="14.25" customHeight="1" x14ac:dyDescent="0.25">
      <c r="A11" s="25"/>
      <c r="B11" s="16"/>
      <c r="C11" s="26"/>
      <c r="D11" s="16"/>
    </row>
    <row r="12" spans="1:4" ht="30" customHeight="1" x14ac:dyDescent="0.25">
      <c r="A12" s="803" t="s">
        <v>1070</v>
      </c>
      <c r="B12" s="803"/>
      <c r="C12" s="803"/>
      <c r="D12" s="803"/>
    </row>
    <row r="13" spans="1:4" ht="12.75" customHeight="1" thickBot="1" x14ac:dyDescent="0.25">
      <c r="C13" s="30"/>
      <c r="D13" s="18" t="s">
        <v>2</v>
      </c>
    </row>
    <row r="14" spans="1:4" ht="14.25" thickTop="1" thickBot="1" x14ac:dyDescent="0.25">
      <c r="A14" s="187" t="s">
        <v>4</v>
      </c>
      <c r="B14" s="193" t="s">
        <v>5</v>
      </c>
      <c r="C14" s="31"/>
      <c r="D14" s="189" t="s">
        <v>256</v>
      </c>
    </row>
    <row r="15" spans="1:4" s="201" customFormat="1" ht="15" thickTop="1" x14ac:dyDescent="0.2">
      <c r="A15" s="362" t="s">
        <v>439</v>
      </c>
      <c r="B15" s="299">
        <v>3500000</v>
      </c>
      <c r="C15" s="363"/>
      <c r="D15" s="300">
        <v>0</v>
      </c>
    </row>
    <row r="16" spans="1:4" s="201" customFormat="1" ht="14.25" x14ac:dyDescent="0.2">
      <c r="A16" s="364" t="s">
        <v>1068</v>
      </c>
      <c r="B16" s="299">
        <v>3500000</v>
      </c>
      <c r="C16" s="363"/>
      <c r="D16" s="204">
        <v>0</v>
      </c>
    </row>
    <row r="17" spans="1:4" s="201" customFormat="1" ht="15" thickBot="1" x14ac:dyDescent="0.25">
      <c r="A17" s="364" t="s">
        <v>1069</v>
      </c>
      <c r="B17" s="299">
        <v>3500000</v>
      </c>
      <c r="C17" s="363"/>
      <c r="D17" s="204">
        <v>0</v>
      </c>
    </row>
    <row r="18" spans="1:4" s="201" customFormat="1" ht="16.5" thickTop="1" thickBot="1" x14ac:dyDescent="0.3">
      <c r="A18" s="256" t="s">
        <v>6</v>
      </c>
      <c r="B18" s="324">
        <f>SUM(B15:B17)</f>
        <v>10500000</v>
      </c>
      <c r="C18" s="318"/>
      <c r="D18" s="258">
        <f>SUM(D15:D17)</f>
        <v>0</v>
      </c>
    </row>
    <row r="19" spans="1:4" ht="13.5" thickTop="1" x14ac:dyDescent="0.2">
      <c r="A19" s="27"/>
      <c r="B19" s="13"/>
      <c r="C19" s="26"/>
      <c r="D19" s="16"/>
    </row>
    <row r="20" spans="1:4" ht="30" hidden="1" customHeight="1" x14ac:dyDescent="0.25">
      <c r="A20" s="803" t="s">
        <v>200</v>
      </c>
      <c r="B20" s="803"/>
      <c r="C20" s="803"/>
      <c r="D20" s="803"/>
    </row>
    <row r="21" spans="1:4" ht="15" hidden="1" x14ac:dyDescent="0.25">
      <c r="A21" s="315" t="s">
        <v>201</v>
      </c>
      <c r="B21" s="13"/>
      <c r="C21" s="26"/>
      <c r="D21" s="16"/>
    </row>
    <row r="22" spans="1:4" ht="13.5" hidden="1" thickBot="1" x14ac:dyDescent="0.25">
      <c r="B22" s="29"/>
      <c r="C22" s="30"/>
      <c r="D22" s="18" t="s">
        <v>2</v>
      </c>
    </row>
    <row r="23" spans="1:4" ht="14.25" hidden="1" thickTop="1" thickBot="1" x14ac:dyDescent="0.25">
      <c r="A23" s="187" t="s">
        <v>4</v>
      </c>
      <c r="B23" s="192" t="s">
        <v>5</v>
      </c>
      <c r="C23" s="31"/>
      <c r="D23" s="189" t="s">
        <v>13</v>
      </c>
    </row>
    <row r="24" spans="1:4" s="201" customFormat="1" ht="15.75" hidden="1" thickTop="1" thickBot="1" x14ac:dyDescent="0.25">
      <c r="A24" s="365"/>
      <c r="B24" s="325"/>
      <c r="C24" s="318"/>
      <c r="D24" s="319">
        <v>0</v>
      </c>
    </row>
    <row r="25" spans="1:4" s="201" customFormat="1" ht="16.5" hidden="1" thickTop="1" thickBot="1" x14ac:dyDescent="0.3">
      <c r="A25" s="256" t="s">
        <v>6</v>
      </c>
      <c r="B25" s="324">
        <f>SUM(B24:B24)</f>
        <v>0</v>
      </c>
      <c r="C25" s="318"/>
      <c r="D25" s="258">
        <f>SUM(D24:D24)</f>
        <v>0</v>
      </c>
    </row>
    <row r="26" spans="1:4" ht="13.5" hidden="1" thickTop="1" x14ac:dyDescent="0.2">
      <c r="A26" s="27"/>
      <c r="B26" s="13"/>
      <c r="C26" s="26"/>
      <c r="D26" s="16"/>
    </row>
    <row r="27" spans="1:4" ht="29.25" hidden="1" customHeight="1" x14ac:dyDescent="0.25">
      <c r="A27" s="802" t="s">
        <v>202</v>
      </c>
      <c r="B27" s="802"/>
      <c r="C27" s="802"/>
      <c r="D27" s="802"/>
    </row>
    <row r="28" spans="1:4" ht="15" hidden="1" customHeight="1" thickBot="1" x14ac:dyDescent="0.25">
      <c r="C28" s="30"/>
      <c r="D28" s="18" t="s">
        <v>2</v>
      </c>
    </row>
    <row r="29" spans="1:4" ht="14.25" hidden="1" thickTop="1" thickBot="1" x14ac:dyDescent="0.25">
      <c r="A29" s="187" t="s">
        <v>4</v>
      </c>
      <c r="B29" s="192" t="s">
        <v>5</v>
      </c>
      <c r="C29" s="31"/>
      <c r="D29" s="189" t="s">
        <v>13</v>
      </c>
    </row>
    <row r="30" spans="1:4" s="201" customFormat="1" ht="15" hidden="1" thickTop="1" x14ac:dyDescent="0.2">
      <c r="A30" s="366"/>
      <c r="B30" s="325"/>
      <c r="C30" s="318"/>
      <c r="D30" s="319">
        <v>0</v>
      </c>
    </row>
    <row r="31" spans="1:4" s="201" customFormat="1" ht="14.25" hidden="1" customHeight="1" x14ac:dyDescent="0.2">
      <c r="A31" s="367"/>
      <c r="B31" s="368"/>
      <c r="C31" s="369"/>
      <c r="D31" s="361">
        <v>0</v>
      </c>
    </row>
    <row r="32" spans="1:4" s="201" customFormat="1" ht="15" hidden="1" thickBot="1" x14ac:dyDescent="0.25">
      <c r="A32" s="370"/>
      <c r="B32" s="209"/>
      <c r="C32" s="318"/>
      <c r="D32" s="319">
        <v>0</v>
      </c>
    </row>
    <row r="33" spans="1:4" s="201" customFormat="1" ht="16.5" hidden="1" thickTop="1" thickBot="1" x14ac:dyDescent="0.3">
      <c r="A33" s="256" t="s">
        <v>6</v>
      </c>
      <c r="B33" s="324">
        <f>SUM(B30:B32)</f>
        <v>0</v>
      </c>
      <c r="C33" s="318"/>
      <c r="D33" s="258">
        <f>SUM(D30:D32)</f>
        <v>0</v>
      </c>
    </row>
    <row r="34" spans="1:4" ht="13.5" hidden="1" thickTop="1" x14ac:dyDescent="0.2">
      <c r="A34" s="27"/>
      <c r="B34" s="13"/>
      <c r="C34" s="26"/>
      <c r="D34" s="16"/>
    </row>
    <row r="35" spans="1:4" ht="15" hidden="1" customHeight="1" x14ac:dyDescent="0.25">
      <c r="A35" s="802" t="s">
        <v>203</v>
      </c>
      <c r="B35" s="802"/>
      <c r="C35" s="802"/>
      <c r="D35" s="802"/>
    </row>
    <row r="36" spans="1:4" ht="13.5" hidden="1" thickBot="1" x14ac:dyDescent="0.25">
      <c r="C36" s="30"/>
      <c r="D36" s="18" t="s">
        <v>2</v>
      </c>
    </row>
    <row r="37" spans="1:4" ht="14.25" hidden="1" thickTop="1" thickBot="1" x14ac:dyDescent="0.25">
      <c r="A37" s="187" t="s">
        <v>4</v>
      </c>
      <c r="B37" s="192" t="s">
        <v>5</v>
      </c>
      <c r="C37" s="31"/>
      <c r="D37" s="189" t="s">
        <v>13</v>
      </c>
    </row>
    <row r="38" spans="1:4" s="201" customFormat="1" ht="14.25" hidden="1" customHeight="1" thickTop="1" thickBot="1" x14ac:dyDescent="0.25">
      <c r="A38" s="367"/>
      <c r="B38" s="368"/>
      <c r="C38" s="369"/>
      <c r="D38" s="361">
        <v>0</v>
      </c>
    </row>
    <row r="39" spans="1:4" s="201" customFormat="1" ht="16.5" hidden="1" thickTop="1" thickBot="1" x14ac:dyDescent="0.3">
      <c r="A39" s="256" t="s">
        <v>6</v>
      </c>
      <c r="B39" s="324">
        <f>SUM(B38:B38)</f>
        <v>0</v>
      </c>
      <c r="C39" s="318"/>
      <c r="D39" s="258">
        <f>SUM(D38:D38)</f>
        <v>0</v>
      </c>
    </row>
    <row r="40" spans="1:4" ht="13.5" hidden="1" thickTop="1" x14ac:dyDescent="0.2">
      <c r="A40" s="27"/>
      <c r="B40" s="13"/>
      <c r="C40" s="26"/>
      <c r="D40" s="16"/>
    </row>
    <row r="41" spans="1:4" hidden="1" x14ac:dyDescent="0.2">
      <c r="A41" s="27"/>
      <c r="B41" s="13"/>
      <c r="C41" s="26"/>
      <c r="D41" s="16"/>
    </row>
    <row r="42" spans="1:4" x14ac:dyDescent="0.2">
      <c r="A42" s="27"/>
      <c r="B42" s="13"/>
      <c r="C42" s="26"/>
      <c r="D42" s="16"/>
    </row>
    <row r="43" spans="1:4" ht="15" customHeight="1" x14ac:dyDescent="0.25">
      <c r="A43" s="802" t="s">
        <v>204</v>
      </c>
      <c r="B43" s="802"/>
      <c r="C43" s="802"/>
      <c r="D43" s="802"/>
    </row>
    <row r="44" spans="1:4" ht="13.5" thickBot="1" x14ac:dyDescent="0.25">
      <c r="C44" s="30"/>
      <c r="D44" s="18" t="s">
        <v>2</v>
      </c>
    </row>
    <row r="45" spans="1:4" ht="14.25" thickTop="1" thickBot="1" x14ac:dyDescent="0.25">
      <c r="A45" s="187" t="s">
        <v>4</v>
      </c>
      <c r="B45" s="192" t="s">
        <v>5</v>
      </c>
      <c r="C45" s="31"/>
      <c r="D45" s="189" t="s">
        <v>256</v>
      </c>
    </row>
    <row r="46" spans="1:4" s="201" customFormat="1" ht="15" thickTop="1" x14ac:dyDescent="0.2">
      <c r="A46" s="664" t="s">
        <v>1989</v>
      </c>
      <c r="B46" s="515">
        <v>10500</v>
      </c>
      <c r="C46" s="318"/>
      <c r="D46" s="361">
        <v>0</v>
      </c>
    </row>
    <row r="47" spans="1:4" s="201" customFormat="1" ht="14.25" x14ac:dyDescent="0.2">
      <c r="A47" s="664" t="s">
        <v>1990</v>
      </c>
      <c r="B47" s="515">
        <v>15750</v>
      </c>
      <c r="C47" s="318"/>
      <c r="D47" s="361">
        <v>0</v>
      </c>
    </row>
    <row r="48" spans="1:4" s="201" customFormat="1" ht="14.25" x14ac:dyDescent="0.2">
      <c r="A48" s="664" t="s">
        <v>1991</v>
      </c>
      <c r="B48" s="516">
        <v>12250</v>
      </c>
      <c r="C48" s="318"/>
      <c r="D48" s="361">
        <v>0</v>
      </c>
    </row>
    <row r="49" spans="1:4" s="201" customFormat="1" ht="14.25" x14ac:dyDescent="0.2">
      <c r="A49" s="665" t="s">
        <v>1992</v>
      </c>
      <c r="B49" s="515">
        <v>21000</v>
      </c>
      <c r="C49" s="318"/>
      <c r="D49" s="361">
        <v>0</v>
      </c>
    </row>
    <row r="50" spans="1:4" s="201" customFormat="1" ht="14.25" x14ac:dyDescent="0.2">
      <c r="A50" s="664" t="s">
        <v>1993</v>
      </c>
      <c r="B50" s="516">
        <v>17500</v>
      </c>
      <c r="C50" s="318"/>
      <c r="D50" s="361">
        <v>0</v>
      </c>
    </row>
    <row r="51" spans="1:4" s="201" customFormat="1" ht="14.25" x14ac:dyDescent="0.2">
      <c r="A51" s="665" t="s">
        <v>1994</v>
      </c>
      <c r="B51" s="516">
        <v>12000</v>
      </c>
      <c r="C51" s="318"/>
      <c r="D51" s="361">
        <v>0</v>
      </c>
    </row>
    <row r="52" spans="1:4" s="201" customFormat="1" ht="14.25" x14ac:dyDescent="0.2">
      <c r="A52" s="665" t="s">
        <v>1995</v>
      </c>
      <c r="B52" s="515">
        <v>10250</v>
      </c>
      <c r="C52" s="318"/>
      <c r="D52" s="361">
        <v>0</v>
      </c>
    </row>
    <row r="53" spans="1:4" s="201" customFormat="1" ht="14.25" x14ac:dyDescent="0.2">
      <c r="A53" s="664" t="s">
        <v>1996</v>
      </c>
      <c r="B53" s="516">
        <v>5677.73</v>
      </c>
      <c r="C53" s="318"/>
      <c r="D53" s="361">
        <v>0</v>
      </c>
    </row>
    <row r="54" spans="1:4" s="201" customFormat="1" ht="14.25" x14ac:dyDescent="0.2">
      <c r="A54" s="665" t="s">
        <v>1997</v>
      </c>
      <c r="B54" s="515">
        <v>15750</v>
      </c>
      <c r="C54" s="318"/>
      <c r="D54" s="361">
        <v>0</v>
      </c>
    </row>
    <row r="55" spans="1:4" s="201" customFormat="1" ht="14.25" x14ac:dyDescent="0.2">
      <c r="A55" s="664" t="s">
        <v>1998</v>
      </c>
      <c r="B55" s="516">
        <v>21000</v>
      </c>
      <c r="C55" s="318"/>
      <c r="D55" s="361">
        <v>0</v>
      </c>
    </row>
    <row r="56" spans="1:4" s="201" customFormat="1" ht="14.25" x14ac:dyDescent="0.2">
      <c r="A56" s="665" t="s">
        <v>1999</v>
      </c>
      <c r="B56" s="515">
        <v>19250</v>
      </c>
      <c r="C56" s="318"/>
      <c r="D56" s="361">
        <v>0</v>
      </c>
    </row>
    <row r="57" spans="1:4" s="201" customFormat="1" ht="14.25" x14ac:dyDescent="0.2">
      <c r="A57" s="664" t="s">
        <v>2000</v>
      </c>
      <c r="B57" s="516">
        <v>15750</v>
      </c>
      <c r="C57" s="318"/>
      <c r="D57" s="361">
        <v>0</v>
      </c>
    </row>
    <row r="58" spans="1:4" s="201" customFormat="1" ht="14.25" x14ac:dyDescent="0.2">
      <c r="A58" s="664" t="s">
        <v>2001</v>
      </c>
      <c r="B58" s="516">
        <v>14000</v>
      </c>
      <c r="C58" s="318"/>
      <c r="D58" s="361">
        <v>1750</v>
      </c>
    </row>
    <row r="59" spans="1:4" s="201" customFormat="1" ht="14.25" x14ac:dyDescent="0.2">
      <c r="A59" s="664" t="s">
        <v>2002</v>
      </c>
      <c r="B59" s="516">
        <v>12000</v>
      </c>
      <c r="C59" s="318"/>
      <c r="D59" s="361">
        <v>0</v>
      </c>
    </row>
    <row r="60" spans="1:4" s="201" customFormat="1" ht="14.25" x14ac:dyDescent="0.2">
      <c r="A60" s="665" t="s">
        <v>2003</v>
      </c>
      <c r="B60" s="515">
        <v>14000</v>
      </c>
      <c r="C60" s="318"/>
      <c r="D60" s="361">
        <v>0</v>
      </c>
    </row>
    <row r="61" spans="1:4" s="201" customFormat="1" ht="14.25" x14ac:dyDescent="0.2">
      <c r="A61" s="664" t="s">
        <v>2004</v>
      </c>
      <c r="B61" s="516">
        <v>15750</v>
      </c>
      <c r="C61" s="318"/>
      <c r="D61" s="361">
        <v>0</v>
      </c>
    </row>
    <row r="62" spans="1:4" s="201" customFormat="1" ht="14.25" x14ac:dyDescent="0.2">
      <c r="A62" s="665" t="s">
        <v>2005</v>
      </c>
      <c r="B62" s="515">
        <v>14000</v>
      </c>
      <c r="C62" s="318"/>
      <c r="D62" s="361">
        <v>0</v>
      </c>
    </row>
    <row r="63" spans="1:4" s="201" customFormat="1" ht="14.25" x14ac:dyDescent="0.2">
      <c r="A63" s="664" t="s">
        <v>2006</v>
      </c>
      <c r="B63" s="516">
        <v>14000</v>
      </c>
      <c r="C63" s="318"/>
      <c r="D63" s="361">
        <v>0</v>
      </c>
    </row>
    <row r="64" spans="1:4" s="201" customFormat="1" ht="14.25" x14ac:dyDescent="0.2">
      <c r="A64" s="664" t="s">
        <v>2007</v>
      </c>
      <c r="B64" s="516">
        <v>15750</v>
      </c>
      <c r="C64" s="318"/>
      <c r="D64" s="361">
        <v>0</v>
      </c>
    </row>
    <row r="65" spans="1:4" s="201" customFormat="1" ht="14.25" x14ac:dyDescent="0.2">
      <c r="A65" s="665" t="s">
        <v>2008</v>
      </c>
      <c r="B65" s="515">
        <v>17500</v>
      </c>
      <c r="C65" s="318"/>
      <c r="D65" s="361">
        <v>0</v>
      </c>
    </row>
    <row r="66" spans="1:4" s="201" customFormat="1" ht="15" thickBot="1" x14ac:dyDescent="0.25">
      <c r="A66" s="665" t="s">
        <v>2009</v>
      </c>
      <c r="B66" s="515">
        <v>17000</v>
      </c>
      <c r="C66" s="318"/>
      <c r="D66" s="361">
        <v>0</v>
      </c>
    </row>
    <row r="67" spans="1:4" s="201" customFormat="1" ht="16.5" thickTop="1" thickBot="1" x14ac:dyDescent="0.3">
      <c r="A67" s="256" t="s">
        <v>6</v>
      </c>
      <c r="B67" s="324">
        <f>SUM(B46:B66)</f>
        <v>310677.73</v>
      </c>
      <c r="C67" s="318"/>
      <c r="D67" s="258">
        <f>SUM(D46:D66)</f>
        <v>1750</v>
      </c>
    </row>
    <row r="68" spans="1:4" ht="13.5" thickTop="1" x14ac:dyDescent="0.2">
      <c r="A68" s="27"/>
      <c r="B68" s="13"/>
      <c r="C68" s="26"/>
      <c r="D68" s="16"/>
    </row>
    <row r="69" spans="1:4" x14ac:dyDescent="0.2">
      <c r="A69" s="27"/>
      <c r="B69" s="13"/>
      <c r="C69" s="26"/>
      <c r="D69" s="16"/>
    </row>
    <row r="70" spans="1:4" ht="15" x14ac:dyDescent="0.25">
      <c r="A70" s="211" t="s">
        <v>205</v>
      </c>
      <c r="B70" s="13"/>
      <c r="C70" s="26"/>
      <c r="D70" s="16"/>
    </row>
    <row r="71" spans="1:4" ht="15" x14ac:dyDescent="0.25">
      <c r="A71" s="808" t="s">
        <v>206</v>
      </c>
      <c r="B71" s="809"/>
      <c r="C71" s="26"/>
      <c r="D71" s="16"/>
    </row>
    <row r="72" spans="1:4" ht="13.5" thickBot="1" x14ac:dyDescent="0.25">
      <c r="C72" s="30"/>
      <c r="D72" s="18" t="s">
        <v>2</v>
      </c>
    </row>
    <row r="73" spans="1:4" ht="14.25" thickTop="1" thickBot="1" x14ac:dyDescent="0.25">
      <c r="A73" s="187" t="s">
        <v>4</v>
      </c>
      <c r="B73" s="192" t="s">
        <v>5</v>
      </c>
      <c r="C73" s="31"/>
      <c r="D73" s="189" t="s">
        <v>256</v>
      </c>
    </row>
    <row r="74" spans="1:4" s="201" customFormat="1" ht="15" thickTop="1" x14ac:dyDescent="0.2">
      <c r="A74" s="625" t="s">
        <v>2010</v>
      </c>
      <c r="B74" s="522">
        <v>35000</v>
      </c>
      <c r="C74" s="318"/>
      <c r="D74" s="319">
        <v>0</v>
      </c>
    </row>
    <row r="75" spans="1:4" s="201" customFormat="1" ht="14.25" x14ac:dyDescent="0.2">
      <c r="A75" s="624" t="s">
        <v>2011</v>
      </c>
      <c r="B75" s="523">
        <v>80000</v>
      </c>
      <c r="C75" s="318"/>
      <c r="D75" s="319">
        <v>0</v>
      </c>
    </row>
    <row r="76" spans="1:4" s="201" customFormat="1" ht="14.25" x14ac:dyDescent="0.2">
      <c r="A76" s="625" t="s">
        <v>2012</v>
      </c>
      <c r="B76" s="523">
        <v>20000</v>
      </c>
      <c r="C76" s="318"/>
      <c r="D76" s="361">
        <v>0</v>
      </c>
    </row>
    <row r="77" spans="1:4" s="201" customFormat="1" ht="14.25" x14ac:dyDescent="0.2">
      <c r="A77" s="623" t="s">
        <v>1635</v>
      </c>
      <c r="B77" s="522">
        <v>50000</v>
      </c>
      <c r="C77" s="318"/>
      <c r="D77" s="361">
        <v>0</v>
      </c>
    </row>
    <row r="78" spans="1:4" s="201" customFormat="1" ht="14.25" x14ac:dyDescent="0.2">
      <c r="A78" s="624" t="s">
        <v>1636</v>
      </c>
      <c r="B78" s="523">
        <v>380000</v>
      </c>
      <c r="C78" s="318"/>
      <c r="D78" s="361">
        <v>0</v>
      </c>
    </row>
    <row r="79" spans="1:4" s="201" customFormat="1" ht="14.25" x14ac:dyDescent="0.2">
      <c r="A79" s="630" t="s">
        <v>1637</v>
      </c>
      <c r="B79" s="523">
        <v>400000</v>
      </c>
      <c r="C79" s="318"/>
      <c r="D79" s="361">
        <v>0</v>
      </c>
    </row>
    <row r="80" spans="1:4" s="201" customFormat="1" ht="14.25" x14ac:dyDescent="0.2">
      <c r="A80" s="623" t="s">
        <v>1638</v>
      </c>
      <c r="B80" s="753">
        <v>25000</v>
      </c>
      <c r="C80" s="318"/>
      <c r="D80" s="719">
        <v>0</v>
      </c>
    </row>
    <row r="81" spans="1:4" s="201" customFormat="1" ht="15" customHeight="1" x14ac:dyDescent="0.2">
      <c r="A81" s="624" t="s">
        <v>1648</v>
      </c>
      <c r="B81" s="720">
        <v>10000</v>
      </c>
      <c r="C81" s="318"/>
      <c r="D81" s="569">
        <v>0</v>
      </c>
    </row>
    <row r="82" spans="1:4" s="201" customFormat="1" ht="15" customHeight="1" x14ac:dyDescent="0.2">
      <c r="A82" s="624" t="s">
        <v>1649</v>
      </c>
      <c r="B82" s="523">
        <v>15000</v>
      </c>
      <c r="C82" s="318"/>
      <c r="D82" s="361">
        <v>0</v>
      </c>
    </row>
    <row r="83" spans="1:4" s="201" customFormat="1" ht="14.25" x14ac:dyDescent="0.2">
      <c r="A83" s="624" t="s">
        <v>1650</v>
      </c>
      <c r="B83" s="523">
        <v>20000</v>
      </c>
      <c r="C83" s="318"/>
      <c r="D83" s="361">
        <v>0</v>
      </c>
    </row>
    <row r="84" spans="1:4" s="201" customFormat="1" ht="14.25" x14ac:dyDescent="0.2">
      <c r="A84" s="624" t="s">
        <v>1651</v>
      </c>
      <c r="B84" s="523">
        <v>25000</v>
      </c>
      <c r="C84" s="318"/>
      <c r="D84" s="361">
        <v>0</v>
      </c>
    </row>
    <row r="85" spans="1:4" s="201" customFormat="1" ht="14.25" x14ac:dyDescent="0.2">
      <c r="A85" s="624" t="s">
        <v>1652</v>
      </c>
      <c r="B85" s="523">
        <v>45000</v>
      </c>
      <c r="C85" s="318"/>
      <c r="D85" s="361">
        <v>0</v>
      </c>
    </row>
    <row r="86" spans="1:4" s="201" customFormat="1" ht="14.25" x14ac:dyDescent="0.2">
      <c r="A86" s="624" t="s">
        <v>2013</v>
      </c>
      <c r="B86" s="523">
        <v>20000</v>
      </c>
      <c r="C86" s="318"/>
      <c r="D86" s="361">
        <v>0</v>
      </c>
    </row>
    <row r="87" spans="1:4" s="201" customFormat="1" ht="28.5" x14ac:dyDescent="0.2">
      <c r="A87" s="668" t="s">
        <v>1653</v>
      </c>
      <c r="B87" s="523">
        <v>15000</v>
      </c>
      <c r="C87" s="318"/>
      <c r="D87" s="361">
        <v>0</v>
      </c>
    </row>
    <row r="88" spans="1:4" s="201" customFormat="1" ht="14.25" x14ac:dyDescent="0.2">
      <c r="A88" s="624" t="s">
        <v>1654</v>
      </c>
      <c r="B88" s="523">
        <v>20000</v>
      </c>
      <c r="C88" s="318"/>
      <c r="D88" s="361">
        <v>0</v>
      </c>
    </row>
    <row r="89" spans="1:4" s="201" customFormat="1" ht="14.25" x14ac:dyDescent="0.2">
      <c r="A89" s="624" t="s">
        <v>1655</v>
      </c>
      <c r="B89" s="523">
        <v>10000</v>
      </c>
      <c r="C89" s="318"/>
      <c r="D89" s="361">
        <v>0</v>
      </c>
    </row>
    <row r="90" spans="1:4" s="201" customFormat="1" ht="14.25" x14ac:dyDescent="0.2">
      <c r="A90" s="624" t="s">
        <v>1656</v>
      </c>
      <c r="B90" s="523">
        <v>50000</v>
      </c>
      <c r="C90" s="318"/>
      <c r="D90" s="361">
        <v>0</v>
      </c>
    </row>
    <row r="91" spans="1:4" s="201" customFormat="1" ht="14.25" x14ac:dyDescent="0.2">
      <c r="A91" s="623" t="s">
        <v>1657</v>
      </c>
      <c r="B91" s="523">
        <v>20000</v>
      </c>
      <c r="C91" s="318"/>
      <c r="D91" s="361">
        <v>0</v>
      </c>
    </row>
    <row r="92" spans="1:4" s="201" customFormat="1" ht="14.25" x14ac:dyDescent="0.2">
      <c r="A92" s="623" t="s">
        <v>1658</v>
      </c>
      <c r="B92" s="523">
        <v>50000</v>
      </c>
      <c r="C92" s="318"/>
      <c r="D92" s="361">
        <v>0</v>
      </c>
    </row>
    <row r="93" spans="1:4" s="201" customFormat="1" ht="14.25" x14ac:dyDescent="0.2">
      <c r="A93" s="623" t="s">
        <v>1659</v>
      </c>
      <c r="B93" s="523">
        <v>40000</v>
      </c>
      <c r="C93" s="318"/>
      <c r="D93" s="361">
        <v>0</v>
      </c>
    </row>
    <row r="94" spans="1:4" s="201" customFormat="1" ht="28.5" x14ac:dyDescent="0.2">
      <c r="A94" s="623" t="s">
        <v>1460</v>
      </c>
      <c r="B94" s="523">
        <v>100000</v>
      </c>
      <c r="C94" s="318"/>
      <c r="D94" s="361">
        <v>0</v>
      </c>
    </row>
    <row r="95" spans="1:4" s="201" customFormat="1" ht="14.25" x14ac:dyDescent="0.2">
      <c r="A95" s="623" t="s">
        <v>1660</v>
      </c>
      <c r="B95" s="522">
        <v>50000</v>
      </c>
      <c r="C95" s="318"/>
      <c r="D95" s="361">
        <v>0</v>
      </c>
    </row>
    <row r="96" spans="1:4" s="201" customFormat="1" ht="14.25" x14ac:dyDescent="0.2">
      <c r="A96" s="623" t="s">
        <v>1661</v>
      </c>
      <c r="B96" s="523">
        <v>30000</v>
      </c>
      <c r="C96" s="318"/>
      <c r="D96" s="361">
        <v>0</v>
      </c>
    </row>
    <row r="97" spans="1:4" s="201" customFormat="1" ht="28.5" x14ac:dyDescent="0.2">
      <c r="A97" s="623" t="s">
        <v>1662</v>
      </c>
      <c r="B97" s="523">
        <v>20000</v>
      </c>
      <c r="C97" s="318"/>
      <c r="D97" s="361">
        <v>0</v>
      </c>
    </row>
    <row r="98" spans="1:4" s="201" customFormat="1" ht="14.25" x14ac:dyDescent="0.2">
      <c r="A98" s="624" t="s">
        <v>1663</v>
      </c>
      <c r="B98" s="523">
        <v>20000</v>
      </c>
      <c r="C98" s="318"/>
      <c r="D98" s="361">
        <v>0</v>
      </c>
    </row>
    <row r="99" spans="1:4" s="201" customFormat="1" ht="14.25" x14ac:dyDescent="0.2">
      <c r="A99" s="624" t="s">
        <v>1664</v>
      </c>
      <c r="B99" s="523">
        <v>20000</v>
      </c>
      <c r="C99" s="318"/>
      <c r="D99" s="361">
        <v>0</v>
      </c>
    </row>
    <row r="100" spans="1:4" s="201" customFormat="1" ht="14.25" x14ac:dyDescent="0.2">
      <c r="A100" s="630" t="s">
        <v>1665</v>
      </c>
      <c r="B100" s="523">
        <v>90000</v>
      </c>
      <c r="C100" s="318"/>
      <c r="D100" s="361">
        <v>0</v>
      </c>
    </row>
    <row r="101" spans="1:4" s="201" customFormat="1" ht="14.25" x14ac:dyDescent="0.2">
      <c r="A101" s="624" t="s">
        <v>1666</v>
      </c>
      <c r="B101" s="523">
        <v>500000</v>
      </c>
      <c r="C101" s="318"/>
      <c r="D101" s="361">
        <v>0</v>
      </c>
    </row>
    <row r="102" spans="1:4" s="201" customFormat="1" ht="14.25" x14ac:dyDescent="0.2">
      <c r="A102" s="625" t="s">
        <v>1667</v>
      </c>
      <c r="B102" s="385">
        <v>40000</v>
      </c>
      <c r="C102" s="318"/>
      <c r="D102" s="361">
        <v>0</v>
      </c>
    </row>
    <row r="103" spans="1:4" s="201" customFormat="1" ht="14.25" x14ac:dyDescent="0.2">
      <c r="A103" s="624" t="s">
        <v>1504</v>
      </c>
      <c r="B103" s="523">
        <v>100000</v>
      </c>
      <c r="C103" s="318"/>
      <c r="D103" s="361">
        <v>0</v>
      </c>
    </row>
    <row r="104" spans="1:4" s="201" customFormat="1" ht="14.25" x14ac:dyDescent="0.2">
      <c r="A104" s="625" t="s">
        <v>467</v>
      </c>
      <c r="B104" s="522">
        <v>50000</v>
      </c>
      <c r="C104" s="318"/>
      <c r="D104" s="361">
        <v>0</v>
      </c>
    </row>
    <row r="105" spans="1:4" s="201" customFormat="1" ht="14.25" x14ac:dyDescent="0.2">
      <c r="A105" s="630" t="s">
        <v>526</v>
      </c>
      <c r="B105" s="523">
        <v>400000</v>
      </c>
      <c r="C105" s="318"/>
      <c r="D105" s="361">
        <v>0</v>
      </c>
    </row>
    <row r="106" spans="1:4" s="201" customFormat="1" ht="28.5" x14ac:dyDescent="0.2">
      <c r="A106" s="623" t="s">
        <v>1668</v>
      </c>
      <c r="B106" s="538">
        <v>30000</v>
      </c>
      <c r="C106" s="318"/>
      <c r="D106" s="361">
        <v>0</v>
      </c>
    </row>
    <row r="107" spans="1:4" s="201" customFormat="1" ht="14.25" x14ac:dyDescent="0.2">
      <c r="A107" s="623" t="s">
        <v>2014</v>
      </c>
      <c r="B107" s="523">
        <v>150000</v>
      </c>
      <c r="C107" s="318"/>
      <c r="D107" s="361">
        <v>0</v>
      </c>
    </row>
    <row r="108" spans="1:4" s="201" customFormat="1" ht="14.25" x14ac:dyDescent="0.2">
      <c r="A108" s="624" t="s">
        <v>2015</v>
      </c>
      <c r="B108" s="522">
        <v>20000</v>
      </c>
      <c r="C108" s="318"/>
      <c r="D108" s="361">
        <v>0</v>
      </c>
    </row>
    <row r="109" spans="1:4" s="201" customFormat="1" ht="14.25" x14ac:dyDescent="0.2">
      <c r="A109" s="624" t="s">
        <v>2016</v>
      </c>
      <c r="B109" s="523">
        <v>60000</v>
      </c>
      <c r="C109" s="318"/>
      <c r="D109" s="361">
        <v>0</v>
      </c>
    </row>
    <row r="110" spans="1:4" s="201" customFormat="1" ht="14.25" x14ac:dyDescent="0.2">
      <c r="A110" s="624" t="s">
        <v>2017</v>
      </c>
      <c r="B110" s="523">
        <v>22000</v>
      </c>
      <c r="C110" s="318"/>
      <c r="D110" s="361">
        <v>0</v>
      </c>
    </row>
    <row r="111" spans="1:4" s="201" customFormat="1" ht="15" customHeight="1" x14ac:dyDescent="0.2">
      <c r="A111" s="624" t="s">
        <v>2018</v>
      </c>
      <c r="B111" s="523">
        <v>70000</v>
      </c>
      <c r="C111" s="318"/>
      <c r="D111" s="361">
        <v>0</v>
      </c>
    </row>
    <row r="112" spans="1:4" s="201" customFormat="1" ht="15.75" customHeight="1" x14ac:dyDescent="0.2">
      <c r="A112" s="624" t="s">
        <v>2019</v>
      </c>
      <c r="B112" s="538">
        <v>300000</v>
      </c>
      <c r="C112" s="318"/>
      <c r="D112" s="361">
        <v>0</v>
      </c>
    </row>
    <row r="113" spans="1:4" s="201" customFormat="1" ht="14.25" x14ac:dyDescent="0.2">
      <c r="A113" s="624" t="s">
        <v>1669</v>
      </c>
      <c r="B113" s="523">
        <v>90000</v>
      </c>
      <c r="C113" s="318"/>
      <c r="D113" s="361">
        <v>0</v>
      </c>
    </row>
    <row r="114" spans="1:4" s="201" customFormat="1" ht="14.25" x14ac:dyDescent="0.2">
      <c r="A114" s="624" t="s">
        <v>1670</v>
      </c>
      <c r="B114" s="522">
        <v>250000</v>
      </c>
      <c r="C114" s="318"/>
      <c r="D114" s="361">
        <v>0</v>
      </c>
    </row>
    <row r="115" spans="1:4" s="201" customFormat="1" ht="14.25" x14ac:dyDescent="0.2">
      <c r="A115" s="624" t="s">
        <v>1671</v>
      </c>
      <c r="B115" s="522">
        <v>10000</v>
      </c>
      <c r="C115" s="318"/>
      <c r="D115" s="361">
        <v>0</v>
      </c>
    </row>
    <row r="116" spans="1:4" s="201" customFormat="1" ht="14.25" x14ac:dyDescent="0.2">
      <c r="A116" s="624" t="s">
        <v>1672</v>
      </c>
      <c r="B116" s="522">
        <v>70000</v>
      </c>
      <c r="C116" s="318"/>
      <c r="D116" s="361">
        <v>0</v>
      </c>
    </row>
    <row r="117" spans="1:4" s="201" customFormat="1" ht="14.25" x14ac:dyDescent="0.2">
      <c r="A117" s="624" t="s">
        <v>1673</v>
      </c>
      <c r="B117" s="523">
        <v>60000</v>
      </c>
      <c r="C117" s="318"/>
      <c r="D117" s="361">
        <v>0</v>
      </c>
    </row>
    <row r="118" spans="1:4" s="201" customFormat="1" ht="15" thickBot="1" x14ac:dyDescent="0.25">
      <c r="A118" s="754" t="s">
        <v>1674</v>
      </c>
      <c r="B118" s="537">
        <v>25000</v>
      </c>
      <c r="C118" s="318"/>
      <c r="D118" s="376">
        <v>0</v>
      </c>
    </row>
    <row r="119" spans="1:4" s="201" customFormat="1" ht="15" thickTop="1" x14ac:dyDescent="0.2">
      <c r="A119" s="755"/>
      <c r="B119" s="667"/>
      <c r="C119" s="211"/>
      <c r="D119" s="666"/>
    </row>
    <row r="120" spans="1:4" s="201" customFormat="1" ht="14.25" x14ac:dyDescent="0.2">
      <c r="A120" s="28"/>
      <c r="B120" s="28"/>
      <c r="C120" s="30"/>
    </row>
    <row r="121" spans="1:4" s="201" customFormat="1" ht="15" thickBot="1" x14ac:dyDescent="0.25">
      <c r="A121" s="28"/>
      <c r="B121" s="28"/>
      <c r="C121" s="30"/>
      <c r="D121" s="18" t="s">
        <v>2</v>
      </c>
    </row>
    <row r="122" spans="1:4" s="201" customFormat="1" ht="15.75" thickTop="1" thickBot="1" x14ac:dyDescent="0.25">
      <c r="A122" s="187" t="s">
        <v>4</v>
      </c>
      <c r="B122" s="192" t="s">
        <v>5</v>
      </c>
      <c r="C122" s="31"/>
      <c r="D122" s="189" t="s">
        <v>256</v>
      </c>
    </row>
    <row r="123" spans="1:4" s="201" customFormat="1" ht="15" thickTop="1" x14ac:dyDescent="0.2">
      <c r="A123" s="624" t="s">
        <v>1628</v>
      </c>
      <c r="B123" s="523">
        <v>80000</v>
      </c>
      <c r="C123" s="318"/>
      <c r="D123" s="361">
        <v>0</v>
      </c>
    </row>
    <row r="124" spans="1:4" s="201" customFormat="1" ht="14.25" x14ac:dyDescent="0.2">
      <c r="A124" s="624" t="s">
        <v>1675</v>
      </c>
      <c r="B124" s="523">
        <v>20000</v>
      </c>
      <c r="C124" s="318"/>
      <c r="D124" s="361">
        <v>0</v>
      </c>
    </row>
    <row r="125" spans="1:4" s="201" customFormat="1" ht="28.5" x14ac:dyDescent="0.2">
      <c r="A125" s="624" t="s">
        <v>1676</v>
      </c>
      <c r="B125" s="523">
        <v>90000</v>
      </c>
      <c r="C125" s="318"/>
      <c r="D125" s="361">
        <v>0</v>
      </c>
    </row>
    <row r="126" spans="1:4" s="201" customFormat="1" ht="14.25" x14ac:dyDescent="0.2">
      <c r="A126" s="624" t="s">
        <v>1677</v>
      </c>
      <c r="B126" s="523">
        <v>20000</v>
      </c>
      <c r="C126" s="318"/>
      <c r="D126" s="361">
        <v>0</v>
      </c>
    </row>
    <row r="127" spans="1:4" s="201" customFormat="1" ht="28.5" x14ac:dyDescent="0.2">
      <c r="A127" s="624" t="s">
        <v>1678</v>
      </c>
      <c r="B127" s="519">
        <v>10000</v>
      </c>
      <c r="C127" s="318"/>
      <c r="D127" s="361">
        <v>0</v>
      </c>
    </row>
    <row r="128" spans="1:4" s="201" customFormat="1" ht="14.25" x14ac:dyDescent="0.2">
      <c r="A128" s="624" t="s">
        <v>1679</v>
      </c>
      <c r="B128" s="523">
        <v>10000</v>
      </c>
      <c r="C128" s="318"/>
      <c r="D128" s="361">
        <v>0</v>
      </c>
    </row>
    <row r="129" spans="1:4" s="201" customFormat="1" ht="14.25" x14ac:dyDescent="0.2">
      <c r="A129" s="624" t="s">
        <v>1680</v>
      </c>
      <c r="B129" s="523">
        <v>90000</v>
      </c>
      <c r="C129" s="318"/>
      <c r="D129" s="361">
        <v>0</v>
      </c>
    </row>
    <row r="130" spans="1:4" s="201" customFormat="1" ht="14.25" x14ac:dyDescent="0.2">
      <c r="A130" s="623" t="s">
        <v>1681</v>
      </c>
      <c r="B130" s="753">
        <v>20000</v>
      </c>
      <c r="C130" s="318"/>
      <c r="D130" s="719">
        <v>0</v>
      </c>
    </row>
    <row r="131" spans="1:4" s="201" customFormat="1" ht="14.25" x14ac:dyDescent="0.2">
      <c r="A131" s="624" t="s">
        <v>1682</v>
      </c>
      <c r="B131" s="720">
        <v>40000</v>
      </c>
      <c r="C131" s="318"/>
      <c r="D131" s="569">
        <v>0</v>
      </c>
    </row>
    <row r="132" spans="1:4" s="201" customFormat="1" ht="14.25" x14ac:dyDescent="0.2">
      <c r="A132" s="624" t="s">
        <v>1683</v>
      </c>
      <c r="B132" s="523">
        <v>50000</v>
      </c>
      <c r="C132" s="318"/>
      <c r="D132" s="361">
        <v>0</v>
      </c>
    </row>
    <row r="133" spans="1:4" s="201" customFormat="1" ht="28.5" x14ac:dyDescent="0.2">
      <c r="A133" s="624" t="s">
        <v>1684</v>
      </c>
      <c r="B133" s="522">
        <v>20000</v>
      </c>
      <c r="C133" s="318"/>
      <c r="D133" s="361">
        <v>0</v>
      </c>
    </row>
    <row r="134" spans="1:4" s="201" customFormat="1" ht="14.25" x14ac:dyDescent="0.2">
      <c r="A134" s="624" t="s">
        <v>1685</v>
      </c>
      <c r="B134" s="523">
        <v>25000</v>
      </c>
      <c r="C134" s="318"/>
      <c r="D134" s="361">
        <v>0</v>
      </c>
    </row>
    <row r="135" spans="1:4" s="201" customFormat="1" ht="14.25" x14ac:dyDescent="0.2">
      <c r="A135" s="624" t="s">
        <v>1686</v>
      </c>
      <c r="B135" s="523">
        <v>15000</v>
      </c>
      <c r="C135" s="318"/>
      <c r="D135" s="361">
        <v>0</v>
      </c>
    </row>
    <row r="136" spans="1:4" s="201" customFormat="1" ht="14.25" x14ac:dyDescent="0.2">
      <c r="A136" s="624" t="s">
        <v>1687</v>
      </c>
      <c r="B136" s="523">
        <v>60000</v>
      </c>
      <c r="C136" s="318"/>
      <c r="D136" s="361">
        <v>0</v>
      </c>
    </row>
    <row r="137" spans="1:4" s="201" customFormat="1" ht="14.25" x14ac:dyDescent="0.2">
      <c r="A137" s="624" t="s">
        <v>1688</v>
      </c>
      <c r="B137" s="523">
        <v>60000</v>
      </c>
      <c r="C137" s="318"/>
      <c r="D137" s="361">
        <v>0</v>
      </c>
    </row>
    <row r="138" spans="1:4" s="201" customFormat="1" ht="14.25" x14ac:dyDescent="0.2">
      <c r="A138" s="624" t="s">
        <v>410</v>
      </c>
      <c r="B138" s="523">
        <v>20000</v>
      </c>
      <c r="C138" s="318"/>
      <c r="D138" s="361">
        <v>0</v>
      </c>
    </row>
    <row r="139" spans="1:4" s="201" customFormat="1" ht="14.25" x14ac:dyDescent="0.2">
      <c r="A139" s="624" t="s">
        <v>1689</v>
      </c>
      <c r="B139" s="523">
        <v>20000</v>
      </c>
      <c r="C139" s="318"/>
      <c r="D139" s="361">
        <v>0</v>
      </c>
    </row>
    <row r="140" spans="1:4" s="201" customFormat="1" ht="28.5" x14ac:dyDescent="0.2">
      <c r="A140" s="624" t="s">
        <v>1690</v>
      </c>
      <c r="B140" s="522">
        <v>380000</v>
      </c>
      <c r="C140" s="318"/>
      <c r="D140" s="361">
        <v>0</v>
      </c>
    </row>
    <row r="141" spans="1:4" s="201" customFormat="1" ht="14.25" x14ac:dyDescent="0.2">
      <c r="A141" s="624" t="s">
        <v>369</v>
      </c>
      <c r="B141" s="523">
        <v>50000</v>
      </c>
      <c r="C141" s="318"/>
      <c r="D141" s="361">
        <v>0</v>
      </c>
    </row>
    <row r="142" spans="1:4" s="201" customFormat="1" ht="14.25" x14ac:dyDescent="0.2">
      <c r="A142" s="669" t="s">
        <v>1691</v>
      </c>
      <c r="B142" s="523">
        <v>100000</v>
      </c>
      <c r="C142" s="318"/>
      <c r="D142" s="361">
        <v>0</v>
      </c>
    </row>
    <row r="143" spans="1:4" s="201" customFormat="1" ht="14.25" x14ac:dyDescent="0.2">
      <c r="A143" s="624" t="s">
        <v>631</v>
      </c>
      <c r="B143" s="522">
        <v>55000</v>
      </c>
      <c r="C143" s="318"/>
      <c r="D143" s="361">
        <v>0</v>
      </c>
    </row>
    <row r="144" spans="1:4" s="201" customFormat="1" ht="15" customHeight="1" x14ac:dyDescent="0.2">
      <c r="A144" s="624" t="s">
        <v>448</v>
      </c>
      <c r="B144" s="523">
        <v>30000</v>
      </c>
      <c r="C144" s="318"/>
      <c r="D144" s="361">
        <v>0</v>
      </c>
    </row>
    <row r="145" spans="1:4" s="201" customFormat="1" ht="14.25" x14ac:dyDescent="0.2">
      <c r="A145" s="624" t="s">
        <v>773</v>
      </c>
      <c r="B145" s="523">
        <v>15000</v>
      </c>
      <c r="C145" s="318"/>
      <c r="D145" s="361">
        <v>0</v>
      </c>
    </row>
    <row r="146" spans="1:4" s="201" customFormat="1" ht="14.25" x14ac:dyDescent="0.2">
      <c r="A146" s="624" t="s">
        <v>1692</v>
      </c>
      <c r="B146" s="523">
        <v>10000</v>
      </c>
      <c r="C146" s="318"/>
      <c r="D146" s="361">
        <v>0</v>
      </c>
    </row>
    <row r="147" spans="1:4" s="201" customFormat="1" ht="14.25" x14ac:dyDescent="0.2">
      <c r="A147" s="624" t="s">
        <v>1010</v>
      </c>
      <c r="B147" s="523">
        <v>60000</v>
      </c>
      <c r="C147" s="318"/>
      <c r="D147" s="361">
        <v>0</v>
      </c>
    </row>
    <row r="148" spans="1:4" s="201" customFormat="1" ht="14.25" x14ac:dyDescent="0.2">
      <c r="A148" s="624" t="s">
        <v>1693</v>
      </c>
      <c r="B148" s="523">
        <v>100000</v>
      </c>
      <c r="C148" s="318"/>
      <c r="D148" s="361">
        <v>0</v>
      </c>
    </row>
    <row r="149" spans="1:4" s="201" customFormat="1" ht="14.25" x14ac:dyDescent="0.2">
      <c r="A149" s="624" t="s">
        <v>782</v>
      </c>
      <c r="B149" s="523">
        <v>20000</v>
      </c>
      <c r="C149" s="318"/>
      <c r="D149" s="361">
        <v>0</v>
      </c>
    </row>
    <row r="150" spans="1:4" s="201" customFormat="1" ht="14.25" x14ac:dyDescent="0.2">
      <c r="A150" s="624" t="s">
        <v>627</v>
      </c>
      <c r="B150" s="523">
        <v>20000</v>
      </c>
      <c r="C150" s="318"/>
      <c r="D150" s="361">
        <v>0</v>
      </c>
    </row>
    <row r="151" spans="1:4" s="201" customFormat="1" ht="28.5" x14ac:dyDescent="0.2">
      <c r="A151" s="624" t="s">
        <v>1694</v>
      </c>
      <c r="B151" s="523">
        <v>150000</v>
      </c>
      <c r="C151" s="318"/>
      <c r="D151" s="361">
        <v>0</v>
      </c>
    </row>
    <row r="152" spans="1:4" s="201" customFormat="1" ht="28.5" x14ac:dyDescent="0.2">
      <c r="A152" s="624" t="s">
        <v>1695</v>
      </c>
      <c r="B152" s="523">
        <v>20000</v>
      </c>
      <c r="C152" s="318"/>
      <c r="D152" s="361">
        <v>0</v>
      </c>
    </row>
    <row r="153" spans="1:4" s="201" customFormat="1" ht="27.75" customHeight="1" x14ac:dyDescent="0.2">
      <c r="A153" s="625" t="s">
        <v>1696</v>
      </c>
      <c r="B153" s="522">
        <v>60000</v>
      </c>
      <c r="C153" s="318"/>
      <c r="D153" s="361">
        <v>0</v>
      </c>
    </row>
    <row r="154" spans="1:4" s="201" customFormat="1" ht="15" customHeight="1" x14ac:dyDescent="0.2">
      <c r="A154" s="624" t="s">
        <v>1697</v>
      </c>
      <c r="B154" s="523">
        <v>30000</v>
      </c>
      <c r="C154" s="318"/>
      <c r="D154" s="361">
        <v>0</v>
      </c>
    </row>
    <row r="155" spans="1:4" s="201" customFormat="1" ht="28.5" x14ac:dyDescent="0.2">
      <c r="A155" s="624" t="s">
        <v>1698</v>
      </c>
      <c r="B155" s="523">
        <v>20000</v>
      </c>
      <c r="C155" s="318"/>
      <c r="D155" s="361">
        <v>0</v>
      </c>
    </row>
    <row r="156" spans="1:4" s="201" customFormat="1" ht="14.25" x14ac:dyDescent="0.2">
      <c r="A156" s="625" t="s">
        <v>2020</v>
      </c>
      <c r="B156" s="522">
        <v>30000</v>
      </c>
      <c r="C156" s="318"/>
      <c r="D156" s="361">
        <v>0</v>
      </c>
    </row>
    <row r="157" spans="1:4" s="201" customFormat="1" ht="14.25" x14ac:dyDescent="0.2">
      <c r="A157" s="624" t="s">
        <v>2021</v>
      </c>
      <c r="B157" s="523">
        <v>30000</v>
      </c>
      <c r="C157" s="318"/>
      <c r="D157" s="361">
        <v>0</v>
      </c>
    </row>
    <row r="158" spans="1:4" s="201" customFormat="1" ht="14.25" x14ac:dyDescent="0.2">
      <c r="A158" s="624" t="s">
        <v>1699</v>
      </c>
      <c r="B158" s="522">
        <v>100000</v>
      </c>
      <c r="C158" s="318"/>
      <c r="D158" s="361">
        <v>0</v>
      </c>
    </row>
    <row r="159" spans="1:4" s="201" customFormat="1" ht="14.25" x14ac:dyDescent="0.2">
      <c r="A159" s="623" t="s">
        <v>1700</v>
      </c>
      <c r="B159" s="523">
        <v>100000</v>
      </c>
      <c r="C159" s="318"/>
      <c r="D159" s="361">
        <v>0</v>
      </c>
    </row>
    <row r="160" spans="1:4" s="201" customFormat="1" ht="14.25" x14ac:dyDescent="0.2">
      <c r="A160" s="624" t="s">
        <v>1701</v>
      </c>
      <c r="B160" s="522">
        <v>15000</v>
      </c>
      <c r="C160" s="318"/>
      <c r="D160" s="361">
        <v>0</v>
      </c>
    </row>
    <row r="161" spans="1:4" s="201" customFormat="1" ht="14.25" x14ac:dyDescent="0.2">
      <c r="A161" s="624" t="s">
        <v>1702</v>
      </c>
      <c r="B161" s="523">
        <v>150000</v>
      </c>
      <c r="C161" s="318"/>
      <c r="D161" s="361">
        <v>0</v>
      </c>
    </row>
    <row r="162" spans="1:4" s="201" customFormat="1" ht="14.25" x14ac:dyDescent="0.2">
      <c r="A162" s="624" t="s">
        <v>2022</v>
      </c>
      <c r="B162" s="523">
        <v>50000</v>
      </c>
      <c r="C162" s="318"/>
      <c r="D162" s="361">
        <v>0</v>
      </c>
    </row>
    <row r="163" spans="1:4" s="201" customFormat="1" ht="14.25" x14ac:dyDescent="0.2">
      <c r="A163" s="625" t="s">
        <v>1703</v>
      </c>
      <c r="B163" s="522">
        <v>30000</v>
      </c>
      <c r="C163" s="318"/>
      <c r="D163" s="361">
        <v>0</v>
      </c>
    </row>
    <row r="164" spans="1:4" s="201" customFormat="1" ht="28.5" x14ac:dyDescent="0.2">
      <c r="A164" s="630" t="s">
        <v>1704</v>
      </c>
      <c r="B164" s="523">
        <v>60000</v>
      </c>
      <c r="C164" s="318"/>
      <c r="D164" s="361">
        <v>0</v>
      </c>
    </row>
    <row r="165" spans="1:4" s="201" customFormat="1" ht="15" thickBot="1" x14ac:dyDescent="0.25">
      <c r="A165" s="623" t="s">
        <v>1705</v>
      </c>
      <c r="B165" s="537">
        <v>60000</v>
      </c>
      <c r="C165" s="318"/>
      <c r="D165" s="376">
        <v>0</v>
      </c>
    </row>
    <row r="166" spans="1:4" s="201" customFormat="1" ht="15" thickTop="1" x14ac:dyDescent="0.2">
      <c r="A166" s="620"/>
      <c r="B166" s="667"/>
      <c r="C166" s="211"/>
      <c r="D166" s="666"/>
    </row>
    <row r="167" spans="1:4" s="201" customFormat="1" ht="15" thickBot="1" x14ac:dyDescent="0.25">
      <c r="A167" s="28"/>
      <c r="B167" s="28"/>
      <c r="C167" s="30"/>
      <c r="D167" s="18" t="s">
        <v>2</v>
      </c>
    </row>
    <row r="168" spans="1:4" s="201" customFormat="1" ht="15.75" thickTop="1" thickBot="1" x14ac:dyDescent="0.25">
      <c r="A168" s="187" t="s">
        <v>4</v>
      </c>
      <c r="B168" s="192" t="s">
        <v>5</v>
      </c>
      <c r="C168" s="31"/>
      <c r="D168" s="189" t="s">
        <v>256</v>
      </c>
    </row>
    <row r="169" spans="1:4" s="201" customFormat="1" ht="15" thickTop="1" x14ac:dyDescent="0.2">
      <c r="A169" s="625" t="s">
        <v>1706</v>
      </c>
      <c r="B169" s="523">
        <v>10000</v>
      </c>
      <c r="C169" s="318"/>
      <c r="D169" s="361">
        <v>0</v>
      </c>
    </row>
    <row r="170" spans="1:4" s="201" customFormat="1" ht="14.25" x14ac:dyDescent="0.2">
      <c r="A170" s="624" t="s">
        <v>325</v>
      </c>
      <c r="B170" s="523">
        <v>250000</v>
      </c>
      <c r="C170" s="318"/>
      <c r="D170" s="361">
        <v>0</v>
      </c>
    </row>
    <row r="171" spans="1:4" s="201" customFormat="1" ht="14.25" x14ac:dyDescent="0.2">
      <c r="A171" s="625" t="s">
        <v>368</v>
      </c>
      <c r="B171" s="522">
        <v>25000</v>
      </c>
      <c r="C171" s="318"/>
      <c r="D171" s="361">
        <v>0</v>
      </c>
    </row>
    <row r="172" spans="1:4" s="201" customFormat="1" ht="14.25" x14ac:dyDescent="0.2">
      <c r="A172" s="624" t="s">
        <v>1707</v>
      </c>
      <c r="B172" s="523">
        <v>40000</v>
      </c>
      <c r="C172" s="318"/>
      <c r="D172" s="361">
        <v>0</v>
      </c>
    </row>
    <row r="173" spans="1:4" s="201" customFormat="1" ht="28.5" x14ac:dyDescent="0.2">
      <c r="A173" s="624" t="s">
        <v>1708</v>
      </c>
      <c r="B173" s="523">
        <v>100000</v>
      </c>
      <c r="C173" s="318"/>
      <c r="D173" s="361">
        <v>0</v>
      </c>
    </row>
    <row r="174" spans="1:4" s="201" customFormat="1" ht="14.25" x14ac:dyDescent="0.2">
      <c r="A174" s="625" t="s">
        <v>2091</v>
      </c>
      <c r="B174" s="522">
        <v>25000</v>
      </c>
      <c r="C174" s="318"/>
      <c r="D174" s="361">
        <v>0</v>
      </c>
    </row>
    <row r="175" spans="1:4" s="201" customFormat="1" ht="14.25" x14ac:dyDescent="0.2">
      <c r="A175" s="625" t="s">
        <v>2023</v>
      </c>
      <c r="B175" s="523">
        <v>20000</v>
      </c>
      <c r="C175" s="318"/>
      <c r="D175" s="361">
        <v>0</v>
      </c>
    </row>
    <row r="176" spans="1:4" s="201" customFormat="1" ht="14.25" x14ac:dyDescent="0.2">
      <c r="A176" s="630" t="s">
        <v>2024</v>
      </c>
      <c r="B176" s="538">
        <v>70000</v>
      </c>
      <c r="C176" s="318"/>
      <c r="D176" s="361">
        <v>0</v>
      </c>
    </row>
    <row r="177" spans="1:4" s="201" customFormat="1" ht="14.25" x14ac:dyDescent="0.2">
      <c r="A177" s="624" t="s">
        <v>2025</v>
      </c>
      <c r="B177" s="537">
        <v>100000</v>
      </c>
      <c r="C177" s="318"/>
      <c r="D177" s="361">
        <v>0</v>
      </c>
    </row>
    <row r="178" spans="1:4" s="201" customFormat="1" ht="14.25" x14ac:dyDescent="0.2">
      <c r="A178" s="624" t="s">
        <v>1709</v>
      </c>
      <c r="B178" s="523">
        <v>60000</v>
      </c>
      <c r="C178" s="318"/>
      <c r="D178" s="361">
        <v>0</v>
      </c>
    </row>
    <row r="179" spans="1:4" s="201" customFormat="1" ht="14.25" x14ac:dyDescent="0.2">
      <c r="A179" s="625" t="s">
        <v>1710</v>
      </c>
      <c r="B179" s="522">
        <v>25000</v>
      </c>
      <c r="C179" s="318"/>
      <c r="D179" s="361">
        <v>0</v>
      </c>
    </row>
    <row r="180" spans="1:4" s="201" customFormat="1" ht="14.25" x14ac:dyDescent="0.2">
      <c r="A180" s="623" t="s">
        <v>1711</v>
      </c>
      <c r="B180" s="753">
        <v>30000</v>
      </c>
      <c r="C180" s="318"/>
      <c r="D180" s="719">
        <v>0</v>
      </c>
    </row>
    <row r="181" spans="1:4" s="201" customFormat="1" ht="14.25" x14ac:dyDescent="0.2">
      <c r="A181" s="624" t="s">
        <v>1712</v>
      </c>
      <c r="B181" s="720">
        <v>25000</v>
      </c>
      <c r="C181" s="318"/>
      <c r="D181" s="569">
        <v>0</v>
      </c>
    </row>
    <row r="182" spans="1:4" s="201" customFormat="1" ht="14.25" x14ac:dyDescent="0.2">
      <c r="A182" s="630" t="s">
        <v>1713</v>
      </c>
      <c r="B182" s="537">
        <v>90000</v>
      </c>
      <c r="C182" s="318"/>
      <c r="D182" s="361">
        <v>0</v>
      </c>
    </row>
    <row r="183" spans="1:4" s="201" customFormat="1" ht="14.25" x14ac:dyDescent="0.2">
      <c r="A183" s="624" t="s">
        <v>1714</v>
      </c>
      <c r="B183" s="523">
        <v>30000</v>
      </c>
      <c r="C183" s="318"/>
      <c r="D183" s="361">
        <v>0</v>
      </c>
    </row>
    <row r="184" spans="1:4" s="201" customFormat="1" ht="14.25" x14ac:dyDescent="0.2">
      <c r="A184" s="625" t="s">
        <v>1715</v>
      </c>
      <c r="B184" s="522">
        <v>60000</v>
      </c>
      <c r="C184" s="318"/>
      <c r="D184" s="361">
        <v>0</v>
      </c>
    </row>
    <row r="185" spans="1:4" s="201" customFormat="1" ht="14.25" x14ac:dyDescent="0.2">
      <c r="A185" s="630" t="s">
        <v>1716</v>
      </c>
      <c r="B185" s="522">
        <v>140000</v>
      </c>
      <c r="C185" s="318"/>
      <c r="D185" s="361">
        <v>0</v>
      </c>
    </row>
    <row r="186" spans="1:4" s="201" customFormat="1" ht="14.25" x14ac:dyDescent="0.2">
      <c r="A186" s="624" t="s">
        <v>1717</v>
      </c>
      <c r="B186" s="523">
        <v>60000</v>
      </c>
      <c r="C186" s="318"/>
      <c r="D186" s="361">
        <v>0</v>
      </c>
    </row>
    <row r="187" spans="1:4" s="201" customFormat="1" ht="14.25" x14ac:dyDescent="0.2">
      <c r="A187" s="625" t="s">
        <v>2026</v>
      </c>
      <c r="B187" s="522">
        <v>15000</v>
      </c>
      <c r="C187" s="318"/>
      <c r="D187" s="361">
        <v>0</v>
      </c>
    </row>
    <row r="188" spans="1:4" s="201" customFormat="1" ht="15" customHeight="1" x14ac:dyDescent="0.2">
      <c r="A188" s="624" t="s">
        <v>2027</v>
      </c>
      <c r="B188" s="523">
        <v>20000</v>
      </c>
      <c r="C188" s="318"/>
      <c r="D188" s="361">
        <v>0</v>
      </c>
    </row>
    <row r="189" spans="1:4" s="201" customFormat="1" ht="14.25" x14ac:dyDescent="0.2">
      <c r="A189" s="624" t="s">
        <v>2028</v>
      </c>
      <c r="B189" s="523">
        <v>30000</v>
      </c>
      <c r="C189" s="318"/>
      <c r="D189" s="361">
        <v>0</v>
      </c>
    </row>
    <row r="190" spans="1:4" s="201" customFormat="1" ht="14.25" x14ac:dyDescent="0.2">
      <c r="A190" s="623" t="s">
        <v>2029</v>
      </c>
      <c r="B190" s="537">
        <v>25000</v>
      </c>
      <c r="C190" s="318"/>
      <c r="D190" s="361">
        <v>0</v>
      </c>
    </row>
    <row r="191" spans="1:4" s="201" customFormat="1" ht="14.25" x14ac:dyDescent="0.2">
      <c r="A191" s="623" t="s">
        <v>2030</v>
      </c>
      <c r="B191" s="537">
        <v>27640</v>
      </c>
      <c r="C191" s="318"/>
      <c r="D191" s="361">
        <v>0</v>
      </c>
    </row>
    <row r="192" spans="1:4" s="201" customFormat="1" ht="14.25" x14ac:dyDescent="0.2">
      <c r="A192" s="623" t="s">
        <v>2031</v>
      </c>
      <c r="B192" s="537">
        <v>10000</v>
      </c>
      <c r="C192" s="318"/>
      <c r="D192" s="361">
        <v>0</v>
      </c>
    </row>
    <row r="193" spans="1:4" s="201" customFormat="1" ht="14.25" x14ac:dyDescent="0.2">
      <c r="A193" s="624" t="s">
        <v>2032</v>
      </c>
      <c r="B193" s="523">
        <v>50000</v>
      </c>
      <c r="C193" s="318"/>
      <c r="D193" s="361">
        <v>0</v>
      </c>
    </row>
    <row r="194" spans="1:4" s="201" customFormat="1" ht="14.25" x14ac:dyDescent="0.2">
      <c r="A194" s="625" t="s">
        <v>1718</v>
      </c>
      <c r="B194" s="522">
        <v>60000</v>
      </c>
      <c r="C194" s="318"/>
      <c r="D194" s="361">
        <v>0</v>
      </c>
    </row>
    <row r="195" spans="1:4" s="201" customFormat="1" ht="42.75" x14ac:dyDescent="0.2">
      <c r="A195" s="624" t="s">
        <v>1719</v>
      </c>
      <c r="B195" s="523">
        <v>80000</v>
      </c>
      <c r="C195" s="318"/>
      <c r="D195" s="361">
        <v>0</v>
      </c>
    </row>
    <row r="196" spans="1:4" s="201" customFormat="1" ht="14.25" x14ac:dyDescent="0.2">
      <c r="A196" s="624" t="s">
        <v>1720</v>
      </c>
      <c r="B196" s="523">
        <v>100000</v>
      </c>
      <c r="C196" s="318"/>
      <c r="D196" s="361">
        <v>0</v>
      </c>
    </row>
    <row r="197" spans="1:4" s="201" customFormat="1" ht="14.25" x14ac:dyDescent="0.2">
      <c r="A197" s="624" t="s">
        <v>1721</v>
      </c>
      <c r="B197" s="523">
        <v>30000</v>
      </c>
      <c r="C197" s="318"/>
      <c r="D197" s="361">
        <v>0</v>
      </c>
    </row>
    <row r="198" spans="1:4" s="201" customFormat="1" ht="14.25" x14ac:dyDescent="0.2">
      <c r="A198" s="624" t="s">
        <v>1722</v>
      </c>
      <c r="B198" s="523">
        <v>290000</v>
      </c>
      <c r="C198" s="318"/>
      <c r="D198" s="361">
        <v>0</v>
      </c>
    </row>
    <row r="199" spans="1:4" s="201" customFormat="1" ht="14.25" x14ac:dyDescent="0.2">
      <c r="A199" s="623" t="s">
        <v>1723</v>
      </c>
      <c r="B199" s="538">
        <v>32706</v>
      </c>
      <c r="C199" s="318"/>
      <c r="D199" s="319">
        <v>0</v>
      </c>
    </row>
    <row r="200" spans="1:4" s="201" customFormat="1" ht="28.5" x14ac:dyDescent="0.2">
      <c r="A200" s="624" t="s">
        <v>1724</v>
      </c>
      <c r="B200" s="523">
        <v>30000</v>
      </c>
      <c r="C200" s="318"/>
      <c r="D200" s="361">
        <v>0</v>
      </c>
    </row>
    <row r="201" spans="1:4" s="201" customFormat="1" ht="28.5" x14ac:dyDescent="0.2">
      <c r="A201" s="624" t="s">
        <v>1725</v>
      </c>
      <c r="B201" s="523">
        <v>10000</v>
      </c>
      <c r="C201" s="318"/>
      <c r="D201" s="361">
        <v>0</v>
      </c>
    </row>
    <row r="202" spans="1:4" s="201" customFormat="1" ht="14.25" x14ac:dyDescent="0.2">
      <c r="A202" s="630" t="s">
        <v>2033</v>
      </c>
      <c r="B202" s="522">
        <v>40000</v>
      </c>
      <c r="C202" s="318"/>
      <c r="D202" s="361">
        <v>0</v>
      </c>
    </row>
    <row r="203" spans="1:4" s="201" customFormat="1" ht="14.25" x14ac:dyDescent="0.2">
      <c r="A203" s="624" t="s">
        <v>2034</v>
      </c>
      <c r="B203" s="522">
        <v>10000</v>
      </c>
      <c r="C203" s="318"/>
      <c r="D203" s="361">
        <v>0</v>
      </c>
    </row>
    <row r="204" spans="1:4" s="201" customFormat="1" ht="14.25" x14ac:dyDescent="0.2">
      <c r="A204" s="624" t="s">
        <v>2035</v>
      </c>
      <c r="B204" s="523">
        <v>40000</v>
      </c>
      <c r="C204" s="318"/>
      <c r="D204" s="361">
        <v>0</v>
      </c>
    </row>
    <row r="205" spans="1:4" s="201" customFormat="1" ht="14.25" x14ac:dyDescent="0.2">
      <c r="A205" s="624" t="s">
        <v>2036</v>
      </c>
      <c r="B205" s="523">
        <v>40000</v>
      </c>
      <c r="C205" s="318"/>
      <c r="D205" s="361">
        <v>0</v>
      </c>
    </row>
    <row r="206" spans="1:4" s="201" customFormat="1" ht="14.25" x14ac:dyDescent="0.2">
      <c r="A206" s="624" t="s">
        <v>2037</v>
      </c>
      <c r="B206" s="523">
        <v>10000</v>
      </c>
      <c r="C206" s="318"/>
      <c r="D206" s="361">
        <v>0</v>
      </c>
    </row>
    <row r="207" spans="1:4" s="201" customFormat="1" ht="15.75" customHeight="1" x14ac:dyDescent="0.2">
      <c r="A207" s="624" t="s">
        <v>2038</v>
      </c>
      <c r="B207" s="523">
        <v>150000</v>
      </c>
      <c r="C207" s="318"/>
      <c r="D207" s="361">
        <v>0</v>
      </c>
    </row>
    <row r="208" spans="1:4" s="201" customFormat="1" ht="14.25" x14ac:dyDescent="0.2">
      <c r="A208" s="624" t="s">
        <v>2039</v>
      </c>
      <c r="B208" s="523">
        <v>45000</v>
      </c>
      <c r="C208" s="318"/>
      <c r="D208" s="361">
        <v>0</v>
      </c>
    </row>
    <row r="209" spans="1:4" s="201" customFormat="1" ht="14.25" x14ac:dyDescent="0.2">
      <c r="A209" s="630" t="s">
        <v>2040</v>
      </c>
      <c r="B209" s="523">
        <v>20000</v>
      </c>
      <c r="C209" s="318"/>
      <c r="D209" s="361">
        <v>0</v>
      </c>
    </row>
    <row r="210" spans="1:4" s="201" customFormat="1" ht="14.25" x14ac:dyDescent="0.2">
      <c r="A210" s="624" t="s">
        <v>1726</v>
      </c>
      <c r="B210" s="522">
        <v>35000</v>
      </c>
      <c r="C210" s="318"/>
      <c r="D210" s="361">
        <v>0</v>
      </c>
    </row>
    <row r="211" spans="1:4" s="201" customFormat="1" ht="14.25" x14ac:dyDescent="0.2">
      <c r="A211" s="624" t="s">
        <v>117</v>
      </c>
      <c r="B211" s="523">
        <v>40000</v>
      </c>
      <c r="C211" s="318"/>
      <c r="D211" s="361">
        <v>0</v>
      </c>
    </row>
    <row r="212" spans="1:4" s="201" customFormat="1" ht="14.25" x14ac:dyDescent="0.2">
      <c r="A212" s="624" t="s">
        <v>1727</v>
      </c>
      <c r="B212" s="523">
        <v>150000</v>
      </c>
      <c r="C212" s="318"/>
      <c r="D212" s="361">
        <v>0</v>
      </c>
    </row>
    <row r="213" spans="1:4" s="201" customFormat="1" ht="15" thickBot="1" x14ac:dyDescent="0.25">
      <c r="A213" s="623" t="s">
        <v>1728</v>
      </c>
      <c r="B213" s="537">
        <v>40000</v>
      </c>
      <c r="C213" s="318"/>
      <c r="D213" s="376">
        <v>0</v>
      </c>
    </row>
    <row r="214" spans="1:4" s="201" customFormat="1" ht="15" thickTop="1" x14ac:dyDescent="0.2">
      <c r="A214" s="758"/>
      <c r="B214" s="758"/>
      <c r="D214" s="758"/>
    </row>
    <row r="215" spans="1:4" s="201" customFormat="1" ht="15" thickBot="1" x14ac:dyDescent="0.25">
      <c r="A215" s="28"/>
      <c r="B215" s="28"/>
      <c r="C215" s="30"/>
      <c r="D215" s="18" t="s">
        <v>2</v>
      </c>
    </row>
    <row r="216" spans="1:4" s="201" customFormat="1" ht="15.75" thickTop="1" thickBot="1" x14ac:dyDescent="0.25">
      <c r="A216" s="187" t="s">
        <v>4</v>
      </c>
      <c r="B216" s="192" t="s">
        <v>5</v>
      </c>
      <c r="C216" s="31"/>
      <c r="D216" s="189" t="s">
        <v>256</v>
      </c>
    </row>
    <row r="217" spans="1:4" s="201" customFormat="1" ht="29.25" thickTop="1" x14ac:dyDescent="0.2">
      <c r="A217" s="623" t="s">
        <v>1729</v>
      </c>
      <c r="B217" s="537">
        <v>80000</v>
      </c>
      <c r="C217" s="318"/>
      <c r="D217" s="376">
        <v>0</v>
      </c>
    </row>
    <row r="218" spans="1:4" s="201" customFormat="1" ht="14.25" x14ac:dyDescent="0.2">
      <c r="A218" s="624" t="s">
        <v>1730</v>
      </c>
      <c r="B218" s="523">
        <v>160000</v>
      </c>
      <c r="C218" s="318"/>
      <c r="D218" s="361">
        <v>0</v>
      </c>
    </row>
    <row r="219" spans="1:4" s="201" customFormat="1" ht="14.25" x14ac:dyDescent="0.2">
      <c r="A219" s="632" t="s">
        <v>1731</v>
      </c>
      <c r="B219" s="523">
        <v>20000</v>
      </c>
      <c r="C219" s="318"/>
      <c r="D219" s="361">
        <v>18070.400000000001</v>
      </c>
    </row>
    <row r="220" spans="1:4" s="201" customFormat="1" ht="14.25" x14ac:dyDescent="0.2">
      <c r="A220" s="624" t="s">
        <v>1732</v>
      </c>
      <c r="B220" s="523">
        <v>100000</v>
      </c>
      <c r="C220" s="318"/>
      <c r="D220" s="361">
        <v>0</v>
      </c>
    </row>
    <row r="221" spans="1:4" s="201" customFormat="1" ht="14.25" x14ac:dyDescent="0.2">
      <c r="A221" s="624" t="s">
        <v>1733</v>
      </c>
      <c r="B221" s="523">
        <v>30000</v>
      </c>
      <c r="C221" s="318"/>
      <c r="D221" s="361">
        <v>0</v>
      </c>
    </row>
    <row r="222" spans="1:4" s="201" customFormat="1" ht="14.25" x14ac:dyDescent="0.2">
      <c r="A222" s="624" t="s">
        <v>1734</v>
      </c>
      <c r="B222" s="523">
        <v>50000</v>
      </c>
      <c r="C222" s="318"/>
      <c r="D222" s="361">
        <v>0</v>
      </c>
    </row>
    <row r="223" spans="1:4" s="201" customFormat="1" ht="14.25" x14ac:dyDescent="0.2">
      <c r="A223" s="624" t="s">
        <v>1735</v>
      </c>
      <c r="B223" s="522">
        <v>60000</v>
      </c>
      <c r="C223" s="318"/>
      <c r="D223" s="361">
        <v>0</v>
      </c>
    </row>
    <row r="224" spans="1:4" s="201" customFormat="1" ht="14.25" x14ac:dyDescent="0.2">
      <c r="A224" s="624" t="s">
        <v>1736</v>
      </c>
      <c r="B224" s="523">
        <v>20000</v>
      </c>
      <c r="C224" s="318"/>
      <c r="D224" s="319">
        <v>0</v>
      </c>
    </row>
    <row r="225" spans="1:4" s="201" customFormat="1" ht="14.25" x14ac:dyDescent="0.2">
      <c r="A225" s="624" t="s">
        <v>1737</v>
      </c>
      <c r="B225" s="522">
        <v>800000</v>
      </c>
      <c r="C225" s="318"/>
      <c r="D225" s="361">
        <v>0</v>
      </c>
    </row>
    <row r="226" spans="1:4" s="201" customFormat="1" ht="14.25" x14ac:dyDescent="0.2">
      <c r="A226" s="624" t="s">
        <v>1738</v>
      </c>
      <c r="B226" s="523">
        <v>20000</v>
      </c>
      <c r="C226" s="318"/>
      <c r="D226" s="361">
        <v>0</v>
      </c>
    </row>
    <row r="227" spans="1:4" s="201" customFormat="1" ht="14.25" x14ac:dyDescent="0.2">
      <c r="A227" s="668" t="s">
        <v>1739</v>
      </c>
      <c r="B227" s="523">
        <v>350000</v>
      </c>
      <c r="C227" s="318"/>
      <c r="D227" s="361">
        <v>0</v>
      </c>
    </row>
    <row r="228" spans="1:4" s="201" customFormat="1" ht="14.25" x14ac:dyDescent="0.2">
      <c r="A228" s="623" t="s">
        <v>1740</v>
      </c>
      <c r="B228" s="753">
        <v>20000</v>
      </c>
      <c r="C228" s="318"/>
      <c r="D228" s="719">
        <v>0</v>
      </c>
    </row>
    <row r="229" spans="1:4" s="201" customFormat="1" ht="14.25" x14ac:dyDescent="0.2">
      <c r="A229" s="624" t="s">
        <v>1741</v>
      </c>
      <c r="B229" s="720">
        <v>20000</v>
      </c>
      <c r="C229" s="318"/>
      <c r="D229" s="569">
        <v>0</v>
      </c>
    </row>
    <row r="230" spans="1:4" s="201" customFormat="1" ht="14.25" x14ac:dyDescent="0.2">
      <c r="A230" s="625" t="s">
        <v>1742</v>
      </c>
      <c r="B230" s="523">
        <v>30000</v>
      </c>
      <c r="C230" s="318"/>
      <c r="D230" s="361">
        <v>0</v>
      </c>
    </row>
    <row r="231" spans="1:4" s="201" customFormat="1" ht="28.5" x14ac:dyDescent="0.2">
      <c r="A231" s="625" t="s">
        <v>1743</v>
      </c>
      <c r="B231" s="522">
        <v>10000</v>
      </c>
      <c r="C231" s="318"/>
      <c r="D231" s="361">
        <v>0</v>
      </c>
    </row>
    <row r="232" spans="1:4" s="201" customFormat="1" ht="14.25" x14ac:dyDescent="0.2">
      <c r="A232" s="624" t="s">
        <v>1744</v>
      </c>
      <c r="B232" s="523">
        <v>50000</v>
      </c>
      <c r="C232" s="318"/>
      <c r="D232" s="361">
        <v>0</v>
      </c>
    </row>
    <row r="233" spans="1:4" s="201" customFormat="1" ht="14.25" x14ac:dyDescent="0.2">
      <c r="A233" s="624" t="s">
        <v>1745</v>
      </c>
      <c r="B233" s="523">
        <v>50000</v>
      </c>
      <c r="C233" s="318"/>
      <c r="D233" s="361">
        <v>0</v>
      </c>
    </row>
    <row r="234" spans="1:4" s="201" customFormat="1" ht="14.25" x14ac:dyDescent="0.2">
      <c r="A234" s="624" t="s">
        <v>1746</v>
      </c>
      <c r="B234" s="523">
        <v>20000</v>
      </c>
      <c r="C234" s="318"/>
      <c r="D234" s="361">
        <v>0</v>
      </c>
    </row>
    <row r="235" spans="1:4" s="201" customFormat="1" ht="14.25" x14ac:dyDescent="0.2">
      <c r="A235" s="624" t="s">
        <v>1747</v>
      </c>
      <c r="B235" s="523">
        <v>35000</v>
      </c>
      <c r="C235" s="318"/>
      <c r="D235" s="361">
        <v>0</v>
      </c>
    </row>
    <row r="236" spans="1:4" s="201" customFormat="1" ht="28.5" x14ac:dyDescent="0.2">
      <c r="A236" s="624" t="s">
        <v>1748</v>
      </c>
      <c r="B236" s="523">
        <v>20000</v>
      </c>
      <c r="C236" s="318"/>
      <c r="D236" s="361">
        <v>0</v>
      </c>
    </row>
    <row r="237" spans="1:4" s="201" customFormat="1" ht="14.25" x14ac:dyDescent="0.2">
      <c r="A237" s="624" t="s">
        <v>1749</v>
      </c>
      <c r="B237" s="523">
        <v>20000</v>
      </c>
      <c r="C237" s="318"/>
      <c r="D237" s="361">
        <v>0</v>
      </c>
    </row>
    <row r="238" spans="1:4" s="201" customFormat="1" ht="14.25" x14ac:dyDescent="0.2">
      <c r="A238" s="624" t="s">
        <v>1750</v>
      </c>
      <c r="B238" s="523">
        <v>25000</v>
      </c>
      <c r="C238" s="318"/>
      <c r="D238" s="361">
        <v>0</v>
      </c>
    </row>
    <row r="239" spans="1:4" s="201" customFormat="1" ht="28.5" x14ac:dyDescent="0.2">
      <c r="A239" s="624" t="s">
        <v>1751</v>
      </c>
      <c r="B239" s="523">
        <v>30000</v>
      </c>
      <c r="C239" s="318"/>
      <c r="D239" s="361">
        <v>0</v>
      </c>
    </row>
    <row r="240" spans="1:4" s="201" customFormat="1" ht="14.25" x14ac:dyDescent="0.2">
      <c r="A240" s="624" t="s">
        <v>1488</v>
      </c>
      <c r="B240" s="523">
        <v>20000</v>
      </c>
      <c r="C240" s="318"/>
      <c r="D240" s="319">
        <v>0</v>
      </c>
    </row>
    <row r="241" spans="1:4" s="201" customFormat="1" ht="29.25" customHeight="1" x14ac:dyDescent="0.2">
      <c r="A241" s="669" t="s">
        <v>1639</v>
      </c>
      <c r="B241" s="523">
        <v>45000</v>
      </c>
      <c r="C241" s="318"/>
      <c r="D241" s="319">
        <v>0</v>
      </c>
    </row>
    <row r="242" spans="1:4" s="201" customFormat="1" ht="14.25" x14ac:dyDescent="0.2">
      <c r="A242" s="624" t="s">
        <v>1752</v>
      </c>
      <c r="B242" s="523">
        <v>30000</v>
      </c>
      <c r="C242" s="318"/>
      <c r="D242" s="361">
        <v>0</v>
      </c>
    </row>
    <row r="243" spans="1:4" s="201" customFormat="1" ht="15.75" customHeight="1" x14ac:dyDescent="0.2">
      <c r="A243" s="624" t="s">
        <v>1753</v>
      </c>
      <c r="B243" s="523">
        <v>55000</v>
      </c>
      <c r="C243" s="318"/>
      <c r="D243" s="361">
        <v>0</v>
      </c>
    </row>
    <row r="244" spans="1:4" s="201" customFormat="1" ht="14.25" x14ac:dyDescent="0.2">
      <c r="A244" s="624" t="s">
        <v>1754</v>
      </c>
      <c r="B244" s="523">
        <v>10000</v>
      </c>
      <c r="C244" s="318"/>
      <c r="D244" s="361">
        <v>0</v>
      </c>
    </row>
    <row r="245" spans="1:4" s="201" customFormat="1" ht="14.25" x14ac:dyDescent="0.2">
      <c r="A245" s="624" t="s">
        <v>1755</v>
      </c>
      <c r="B245" s="523">
        <v>10000</v>
      </c>
      <c r="C245" s="318"/>
      <c r="D245" s="361">
        <v>0</v>
      </c>
    </row>
    <row r="246" spans="1:4" s="201" customFormat="1" ht="14.25" x14ac:dyDescent="0.2">
      <c r="A246" s="624" t="s">
        <v>1756</v>
      </c>
      <c r="B246" s="523">
        <v>50000</v>
      </c>
      <c r="C246" s="318"/>
      <c r="D246" s="361">
        <v>0</v>
      </c>
    </row>
    <row r="247" spans="1:4" s="201" customFormat="1" ht="28.5" x14ac:dyDescent="0.2">
      <c r="A247" s="624" t="s">
        <v>1757</v>
      </c>
      <c r="B247" s="523">
        <v>50000</v>
      </c>
      <c r="C247" s="318"/>
      <c r="D247" s="361">
        <v>0</v>
      </c>
    </row>
    <row r="248" spans="1:4" s="201" customFormat="1" ht="14.25" x14ac:dyDescent="0.2">
      <c r="A248" s="624" t="s">
        <v>1758</v>
      </c>
      <c r="B248" s="523">
        <v>40000</v>
      </c>
      <c r="C248" s="318"/>
      <c r="D248" s="361">
        <v>0</v>
      </c>
    </row>
    <row r="249" spans="1:4" s="201" customFormat="1" ht="14.25" x14ac:dyDescent="0.2">
      <c r="A249" s="624" t="s">
        <v>1759</v>
      </c>
      <c r="B249" s="523">
        <v>60000</v>
      </c>
      <c r="C249" s="318"/>
      <c r="D249" s="361">
        <v>0</v>
      </c>
    </row>
    <row r="250" spans="1:4" s="201" customFormat="1" ht="14.25" x14ac:dyDescent="0.2">
      <c r="A250" s="624" t="s">
        <v>1760</v>
      </c>
      <c r="B250" s="523">
        <v>30000</v>
      </c>
      <c r="C250" s="318"/>
      <c r="D250" s="361">
        <v>0</v>
      </c>
    </row>
    <row r="251" spans="1:4" s="201" customFormat="1" ht="14.25" x14ac:dyDescent="0.2">
      <c r="A251" s="624" t="s">
        <v>1761</v>
      </c>
      <c r="B251" s="523">
        <v>10000</v>
      </c>
      <c r="C251" s="318"/>
      <c r="D251" s="361">
        <v>0</v>
      </c>
    </row>
    <row r="252" spans="1:4" s="201" customFormat="1" ht="14.25" x14ac:dyDescent="0.2">
      <c r="A252" s="624" t="s">
        <v>1762</v>
      </c>
      <c r="B252" s="523">
        <v>40000</v>
      </c>
      <c r="C252" s="318"/>
      <c r="D252" s="361">
        <v>0</v>
      </c>
    </row>
    <row r="253" spans="1:4" s="201" customFormat="1" ht="14.25" x14ac:dyDescent="0.2">
      <c r="A253" s="624" t="s">
        <v>1763</v>
      </c>
      <c r="B253" s="523">
        <v>20000</v>
      </c>
      <c r="C253" s="318"/>
      <c r="D253" s="361">
        <v>0</v>
      </c>
    </row>
    <row r="254" spans="1:4" s="201" customFormat="1" ht="14.25" x14ac:dyDescent="0.2">
      <c r="A254" s="624" t="s">
        <v>1764</v>
      </c>
      <c r="B254" s="523">
        <v>35000</v>
      </c>
      <c r="C254" s="318"/>
      <c r="D254" s="361">
        <v>0</v>
      </c>
    </row>
    <row r="255" spans="1:4" s="201" customFormat="1" ht="14.25" x14ac:dyDescent="0.2">
      <c r="A255" s="624" t="s">
        <v>1765</v>
      </c>
      <c r="B255" s="523">
        <v>40000</v>
      </c>
      <c r="C255" s="318"/>
      <c r="D255" s="361">
        <v>0</v>
      </c>
    </row>
    <row r="256" spans="1:4" s="201" customFormat="1" ht="28.5" customHeight="1" x14ac:dyDescent="0.2">
      <c r="A256" s="624" t="s">
        <v>1623</v>
      </c>
      <c r="B256" s="523">
        <v>20000</v>
      </c>
      <c r="C256" s="318"/>
      <c r="D256" s="361">
        <v>0</v>
      </c>
    </row>
    <row r="257" spans="1:4" s="201" customFormat="1" ht="14.25" x14ac:dyDescent="0.2">
      <c r="A257" s="624" t="s">
        <v>1766</v>
      </c>
      <c r="B257" s="523">
        <v>20000</v>
      </c>
      <c r="C257" s="318"/>
      <c r="D257" s="361">
        <v>0</v>
      </c>
    </row>
    <row r="258" spans="1:4" s="201" customFormat="1" ht="28.5" x14ac:dyDescent="0.2">
      <c r="A258" s="624" t="s">
        <v>1767</v>
      </c>
      <c r="B258" s="523">
        <v>20000</v>
      </c>
      <c r="C258" s="318"/>
      <c r="D258" s="361">
        <v>0</v>
      </c>
    </row>
    <row r="259" spans="1:4" s="201" customFormat="1" ht="14.25" x14ac:dyDescent="0.2">
      <c r="A259" s="624" t="s">
        <v>1768</v>
      </c>
      <c r="B259" s="523">
        <v>10000</v>
      </c>
      <c r="C259" s="318"/>
      <c r="D259" s="361">
        <v>0</v>
      </c>
    </row>
    <row r="260" spans="1:4" s="201" customFormat="1" ht="15" thickBot="1" x14ac:dyDescent="0.25">
      <c r="A260" s="623" t="s">
        <v>1769</v>
      </c>
      <c r="B260" s="537">
        <v>20000</v>
      </c>
      <c r="C260" s="318"/>
      <c r="D260" s="376">
        <v>0</v>
      </c>
    </row>
    <row r="261" spans="1:4" s="201" customFormat="1" ht="15" thickTop="1" x14ac:dyDescent="0.2">
      <c r="A261" s="620"/>
      <c r="B261" s="667"/>
      <c r="C261" s="211"/>
      <c r="D261" s="666"/>
    </row>
    <row r="262" spans="1:4" s="201" customFormat="1" ht="15" thickBot="1" x14ac:dyDescent="0.25">
      <c r="A262" s="28"/>
      <c r="B262" s="28"/>
      <c r="C262" s="30"/>
      <c r="D262" s="18" t="s">
        <v>2</v>
      </c>
    </row>
    <row r="263" spans="1:4" s="201" customFormat="1" ht="15.75" thickTop="1" thickBot="1" x14ac:dyDescent="0.25">
      <c r="A263" s="187" t="s">
        <v>4</v>
      </c>
      <c r="B263" s="192" t="s">
        <v>5</v>
      </c>
      <c r="C263" s="31"/>
      <c r="D263" s="189" t="s">
        <v>256</v>
      </c>
    </row>
    <row r="264" spans="1:4" s="201" customFormat="1" ht="15" thickTop="1" x14ac:dyDescent="0.2">
      <c r="A264" s="623" t="s">
        <v>1770</v>
      </c>
      <c r="B264" s="537">
        <v>150000</v>
      </c>
      <c r="C264" s="318"/>
      <c r="D264" s="376">
        <v>0</v>
      </c>
    </row>
    <row r="265" spans="1:4" s="201" customFormat="1" ht="28.5" x14ac:dyDescent="0.2">
      <c r="A265" s="624" t="s">
        <v>1771</v>
      </c>
      <c r="B265" s="523">
        <v>20000</v>
      </c>
      <c r="C265" s="318"/>
      <c r="D265" s="569">
        <v>0</v>
      </c>
    </row>
    <row r="266" spans="1:4" s="201" customFormat="1" ht="14.25" x14ac:dyDescent="0.2">
      <c r="A266" s="624" t="s">
        <v>1772</v>
      </c>
      <c r="B266" s="523">
        <v>100000</v>
      </c>
      <c r="C266" s="318"/>
      <c r="D266" s="361">
        <v>0</v>
      </c>
    </row>
    <row r="267" spans="1:4" s="201" customFormat="1" ht="14.25" x14ac:dyDescent="0.2">
      <c r="A267" s="624" t="s">
        <v>1773</v>
      </c>
      <c r="B267" s="523">
        <v>10000</v>
      </c>
      <c r="C267" s="318"/>
      <c r="D267" s="361">
        <v>0</v>
      </c>
    </row>
    <row r="268" spans="1:4" s="201" customFormat="1" ht="14.25" x14ac:dyDescent="0.2">
      <c r="A268" s="670" t="s">
        <v>1774</v>
      </c>
      <c r="B268" s="568">
        <v>10000</v>
      </c>
      <c r="C268" s="318"/>
      <c r="D268" s="361">
        <v>0</v>
      </c>
    </row>
    <row r="269" spans="1:4" s="201" customFormat="1" ht="14.25" x14ac:dyDescent="0.2">
      <c r="A269" s="624" t="s">
        <v>1775</v>
      </c>
      <c r="B269" s="523">
        <v>25000</v>
      </c>
      <c r="C269" s="318"/>
      <c r="D269" s="361">
        <v>0</v>
      </c>
    </row>
    <row r="270" spans="1:4" s="201" customFormat="1" ht="14.25" x14ac:dyDescent="0.2">
      <c r="A270" s="624" t="s">
        <v>1776</v>
      </c>
      <c r="B270" s="523">
        <v>140000</v>
      </c>
      <c r="C270" s="318"/>
      <c r="D270" s="361">
        <v>0</v>
      </c>
    </row>
    <row r="271" spans="1:4" s="201" customFormat="1" ht="14.25" x14ac:dyDescent="0.2">
      <c r="A271" s="624" t="s">
        <v>1777</v>
      </c>
      <c r="B271" s="523">
        <v>15000</v>
      </c>
      <c r="C271" s="318"/>
      <c r="D271" s="361">
        <v>0</v>
      </c>
    </row>
    <row r="272" spans="1:4" s="201" customFormat="1" ht="28.5" x14ac:dyDescent="0.2">
      <c r="A272" s="624" t="s">
        <v>1778</v>
      </c>
      <c r="B272" s="523">
        <v>10000</v>
      </c>
      <c r="C272" s="318"/>
      <c r="D272" s="361">
        <v>0</v>
      </c>
    </row>
    <row r="273" spans="1:4" s="201" customFormat="1" ht="14.25" x14ac:dyDescent="0.2">
      <c r="A273" s="624" t="s">
        <v>1779</v>
      </c>
      <c r="B273" s="523">
        <v>20000</v>
      </c>
      <c r="C273" s="318"/>
      <c r="D273" s="361">
        <v>0</v>
      </c>
    </row>
    <row r="274" spans="1:4" s="201" customFormat="1" ht="14.25" x14ac:dyDescent="0.2">
      <c r="A274" s="626" t="s">
        <v>1780</v>
      </c>
      <c r="B274" s="523">
        <v>40000</v>
      </c>
      <c r="C274" s="318"/>
      <c r="D274" s="361">
        <v>0</v>
      </c>
    </row>
    <row r="275" spans="1:4" s="201" customFormat="1" ht="28.5" x14ac:dyDescent="0.2">
      <c r="A275" s="624" t="s">
        <v>1781</v>
      </c>
      <c r="B275" s="523">
        <v>18000</v>
      </c>
      <c r="C275" s="318"/>
      <c r="D275" s="361">
        <v>0</v>
      </c>
    </row>
    <row r="276" spans="1:4" s="201" customFormat="1" ht="14.25" x14ac:dyDescent="0.2">
      <c r="A276" s="624" t="s">
        <v>1782</v>
      </c>
      <c r="B276" s="523">
        <v>40000</v>
      </c>
      <c r="C276" s="318"/>
      <c r="D276" s="361">
        <v>0</v>
      </c>
    </row>
    <row r="277" spans="1:4" s="201" customFormat="1" ht="14.25" x14ac:dyDescent="0.2">
      <c r="A277" s="623" t="s">
        <v>354</v>
      </c>
      <c r="B277" s="753">
        <v>350000</v>
      </c>
      <c r="C277" s="318"/>
      <c r="D277" s="719">
        <v>0</v>
      </c>
    </row>
    <row r="278" spans="1:4" s="201" customFormat="1" ht="14.25" x14ac:dyDescent="0.2">
      <c r="A278" s="624" t="s">
        <v>346</v>
      </c>
      <c r="B278" s="720">
        <v>50000</v>
      </c>
      <c r="C278" s="318"/>
      <c r="D278" s="569">
        <v>0</v>
      </c>
    </row>
    <row r="279" spans="1:4" s="201" customFormat="1" ht="14.25" x14ac:dyDescent="0.2">
      <c r="A279" s="624" t="s">
        <v>1783</v>
      </c>
      <c r="B279" s="523">
        <v>40000</v>
      </c>
      <c r="C279" s="318"/>
      <c r="D279" s="361">
        <v>0</v>
      </c>
    </row>
    <row r="280" spans="1:4" s="201" customFormat="1" ht="16.5" customHeight="1" x14ac:dyDescent="0.2">
      <c r="A280" s="764" t="s">
        <v>378</v>
      </c>
      <c r="B280" s="523">
        <v>60000</v>
      </c>
      <c r="C280" s="318"/>
      <c r="D280" s="361">
        <v>0</v>
      </c>
    </row>
    <row r="281" spans="1:4" s="201" customFormat="1" ht="14.25" x14ac:dyDescent="0.2">
      <c r="A281" s="624" t="s">
        <v>1784</v>
      </c>
      <c r="B281" s="523">
        <v>300000</v>
      </c>
      <c r="C281" s="318"/>
      <c r="D281" s="361">
        <v>0</v>
      </c>
    </row>
    <row r="282" spans="1:4" s="201" customFormat="1" ht="14.25" x14ac:dyDescent="0.2">
      <c r="A282" s="624" t="s">
        <v>1785</v>
      </c>
      <c r="B282" s="523">
        <v>150000</v>
      </c>
      <c r="C282" s="318"/>
      <c r="D282" s="361">
        <v>0</v>
      </c>
    </row>
    <row r="283" spans="1:4" s="201" customFormat="1" ht="14.25" x14ac:dyDescent="0.2">
      <c r="A283" s="624" t="s">
        <v>1786</v>
      </c>
      <c r="B283" s="523">
        <v>600000</v>
      </c>
      <c r="C283" s="318"/>
      <c r="D283" s="361">
        <v>0</v>
      </c>
    </row>
    <row r="284" spans="1:4" s="201" customFormat="1" ht="14.25" x14ac:dyDescent="0.2">
      <c r="A284" s="624" t="s">
        <v>1787</v>
      </c>
      <c r="B284" s="523">
        <v>100000</v>
      </c>
      <c r="C284" s="318"/>
      <c r="D284" s="361">
        <v>0</v>
      </c>
    </row>
    <row r="285" spans="1:4" s="201" customFormat="1" ht="14.25" x14ac:dyDescent="0.2">
      <c r="A285" s="630" t="s">
        <v>1788</v>
      </c>
      <c r="B285" s="526">
        <v>100000</v>
      </c>
      <c r="C285" s="318"/>
      <c r="D285" s="361">
        <v>0</v>
      </c>
    </row>
    <row r="286" spans="1:4" s="201" customFormat="1" ht="14.25" x14ac:dyDescent="0.2">
      <c r="A286" s="623" t="s">
        <v>1789</v>
      </c>
      <c r="B286" s="523">
        <v>15000</v>
      </c>
      <c r="C286" s="318"/>
      <c r="D286" s="361">
        <v>0</v>
      </c>
    </row>
    <row r="287" spans="1:4" s="201" customFormat="1" ht="14.25" x14ac:dyDescent="0.2">
      <c r="A287" s="624" t="s">
        <v>1790</v>
      </c>
      <c r="B287" s="523">
        <v>10000</v>
      </c>
      <c r="C287" s="318"/>
      <c r="D287" s="361">
        <v>0</v>
      </c>
    </row>
    <row r="288" spans="1:4" s="201" customFormat="1" ht="14.25" x14ac:dyDescent="0.2">
      <c r="A288" s="625" t="s">
        <v>1791</v>
      </c>
      <c r="B288" s="522">
        <v>15000</v>
      </c>
      <c r="C288" s="318"/>
      <c r="D288" s="361">
        <v>0</v>
      </c>
    </row>
    <row r="289" spans="1:4" s="201" customFormat="1" ht="15" customHeight="1" x14ac:dyDescent="0.2">
      <c r="A289" s="624" t="s">
        <v>1792</v>
      </c>
      <c r="B289" s="523">
        <v>75000</v>
      </c>
      <c r="C289" s="318"/>
      <c r="D289" s="361">
        <v>0</v>
      </c>
    </row>
    <row r="290" spans="1:4" s="201" customFormat="1" ht="14.25" x14ac:dyDescent="0.2">
      <c r="A290" s="630" t="s">
        <v>433</v>
      </c>
      <c r="B290" s="538">
        <v>50000</v>
      </c>
      <c r="C290" s="318"/>
      <c r="D290" s="361">
        <v>0</v>
      </c>
    </row>
    <row r="291" spans="1:4" s="201" customFormat="1" ht="14.25" x14ac:dyDescent="0.2">
      <c r="A291" s="624" t="s">
        <v>480</v>
      </c>
      <c r="B291" s="523">
        <v>50000</v>
      </c>
      <c r="C291" s="318"/>
      <c r="D291" s="361">
        <v>0</v>
      </c>
    </row>
    <row r="292" spans="1:4" s="201" customFormat="1" ht="14.25" x14ac:dyDescent="0.2">
      <c r="A292" s="624" t="s">
        <v>466</v>
      </c>
      <c r="B292" s="523">
        <v>30000</v>
      </c>
      <c r="C292" s="318"/>
      <c r="D292" s="361">
        <v>0</v>
      </c>
    </row>
    <row r="293" spans="1:4" s="201" customFormat="1" ht="14.25" x14ac:dyDescent="0.2">
      <c r="A293" s="624" t="s">
        <v>625</v>
      </c>
      <c r="B293" s="523">
        <v>20000</v>
      </c>
      <c r="C293" s="318"/>
      <c r="D293" s="569">
        <v>0</v>
      </c>
    </row>
    <row r="294" spans="1:4" s="201" customFormat="1" ht="14.25" x14ac:dyDescent="0.2">
      <c r="A294" s="624" t="s">
        <v>533</v>
      </c>
      <c r="B294" s="523">
        <v>60000</v>
      </c>
      <c r="C294" s="318"/>
      <c r="D294" s="569">
        <v>0</v>
      </c>
    </row>
    <row r="295" spans="1:4" s="201" customFormat="1" ht="14.25" x14ac:dyDescent="0.2">
      <c r="A295" s="624" t="s">
        <v>1009</v>
      </c>
      <c r="B295" s="523">
        <v>25000</v>
      </c>
      <c r="C295" s="318"/>
      <c r="D295" s="569">
        <v>0</v>
      </c>
    </row>
    <row r="296" spans="1:4" s="201" customFormat="1" ht="15" customHeight="1" x14ac:dyDescent="0.2">
      <c r="A296" s="624" t="s">
        <v>456</v>
      </c>
      <c r="B296" s="523">
        <v>50000</v>
      </c>
      <c r="C296" s="318"/>
      <c r="D296" s="569">
        <v>0</v>
      </c>
    </row>
    <row r="297" spans="1:4" s="201" customFormat="1" ht="14.25" x14ac:dyDescent="0.2">
      <c r="A297" s="624" t="s">
        <v>1012</v>
      </c>
      <c r="B297" s="523">
        <v>30000</v>
      </c>
      <c r="C297" s="318"/>
      <c r="D297" s="569">
        <v>0</v>
      </c>
    </row>
    <row r="298" spans="1:4" s="201" customFormat="1" ht="14.25" x14ac:dyDescent="0.2">
      <c r="A298" s="624" t="s">
        <v>138</v>
      </c>
      <c r="B298" s="523">
        <v>25000</v>
      </c>
      <c r="C298" s="318"/>
      <c r="D298" s="569">
        <v>0</v>
      </c>
    </row>
    <row r="299" spans="1:4" s="201" customFormat="1" ht="14.25" x14ac:dyDescent="0.2">
      <c r="A299" s="624" t="s">
        <v>637</v>
      </c>
      <c r="B299" s="523">
        <v>25000</v>
      </c>
      <c r="C299" s="318"/>
      <c r="D299" s="569">
        <v>0</v>
      </c>
    </row>
    <row r="300" spans="1:4" s="201" customFormat="1" ht="14.25" x14ac:dyDescent="0.2">
      <c r="A300" s="624" t="s">
        <v>534</v>
      </c>
      <c r="B300" s="523">
        <v>30000</v>
      </c>
      <c r="C300" s="318"/>
      <c r="D300" s="569">
        <v>0</v>
      </c>
    </row>
    <row r="301" spans="1:4" s="201" customFormat="1" ht="14.25" x14ac:dyDescent="0.2">
      <c r="A301" s="624" t="s">
        <v>1038</v>
      </c>
      <c r="B301" s="523">
        <v>20000</v>
      </c>
      <c r="C301" s="318"/>
      <c r="D301" s="569">
        <v>0</v>
      </c>
    </row>
    <row r="302" spans="1:4" s="201" customFormat="1" ht="14.25" x14ac:dyDescent="0.2">
      <c r="A302" s="624" t="s">
        <v>711</v>
      </c>
      <c r="B302" s="523">
        <v>15000</v>
      </c>
      <c r="C302" s="318"/>
      <c r="D302" s="569">
        <v>0</v>
      </c>
    </row>
    <row r="303" spans="1:4" s="201" customFormat="1" ht="14.25" x14ac:dyDescent="0.2">
      <c r="A303" s="624" t="s">
        <v>1793</v>
      </c>
      <c r="B303" s="523">
        <v>40000</v>
      </c>
      <c r="C303" s="318"/>
      <c r="D303" s="569">
        <v>0</v>
      </c>
    </row>
    <row r="304" spans="1:4" s="201" customFormat="1" ht="14.25" x14ac:dyDescent="0.2">
      <c r="A304" s="624" t="s">
        <v>121</v>
      </c>
      <c r="B304" s="523">
        <v>50000</v>
      </c>
      <c r="C304" s="318"/>
      <c r="D304" s="569">
        <v>0</v>
      </c>
    </row>
    <row r="305" spans="1:4" s="201" customFormat="1" ht="14.25" x14ac:dyDescent="0.2">
      <c r="A305" s="624" t="s">
        <v>712</v>
      </c>
      <c r="B305" s="523">
        <v>10000</v>
      </c>
      <c r="C305" s="318"/>
      <c r="D305" s="569">
        <v>0</v>
      </c>
    </row>
    <row r="306" spans="1:4" s="201" customFormat="1" ht="14.25" x14ac:dyDescent="0.2">
      <c r="A306" s="624" t="s">
        <v>130</v>
      </c>
      <c r="B306" s="523">
        <v>20000</v>
      </c>
      <c r="C306" s="318"/>
      <c r="D306" s="569">
        <v>0</v>
      </c>
    </row>
    <row r="307" spans="1:4" s="201" customFormat="1" ht="14.25" x14ac:dyDescent="0.2">
      <c r="A307" s="624" t="s">
        <v>755</v>
      </c>
      <c r="B307" s="523">
        <v>10000</v>
      </c>
      <c r="C307" s="318"/>
      <c r="D307" s="569">
        <v>0</v>
      </c>
    </row>
    <row r="308" spans="1:4" s="201" customFormat="1" ht="14.25" x14ac:dyDescent="0.2">
      <c r="A308" s="624" t="s">
        <v>233</v>
      </c>
      <c r="B308" s="523">
        <v>10000</v>
      </c>
      <c r="C308" s="318"/>
      <c r="D308" s="569">
        <v>0</v>
      </c>
    </row>
    <row r="309" spans="1:4" s="201" customFormat="1" ht="14.25" x14ac:dyDescent="0.2">
      <c r="A309" s="624" t="s">
        <v>747</v>
      </c>
      <c r="B309" s="523">
        <v>30000</v>
      </c>
      <c r="C309" s="318"/>
      <c r="D309" s="569">
        <v>0</v>
      </c>
    </row>
    <row r="310" spans="1:4" s="201" customFormat="1" ht="14.25" x14ac:dyDescent="0.2">
      <c r="A310" s="624" t="s">
        <v>546</v>
      </c>
      <c r="B310" s="523">
        <v>20000</v>
      </c>
      <c r="C310" s="318"/>
      <c r="D310" s="569">
        <v>0</v>
      </c>
    </row>
    <row r="311" spans="1:4" s="201" customFormat="1" ht="15" thickBot="1" x14ac:dyDescent="0.25">
      <c r="A311" s="623" t="s">
        <v>781</v>
      </c>
      <c r="B311" s="537">
        <v>40000</v>
      </c>
      <c r="C311" s="318"/>
      <c r="D311" s="719">
        <v>0</v>
      </c>
    </row>
    <row r="312" spans="1:4" s="201" customFormat="1" ht="15" thickTop="1" x14ac:dyDescent="0.2">
      <c r="A312" s="758"/>
      <c r="B312" s="758"/>
      <c r="D312" s="758"/>
    </row>
    <row r="313" spans="1:4" s="201" customFormat="1" ht="14.25" x14ac:dyDescent="0.2">
      <c r="A313" s="211"/>
      <c r="B313" s="211"/>
      <c r="D313" s="211"/>
    </row>
    <row r="314" spans="1:4" s="201" customFormat="1" ht="15" thickBot="1" x14ac:dyDescent="0.25">
      <c r="A314" s="28"/>
      <c r="B314" s="28"/>
      <c r="C314" s="30"/>
      <c r="D314" s="18" t="s">
        <v>2</v>
      </c>
    </row>
    <row r="315" spans="1:4" s="201" customFormat="1" ht="15.75" thickTop="1" thickBot="1" x14ac:dyDescent="0.25">
      <c r="A315" s="187" t="s">
        <v>4</v>
      </c>
      <c r="B315" s="192" t="s">
        <v>5</v>
      </c>
      <c r="C315" s="31"/>
      <c r="D315" s="189" t="s">
        <v>256</v>
      </c>
    </row>
    <row r="316" spans="1:4" s="201" customFormat="1" ht="15" thickTop="1" x14ac:dyDescent="0.2">
      <c r="A316" s="623" t="s">
        <v>452</v>
      </c>
      <c r="B316" s="537">
        <v>150000</v>
      </c>
      <c r="C316" s="318"/>
      <c r="D316" s="719">
        <v>0</v>
      </c>
    </row>
    <row r="317" spans="1:4" s="201" customFormat="1" ht="14.25" x14ac:dyDescent="0.2">
      <c r="A317" s="624" t="s">
        <v>819</v>
      </c>
      <c r="B317" s="523">
        <v>40000</v>
      </c>
      <c r="C317" s="318"/>
      <c r="D317" s="569">
        <v>0</v>
      </c>
    </row>
    <row r="318" spans="1:4" s="201" customFormat="1" ht="14.25" x14ac:dyDescent="0.2">
      <c r="A318" s="624" t="s">
        <v>1794</v>
      </c>
      <c r="B318" s="523">
        <v>25000</v>
      </c>
      <c r="C318" s="318"/>
      <c r="D318" s="569">
        <v>0</v>
      </c>
    </row>
    <row r="319" spans="1:4" s="201" customFormat="1" ht="14.25" x14ac:dyDescent="0.2">
      <c r="A319" s="624" t="s">
        <v>1795</v>
      </c>
      <c r="B319" s="523">
        <v>60000</v>
      </c>
      <c r="C319" s="318"/>
      <c r="D319" s="569">
        <v>0</v>
      </c>
    </row>
    <row r="320" spans="1:4" s="201" customFormat="1" ht="14.25" x14ac:dyDescent="0.2">
      <c r="A320" s="624" t="s">
        <v>1796</v>
      </c>
      <c r="B320" s="523">
        <v>35000</v>
      </c>
      <c r="C320" s="318"/>
      <c r="D320" s="569">
        <v>0</v>
      </c>
    </row>
    <row r="321" spans="1:4" s="201" customFormat="1" ht="28.5" x14ac:dyDescent="0.2">
      <c r="A321" s="624" t="s">
        <v>1797</v>
      </c>
      <c r="B321" s="523">
        <v>60000</v>
      </c>
      <c r="C321" s="318"/>
      <c r="D321" s="569">
        <v>0</v>
      </c>
    </row>
    <row r="322" spans="1:4" s="201" customFormat="1" ht="14.25" x14ac:dyDescent="0.2">
      <c r="A322" s="624" t="s">
        <v>1798</v>
      </c>
      <c r="B322" s="523">
        <v>60000</v>
      </c>
      <c r="C322" s="318"/>
      <c r="D322" s="569">
        <v>0</v>
      </c>
    </row>
    <row r="323" spans="1:4" s="201" customFormat="1" ht="28.5" x14ac:dyDescent="0.2">
      <c r="A323" s="624" t="s">
        <v>1799</v>
      </c>
      <c r="B323" s="523">
        <v>150000</v>
      </c>
      <c r="C323" s="318"/>
      <c r="D323" s="569">
        <v>0</v>
      </c>
    </row>
    <row r="324" spans="1:4" s="201" customFormat="1" ht="28.5" x14ac:dyDescent="0.2">
      <c r="A324" s="624" t="s">
        <v>1800</v>
      </c>
      <c r="B324" s="523">
        <v>15000</v>
      </c>
      <c r="C324" s="318"/>
      <c r="D324" s="569">
        <v>0</v>
      </c>
    </row>
    <row r="325" spans="1:4" s="201" customFormat="1" ht="14.25" x14ac:dyDescent="0.2">
      <c r="A325" s="624" t="s">
        <v>1801</v>
      </c>
      <c r="B325" s="523">
        <v>100000</v>
      </c>
      <c r="C325" s="318"/>
      <c r="D325" s="569">
        <v>0</v>
      </c>
    </row>
    <row r="326" spans="1:4" s="201" customFormat="1" ht="28.5" x14ac:dyDescent="0.2">
      <c r="A326" s="624" t="s">
        <v>1518</v>
      </c>
      <c r="B326" s="523">
        <v>20000</v>
      </c>
      <c r="C326" s="318"/>
      <c r="D326" s="569">
        <v>0</v>
      </c>
    </row>
    <row r="327" spans="1:4" s="201" customFormat="1" ht="14.25" x14ac:dyDescent="0.2">
      <c r="A327" s="668" t="s">
        <v>1802</v>
      </c>
      <c r="B327" s="523">
        <v>80000</v>
      </c>
      <c r="C327" s="318"/>
      <c r="D327" s="569">
        <v>0</v>
      </c>
    </row>
    <row r="328" spans="1:4" s="201" customFormat="1" ht="14.25" x14ac:dyDescent="0.2">
      <c r="A328" s="623" t="s">
        <v>1803</v>
      </c>
      <c r="B328" s="523">
        <v>40000</v>
      </c>
      <c r="C328" s="318"/>
      <c r="D328" s="569">
        <v>0</v>
      </c>
    </row>
    <row r="329" spans="1:4" s="201" customFormat="1" ht="14.25" x14ac:dyDescent="0.2">
      <c r="A329" s="671" t="s">
        <v>1804</v>
      </c>
      <c r="B329" s="523">
        <v>30000</v>
      </c>
      <c r="C329" s="318"/>
      <c r="D329" s="569">
        <v>0</v>
      </c>
    </row>
    <row r="330" spans="1:4" s="201" customFormat="1" ht="14.25" x14ac:dyDescent="0.2">
      <c r="A330" s="623" t="s">
        <v>1805</v>
      </c>
      <c r="B330" s="523">
        <v>20000</v>
      </c>
      <c r="C330" s="318"/>
      <c r="D330" s="569">
        <v>0</v>
      </c>
    </row>
    <row r="331" spans="1:4" s="201" customFormat="1" ht="14.25" x14ac:dyDescent="0.2">
      <c r="A331" s="670" t="s">
        <v>1806</v>
      </c>
      <c r="B331" s="570">
        <v>20000</v>
      </c>
      <c r="C331" s="318"/>
      <c r="D331" s="569">
        <v>0</v>
      </c>
    </row>
    <row r="332" spans="1:4" s="201" customFormat="1" ht="15" customHeight="1" x14ac:dyDescent="0.2">
      <c r="A332" s="671" t="s">
        <v>1807</v>
      </c>
      <c r="B332" s="753">
        <v>50000</v>
      </c>
      <c r="C332" s="318"/>
      <c r="D332" s="719">
        <v>0</v>
      </c>
    </row>
    <row r="333" spans="1:4" s="201" customFormat="1" ht="14.25" x14ac:dyDescent="0.2">
      <c r="A333" s="668" t="s">
        <v>1808</v>
      </c>
      <c r="B333" s="720">
        <v>20000</v>
      </c>
      <c r="C333" s="318"/>
      <c r="D333" s="569">
        <v>0</v>
      </c>
    </row>
    <row r="334" spans="1:4" s="201" customFormat="1" ht="28.5" x14ac:dyDescent="0.2">
      <c r="A334" s="624" t="s">
        <v>1809</v>
      </c>
      <c r="B334" s="522">
        <v>70000</v>
      </c>
      <c r="C334" s="318"/>
      <c r="D334" s="569">
        <v>0</v>
      </c>
    </row>
    <row r="335" spans="1:4" s="201" customFormat="1" ht="14.25" x14ac:dyDescent="0.2">
      <c r="A335" s="624" t="s">
        <v>1810</v>
      </c>
      <c r="B335" s="523">
        <v>100000</v>
      </c>
      <c r="C335" s="318"/>
      <c r="D335" s="569">
        <v>0</v>
      </c>
    </row>
    <row r="336" spans="1:4" s="201" customFormat="1" ht="14.25" x14ac:dyDescent="0.2">
      <c r="A336" s="624" t="s">
        <v>1811</v>
      </c>
      <c r="B336" s="523">
        <v>350000</v>
      </c>
      <c r="C336" s="318"/>
      <c r="D336" s="569">
        <v>0</v>
      </c>
    </row>
    <row r="337" spans="1:4" s="201" customFormat="1" ht="14.25" x14ac:dyDescent="0.2">
      <c r="A337" s="624" t="s">
        <v>1812</v>
      </c>
      <c r="B337" s="523">
        <v>1000000</v>
      </c>
      <c r="C337" s="318"/>
      <c r="D337" s="569">
        <v>0</v>
      </c>
    </row>
    <row r="338" spans="1:4" s="201" customFormat="1" ht="14.25" x14ac:dyDescent="0.2">
      <c r="A338" s="624" t="s">
        <v>2041</v>
      </c>
      <c r="B338" s="522">
        <v>20000</v>
      </c>
      <c r="C338" s="318"/>
      <c r="D338" s="569">
        <v>0</v>
      </c>
    </row>
    <row r="339" spans="1:4" s="201" customFormat="1" ht="14.25" x14ac:dyDescent="0.2">
      <c r="A339" s="623" t="s">
        <v>2042</v>
      </c>
      <c r="B339" s="522">
        <v>25000</v>
      </c>
      <c r="C339" s="318"/>
      <c r="D339" s="569">
        <v>0</v>
      </c>
    </row>
    <row r="340" spans="1:4" s="201" customFormat="1" ht="14.25" x14ac:dyDescent="0.2">
      <c r="A340" s="623" t="s">
        <v>2043</v>
      </c>
      <c r="B340" s="520">
        <v>10000</v>
      </c>
      <c r="C340" s="318"/>
      <c r="D340" s="569">
        <v>0</v>
      </c>
    </row>
    <row r="341" spans="1:4" s="201" customFormat="1" ht="14.25" x14ac:dyDescent="0.2">
      <c r="A341" s="623" t="s">
        <v>2044</v>
      </c>
      <c r="B341" s="520">
        <v>10000</v>
      </c>
      <c r="C341" s="318"/>
      <c r="D341" s="569">
        <v>0</v>
      </c>
    </row>
    <row r="342" spans="1:4" s="201" customFormat="1" ht="14.25" x14ac:dyDescent="0.2">
      <c r="A342" s="623" t="s">
        <v>2045</v>
      </c>
      <c r="B342" s="520">
        <v>10000</v>
      </c>
      <c r="C342" s="318"/>
      <c r="D342" s="569">
        <v>0</v>
      </c>
    </row>
    <row r="343" spans="1:4" s="201" customFormat="1" ht="14.25" x14ac:dyDescent="0.2">
      <c r="A343" s="624" t="s">
        <v>2046</v>
      </c>
      <c r="B343" s="523">
        <v>20000</v>
      </c>
      <c r="C343" s="318"/>
      <c r="D343" s="569">
        <v>0</v>
      </c>
    </row>
    <row r="344" spans="1:4" s="201" customFormat="1" ht="14.25" x14ac:dyDescent="0.2">
      <c r="A344" s="624" t="s">
        <v>2047</v>
      </c>
      <c r="B344" s="523">
        <v>7489</v>
      </c>
      <c r="C344" s="318"/>
      <c r="D344" s="569">
        <v>0</v>
      </c>
    </row>
    <row r="345" spans="1:4" s="201" customFormat="1" ht="14.25" x14ac:dyDescent="0.2">
      <c r="A345" s="624" t="s">
        <v>2048</v>
      </c>
      <c r="B345" s="523">
        <v>20000</v>
      </c>
      <c r="C345" s="318"/>
      <c r="D345" s="569">
        <v>0</v>
      </c>
    </row>
    <row r="346" spans="1:4" s="201" customFormat="1" ht="28.5" x14ac:dyDescent="0.2">
      <c r="A346" s="624" t="s">
        <v>1813</v>
      </c>
      <c r="B346" s="523">
        <v>20000</v>
      </c>
      <c r="C346" s="318"/>
      <c r="D346" s="569">
        <v>0</v>
      </c>
    </row>
    <row r="347" spans="1:4" s="201" customFormat="1" ht="14.25" x14ac:dyDescent="0.2">
      <c r="A347" s="624" t="s">
        <v>1814</v>
      </c>
      <c r="B347" s="523">
        <v>50000</v>
      </c>
      <c r="C347" s="318"/>
      <c r="D347" s="569">
        <v>0</v>
      </c>
    </row>
    <row r="348" spans="1:4" s="201" customFormat="1" ht="14.25" x14ac:dyDescent="0.2">
      <c r="A348" s="624" t="s">
        <v>1815</v>
      </c>
      <c r="B348" s="523">
        <v>10000</v>
      </c>
      <c r="C348" s="318"/>
      <c r="D348" s="569">
        <v>0</v>
      </c>
    </row>
    <row r="349" spans="1:4" s="201" customFormat="1" ht="14.25" x14ac:dyDescent="0.2">
      <c r="A349" s="623" t="s">
        <v>1816</v>
      </c>
      <c r="B349" s="537">
        <v>8572</v>
      </c>
      <c r="C349" s="318"/>
      <c r="D349" s="569">
        <v>0</v>
      </c>
    </row>
    <row r="350" spans="1:4" s="201" customFormat="1" ht="28.5" x14ac:dyDescent="0.2">
      <c r="A350" s="623" t="s">
        <v>1817</v>
      </c>
      <c r="B350" s="537">
        <v>10000</v>
      </c>
      <c r="C350" s="318"/>
      <c r="D350" s="569">
        <v>0</v>
      </c>
    </row>
    <row r="351" spans="1:4" s="201" customFormat="1" ht="14.25" x14ac:dyDescent="0.2">
      <c r="A351" s="624" t="s">
        <v>1818</v>
      </c>
      <c r="B351" s="523">
        <v>15000</v>
      </c>
      <c r="C351" s="318"/>
      <c r="D351" s="569">
        <v>0</v>
      </c>
    </row>
    <row r="352" spans="1:4" s="201" customFormat="1" ht="14.25" x14ac:dyDescent="0.2">
      <c r="A352" s="623" t="s">
        <v>1819</v>
      </c>
      <c r="B352" s="537">
        <v>30000</v>
      </c>
      <c r="C352" s="318"/>
      <c r="D352" s="569">
        <v>0</v>
      </c>
    </row>
    <row r="353" spans="1:4" s="201" customFormat="1" ht="14.25" x14ac:dyDescent="0.2">
      <c r="A353" s="623" t="s">
        <v>1624</v>
      </c>
      <c r="B353" s="537">
        <v>25000</v>
      </c>
      <c r="C353" s="318"/>
      <c r="D353" s="569">
        <v>0</v>
      </c>
    </row>
    <row r="354" spans="1:4" s="201" customFormat="1" ht="14.25" x14ac:dyDescent="0.2">
      <c r="A354" s="623" t="s">
        <v>1820</v>
      </c>
      <c r="B354" s="537">
        <v>10000</v>
      </c>
      <c r="C354" s="318"/>
      <c r="D354" s="569">
        <v>0</v>
      </c>
    </row>
    <row r="355" spans="1:4" s="201" customFormat="1" ht="28.5" x14ac:dyDescent="0.2">
      <c r="A355" s="623" t="s">
        <v>1821</v>
      </c>
      <c r="B355" s="523">
        <v>10000</v>
      </c>
      <c r="C355" s="318"/>
      <c r="D355" s="569">
        <v>0</v>
      </c>
    </row>
    <row r="356" spans="1:4" s="201" customFormat="1" ht="14.25" x14ac:dyDescent="0.2">
      <c r="A356" s="624" t="s">
        <v>459</v>
      </c>
      <c r="B356" s="522">
        <v>80000</v>
      </c>
      <c r="C356" s="318"/>
      <c r="D356" s="569">
        <v>0</v>
      </c>
    </row>
    <row r="357" spans="1:4" s="201" customFormat="1" ht="14.25" x14ac:dyDescent="0.2">
      <c r="A357" s="624" t="s">
        <v>1036</v>
      </c>
      <c r="B357" s="523">
        <v>20000</v>
      </c>
      <c r="C357" s="318"/>
      <c r="D357" s="569">
        <v>0</v>
      </c>
    </row>
    <row r="358" spans="1:4" s="201" customFormat="1" ht="15" thickBot="1" x14ac:dyDescent="0.25">
      <c r="A358" s="671" t="s">
        <v>544</v>
      </c>
      <c r="B358" s="537">
        <v>150000</v>
      </c>
      <c r="C358" s="318"/>
      <c r="D358" s="719">
        <v>0</v>
      </c>
    </row>
    <row r="359" spans="1:4" s="201" customFormat="1" ht="15" thickTop="1" x14ac:dyDescent="0.2">
      <c r="A359" s="758"/>
      <c r="B359" s="758"/>
      <c r="D359" s="758"/>
    </row>
    <row r="360" spans="1:4" s="201" customFormat="1" ht="14.25" x14ac:dyDescent="0.2">
      <c r="A360" s="211"/>
      <c r="B360" s="211"/>
      <c r="D360" s="211"/>
    </row>
    <row r="361" spans="1:4" s="201" customFormat="1" ht="15" thickBot="1" x14ac:dyDescent="0.25">
      <c r="A361" s="28"/>
      <c r="B361" s="28"/>
      <c r="C361" s="30"/>
      <c r="D361" s="18" t="s">
        <v>2</v>
      </c>
    </row>
    <row r="362" spans="1:4" s="201" customFormat="1" ht="15.75" thickTop="1" thickBot="1" x14ac:dyDescent="0.25">
      <c r="A362" s="187" t="s">
        <v>4</v>
      </c>
      <c r="B362" s="192" t="s">
        <v>5</v>
      </c>
      <c r="C362" s="31"/>
      <c r="D362" s="189" t="s">
        <v>256</v>
      </c>
    </row>
    <row r="363" spans="1:4" s="201" customFormat="1" ht="15" thickTop="1" x14ac:dyDescent="0.2">
      <c r="A363" s="623" t="s">
        <v>1050</v>
      </c>
      <c r="B363" s="537">
        <v>10000</v>
      </c>
      <c r="C363" s="318"/>
      <c r="D363" s="719">
        <v>0</v>
      </c>
    </row>
    <row r="364" spans="1:4" s="201" customFormat="1" ht="14.25" x14ac:dyDescent="0.2">
      <c r="A364" s="623" t="s">
        <v>746</v>
      </c>
      <c r="B364" s="537">
        <v>80000</v>
      </c>
      <c r="C364" s="318"/>
      <c r="D364" s="719">
        <v>0</v>
      </c>
    </row>
    <row r="365" spans="1:4" s="201" customFormat="1" ht="14.25" x14ac:dyDescent="0.2">
      <c r="A365" s="624" t="s">
        <v>979</v>
      </c>
      <c r="B365" s="523">
        <v>100000</v>
      </c>
      <c r="C365" s="318"/>
      <c r="D365" s="569">
        <v>0</v>
      </c>
    </row>
    <row r="366" spans="1:4" s="201" customFormat="1" ht="14.25" x14ac:dyDescent="0.2">
      <c r="A366" s="624" t="s">
        <v>704</v>
      </c>
      <c r="B366" s="523">
        <v>20000</v>
      </c>
      <c r="C366" s="318"/>
      <c r="D366" s="569">
        <v>0</v>
      </c>
    </row>
    <row r="367" spans="1:4" s="201" customFormat="1" ht="14.25" x14ac:dyDescent="0.2">
      <c r="A367" s="624" t="s">
        <v>419</v>
      </c>
      <c r="B367" s="523">
        <v>20000</v>
      </c>
      <c r="C367" s="318"/>
      <c r="D367" s="569">
        <v>0</v>
      </c>
    </row>
    <row r="368" spans="1:4" s="201" customFormat="1" ht="14.25" x14ac:dyDescent="0.2">
      <c r="A368" s="624" t="s">
        <v>820</v>
      </c>
      <c r="B368" s="523">
        <v>20000</v>
      </c>
      <c r="C368" s="318"/>
      <c r="D368" s="569">
        <v>0</v>
      </c>
    </row>
    <row r="369" spans="1:4" s="201" customFormat="1" ht="14.25" x14ac:dyDescent="0.2">
      <c r="A369" s="624" t="s">
        <v>125</v>
      </c>
      <c r="B369" s="523">
        <v>30000</v>
      </c>
      <c r="C369" s="318"/>
      <c r="D369" s="569">
        <v>0</v>
      </c>
    </row>
    <row r="370" spans="1:4" s="201" customFormat="1" ht="14.25" x14ac:dyDescent="0.2">
      <c r="A370" s="624" t="s">
        <v>723</v>
      </c>
      <c r="B370" s="523">
        <v>30000</v>
      </c>
      <c r="C370" s="318"/>
      <c r="D370" s="569">
        <v>0</v>
      </c>
    </row>
    <row r="371" spans="1:4" s="201" customFormat="1" ht="14.25" x14ac:dyDescent="0.2">
      <c r="A371" s="624" t="s">
        <v>432</v>
      </c>
      <c r="B371" s="523">
        <v>25000</v>
      </c>
      <c r="C371" s="318"/>
      <c r="D371" s="569">
        <v>0</v>
      </c>
    </row>
    <row r="372" spans="1:4" s="201" customFormat="1" ht="14.25" x14ac:dyDescent="0.2">
      <c r="A372" s="624" t="s">
        <v>714</v>
      </c>
      <c r="B372" s="523">
        <v>30000</v>
      </c>
      <c r="C372" s="318"/>
      <c r="D372" s="569">
        <v>0</v>
      </c>
    </row>
    <row r="373" spans="1:4" s="201" customFormat="1" ht="14.25" x14ac:dyDescent="0.2">
      <c r="A373" s="624" t="s">
        <v>629</v>
      </c>
      <c r="B373" s="523">
        <v>125000</v>
      </c>
      <c r="C373" s="318"/>
      <c r="D373" s="569">
        <v>0</v>
      </c>
    </row>
    <row r="374" spans="1:4" s="201" customFormat="1" ht="14.25" x14ac:dyDescent="0.2">
      <c r="A374" s="624" t="s">
        <v>1822</v>
      </c>
      <c r="B374" s="523">
        <v>30000</v>
      </c>
      <c r="C374" s="318"/>
      <c r="D374" s="569">
        <v>0</v>
      </c>
    </row>
    <row r="375" spans="1:4" s="201" customFormat="1" ht="14.25" x14ac:dyDescent="0.2">
      <c r="A375" s="624" t="s">
        <v>1823</v>
      </c>
      <c r="B375" s="523">
        <v>30000</v>
      </c>
      <c r="C375" s="318"/>
      <c r="D375" s="569">
        <v>0</v>
      </c>
    </row>
    <row r="376" spans="1:4" s="201" customFormat="1" ht="14.25" x14ac:dyDescent="0.2">
      <c r="A376" s="624" t="s">
        <v>106</v>
      </c>
      <c r="B376" s="523">
        <v>20000</v>
      </c>
      <c r="C376" s="318"/>
      <c r="D376" s="569">
        <v>0</v>
      </c>
    </row>
    <row r="377" spans="1:4" s="201" customFormat="1" ht="14.25" x14ac:dyDescent="0.2">
      <c r="A377" s="624" t="s">
        <v>1015</v>
      </c>
      <c r="B377" s="523">
        <v>20000</v>
      </c>
      <c r="C377" s="318"/>
      <c r="D377" s="569">
        <v>0</v>
      </c>
    </row>
    <row r="378" spans="1:4" s="201" customFormat="1" ht="14.25" x14ac:dyDescent="0.2">
      <c r="A378" s="672" t="s">
        <v>754</v>
      </c>
      <c r="B378" s="537">
        <v>20000</v>
      </c>
      <c r="C378" s="318"/>
      <c r="D378" s="569">
        <v>0</v>
      </c>
    </row>
    <row r="379" spans="1:4" s="201" customFormat="1" ht="28.5" x14ac:dyDescent="0.2">
      <c r="A379" s="623" t="s">
        <v>1824</v>
      </c>
      <c r="B379" s="537">
        <v>40000</v>
      </c>
      <c r="C379" s="318"/>
      <c r="D379" s="569">
        <v>0</v>
      </c>
    </row>
    <row r="380" spans="1:4" s="201" customFormat="1" ht="28.5" x14ac:dyDescent="0.2">
      <c r="A380" s="623" t="s">
        <v>1825</v>
      </c>
      <c r="B380" s="537">
        <v>18000</v>
      </c>
      <c r="C380" s="318"/>
      <c r="D380" s="569">
        <v>0</v>
      </c>
    </row>
    <row r="381" spans="1:4" s="201" customFormat="1" ht="14.25" x14ac:dyDescent="0.2">
      <c r="A381" s="623" t="s">
        <v>1826</v>
      </c>
      <c r="B381" s="537">
        <v>25000</v>
      </c>
      <c r="C381" s="318"/>
      <c r="D381" s="569">
        <v>0</v>
      </c>
    </row>
    <row r="382" spans="1:4" s="201" customFormat="1" ht="29.25" thickBot="1" x14ac:dyDescent="0.25">
      <c r="A382" s="623" t="s">
        <v>350</v>
      </c>
      <c r="B382" s="537">
        <v>700000</v>
      </c>
      <c r="C382" s="318"/>
      <c r="D382" s="376">
        <v>0</v>
      </c>
    </row>
    <row r="383" spans="1:4" s="201" customFormat="1" ht="16.5" thickTop="1" thickBot="1" x14ac:dyDescent="0.3">
      <c r="A383" s="256" t="s">
        <v>6</v>
      </c>
      <c r="B383" s="324">
        <f>SUM(B74:B382)</f>
        <v>19119407</v>
      </c>
      <c r="C383" s="318"/>
      <c r="D383" s="258">
        <f>SUM(D74:D316)</f>
        <v>18070.400000000001</v>
      </c>
    </row>
    <row r="384" spans="1:4" ht="13.5" thickTop="1" x14ac:dyDescent="0.2">
      <c r="C384" s="26"/>
      <c r="D384" s="16"/>
    </row>
    <row r="385" spans="1:4" x14ac:dyDescent="0.2">
      <c r="C385" s="26"/>
      <c r="D385" s="16"/>
    </row>
    <row r="386" spans="1:4" ht="15" x14ac:dyDescent="0.25">
      <c r="A386" s="808" t="s">
        <v>208</v>
      </c>
      <c r="B386" s="809"/>
      <c r="C386" s="26"/>
      <c r="D386" s="16"/>
    </row>
    <row r="387" spans="1:4" ht="13.5" thickBot="1" x14ac:dyDescent="0.25">
      <c r="C387" s="30"/>
      <c r="D387" s="18" t="s">
        <v>2</v>
      </c>
    </row>
    <row r="388" spans="1:4" ht="14.25" thickTop="1" thickBot="1" x14ac:dyDescent="0.25">
      <c r="A388" s="187" t="s">
        <v>4</v>
      </c>
      <c r="B388" s="192" t="s">
        <v>5</v>
      </c>
      <c r="C388" s="31"/>
      <c r="D388" s="189" t="s">
        <v>256</v>
      </c>
    </row>
    <row r="389" spans="1:4" s="201" customFormat="1" ht="15" thickTop="1" x14ac:dyDescent="0.2">
      <c r="A389" s="630" t="s">
        <v>1637</v>
      </c>
      <c r="B389" s="384">
        <v>1000000</v>
      </c>
      <c r="C389" s="318"/>
      <c r="D389" s="319">
        <v>0</v>
      </c>
    </row>
    <row r="390" spans="1:4" s="201" customFormat="1" ht="14.25" x14ac:dyDescent="0.2">
      <c r="A390" s="624" t="s">
        <v>1640</v>
      </c>
      <c r="B390" s="523">
        <v>900000</v>
      </c>
      <c r="C390" s="318"/>
      <c r="D390" s="361">
        <v>0</v>
      </c>
    </row>
    <row r="391" spans="1:4" s="201" customFormat="1" ht="28.5" x14ac:dyDescent="0.2">
      <c r="A391" s="624" t="s">
        <v>1641</v>
      </c>
      <c r="B391" s="519">
        <v>500000</v>
      </c>
      <c r="C391" s="318"/>
      <c r="D391" s="361">
        <v>0</v>
      </c>
    </row>
    <row r="392" spans="1:4" s="201" customFormat="1" ht="28.5" x14ac:dyDescent="0.2">
      <c r="A392" s="624" t="s">
        <v>351</v>
      </c>
      <c r="B392" s="523">
        <v>600000</v>
      </c>
      <c r="C392" s="318"/>
      <c r="D392" s="361">
        <v>0</v>
      </c>
    </row>
    <row r="393" spans="1:4" s="201" customFormat="1" ht="14.25" x14ac:dyDescent="0.2">
      <c r="A393" s="624" t="s">
        <v>1642</v>
      </c>
      <c r="B393" s="523">
        <v>700000</v>
      </c>
      <c r="C393" s="318"/>
      <c r="D393" s="361">
        <v>0</v>
      </c>
    </row>
    <row r="394" spans="1:4" s="201" customFormat="1" ht="14.25" x14ac:dyDescent="0.2">
      <c r="A394" s="624" t="s">
        <v>1643</v>
      </c>
      <c r="B394" s="523">
        <v>1000000</v>
      </c>
      <c r="C394" s="318"/>
      <c r="D394" s="361">
        <v>0</v>
      </c>
    </row>
    <row r="395" spans="1:4" s="201" customFormat="1" ht="18.75" customHeight="1" x14ac:dyDescent="0.2">
      <c r="A395" s="624" t="s">
        <v>1644</v>
      </c>
      <c r="B395" s="523">
        <v>1000000</v>
      </c>
      <c r="C395" s="318"/>
      <c r="D395" s="361">
        <v>0</v>
      </c>
    </row>
    <row r="396" spans="1:4" s="201" customFormat="1" ht="14.25" x14ac:dyDescent="0.2">
      <c r="A396" s="624" t="s">
        <v>1645</v>
      </c>
      <c r="B396" s="523">
        <v>800000</v>
      </c>
      <c r="C396" s="318"/>
      <c r="D396" s="361">
        <v>0</v>
      </c>
    </row>
    <row r="397" spans="1:4" s="201" customFormat="1" ht="14.25" x14ac:dyDescent="0.2">
      <c r="A397" s="624" t="s">
        <v>1646</v>
      </c>
      <c r="B397" s="523">
        <v>300000</v>
      </c>
      <c r="C397" s="318"/>
      <c r="D397" s="361">
        <v>0</v>
      </c>
    </row>
    <row r="398" spans="1:4" s="201" customFormat="1" ht="14.25" x14ac:dyDescent="0.2">
      <c r="A398" s="624" t="s">
        <v>117</v>
      </c>
      <c r="B398" s="523">
        <v>400000</v>
      </c>
      <c r="C398" s="318"/>
      <c r="D398" s="361">
        <v>0</v>
      </c>
    </row>
    <row r="399" spans="1:4" s="201" customFormat="1" ht="14.25" x14ac:dyDescent="0.2">
      <c r="A399" s="624" t="s">
        <v>968</v>
      </c>
      <c r="B399" s="523">
        <v>600000</v>
      </c>
      <c r="C399" s="318"/>
      <c r="D399" s="361">
        <v>0</v>
      </c>
    </row>
    <row r="400" spans="1:4" s="201" customFormat="1" ht="15" thickBot="1" x14ac:dyDescent="0.25">
      <c r="A400" s="623" t="s">
        <v>1647</v>
      </c>
      <c r="B400" s="537">
        <v>300000</v>
      </c>
      <c r="C400" s="318"/>
      <c r="D400" s="361">
        <v>0</v>
      </c>
    </row>
    <row r="401" spans="1:4" s="201" customFormat="1" ht="16.5" thickTop="1" thickBot="1" x14ac:dyDescent="0.3">
      <c r="A401" s="256" t="s">
        <v>6</v>
      </c>
      <c r="B401" s="324">
        <f>SUM(B389:B400)</f>
        <v>8100000</v>
      </c>
      <c r="C401" s="318"/>
      <c r="D401" s="258">
        <f>SUM(D389:D400)</f>
        <v>0</v>
      </c>
    </row>
    <row r="402" spans="1:4" s="201" customFormat="1" ht="15.75" thickTop="1" x14ac:dyDescent="0.25">
      <c r="A402" s="211"/>
      <c r="B402" s="297"/>
      <c r="C402" s="211"/>
      <c r="D402" s="340"/>
    </row>
    <row r="403" spans="1:4" s="201" customFormat="1" ht="15" x14ac:dyDescent="0.25">
      <c r="A403" s="211" t="s">
        <v>209</v>
      </c>
      <c r="B403" s="297"/>
      <c r="C403" s="211"/>
      <c r="D403" s="340"/>
    </row>
    <row r="404" spans="1:4" s="201" customFormat="1" ht="15" x14ac:dyDescent="0.25">
      <c r="A404" s="808" t="s">
        <v>210</v>
      </c>
      <c r="B404" s="809"/>
      <c r="C404" s="211"/>
      <c r="D404" s="340"/>
    </row>
    <row r="405" spans="1:4" ht="13.5" thickBot="1" x14ac:dyDescent="0.25">
      <c r="C405" s="30"/>
      <c r="D405" s="18" t="s">
        <v>2</v>
      </c>
    </row>
    <row r="406" spans="1:4" ht="14.25" thickTop="1" thickBot="1" x14ac:dyDescent="0.25">
      <c r="A406" s="187" t="s">
        <v>4</v>
      </c>
      <c r="B406" s="192" t="s">
        <v>5</v>
      </c>
      <c r="C406" s="31"/>
      <c r="D406" s="189" t="s">
        <v>256</v>
      </c>
    </row>
    <row r="407" spans="1:4" s="201" customFormat="1" ht="15" thickTop="1" x14ac:dyDescent="0.2">
      <c r="A407" s="673" t="s">
        <v>255</v>
      </c>
      <c r="B407" s="518">
        <v>20000</v>
      </c>
      <c r="C407" s="318"/>
      <c r="D407" s="319">
        <v>0</v>
      </c>
    </row>
    <row r="408" spans="1:4" s="201" customFormat="1" ht="15" thickBot="1" x14ac:dyDescent="0.25">
      <c r="A408" s="760" t="s">
        <v>1071</v>
      </c>
      <c r="B408" s="761">
        <v>240000</v>
      </c>
      <c r="C408" s="318"/>
      <c r="D408" s="357">
        <v>0</v>
      </c>
    </row>
    <row r="409" spans="1:4" s="201" customFormat="1" ht="15" thickTop="1" x14ac:dyDescent="0.2">
      <c r="A409" s="758"/>
      <c r="B409" s="758"/>
      <c r="D409" s="758"/>
    </row>
    <row r="410" spans="1:4" s="201" customFormat="1" ht="15" thickBot="1" x14ac:dyDescent="0.25">
      <c r="A410" s="714"/>
      <c r="B410" s="722"/>
      <c r="C410" s="211"/>
      <c r="D410" s="724" t="s">
        <v>2</v>
      </c>
    </row>
    <row r="411" spans="1:4" s="201" customFormat="1" ht="15.75" thickTop="1" thickBot="1" x14ac:dyDescent="0.25">
      <c r="A411" s="187" t="s">
        <v>4</v>
      </c>
      <c r="B411" s="192" t="s">
        <v>5</v>
      </c>
      <c r="C411" s="31"/>
      <c r="D411" s="189" t="s">
        <v>256</v>
      </c>
    </row>
    <row r="412" spans="1:4" s="201" customFormat="1" ht="15" thickTop="1" x14ac:dyDescent="0.2">
      <c r="A412" s="725" t="s">
        <v>1072</v>
      </c>
      <c r="B412" s="756">
        <v>240000</v>
      </c>
      <c r="C412" s="318"/>
      <c r="D412" s="376">
        <v>0</v>
      </c>
    </row>
    <row r="413" spans="1:4" s="201" customFormat="1" ht="14.25" x14ac:dyDescent="0.2">
      <c r="A413" s="676" t="s">
        <v>1073</v>
      </c>
      <c r="B413" s="520">
        <v>80000</v>
      </c>
      <c r="C413" s="318"/>
      <c r="D413" s="361">
        <v>0</v>
      </c>
    </row>
    <row r="414" spans="1:4" s="201" customFormat="1" ht="14.25" x14ac:dyDescent="0.2">
      <c r="A414" s="677" t="s">
        <v>1074</v>
      </c>
      <c r="B414" s="520">
        <v>500000</v>
      </c>
      <c r="C414" s="318"/>
      <c r="D414" s="361">
        <v>0</v>
      </c>
    </row>
    <row r="415" spans="1:4" s="201" customFormat="1" ht="14.25" x14ac:dyDescent="0.2">
      <c r="A415" s="677" t="s">
        <v>1075</v>
      </c>
      <c r="B415" s="520">
        <v>150000</v>
      </c>
      <c r="C415" s="318"/>
      <c r="D415" s="361">
        <v>0</v>
      </c>
    </row>
    <row r="416" spans="1:4" s="201" customFormat="1" ht="14.25" x14ac:dyDescent="0.2">
      <c r="A416" s="677" t="s">
        <v>1076</v>
      </c>
      <c r="B416" s="521">
        <v>30000</v>
      </c>
      <c r="C416" s="318"/>
      <c r="D416" s="361">
        <v>0</v>
      </c>
    </row>
    <row r="417" spans="1:4" s="201" customFormat="1" ht="14.25" x14ac:dyDescent="0.2">
      <c r="A417" s="677" t="s">
        <v>1077</v>
      </c>
      <c r="B417" s="521">
        <v>1100000</v>
      </c>
      <c r="C417" s="318"/>
      <c r="D417" s="361">
        <v>0</v>
      </c>
    </row>
    <row r="418" spans="1:4" s="201" customFormat="1" ht="15" customHeight="1" x14ac:dyDescent="0.2">
      <c r="A418" s="625" t="s">
        <v>1078</v>
      </c>
      <c r="B418" s="522">
        <v>45000</v>
      </c>
      <c r="C418" s="318"/>
      <c r="D418" s="361">
        <v>0</v>
      </c>
    </row>
    <row r="419" spans="1:4" s="201" customFormat="1" ht="14.25" x14ac:dyDescent="0.2">
      <c r="A419" s="624" t="s">
        <v>1079</v>
      </c>
      <c r="B419" s="523">
        <v>20000</v>
      </c>
      <c r="C419" s="318"/>
      <c r="D419" s="361">
        <v>0</v>
      </c>
    </row>
    <row r="420" spans="1:4" s="201" customFormat="1" ht="14.25" x14ac:dyDescent="0.2">
      <c r="A420" s="624" t="s">
        <v>1080</v>
      </c>
      <c r="B420" s="523">
        <v>10000</v>
      </c>
      <c r="C420" s="318"/>
      <c r="D420" s="361">
        <v>0</v>
      </c>
    </row>
    <row r="421" spans="1:4" s="201" customFormat="1" ht="14.25" x14ac:dyDescent="0.2">
      <c r="A421" s="624" t="s">
        <v>1081</v>
      </c>
      <c r="B421" s="523">
        <v>15000</v>
      </c>
      <c r="C421" s="318"/>
      <c r="D421" s="361">
        <v>0</v>
      </c>
    </row>
    <row r="422" spans="1:4" s="201" customFormat="1" ht="14.25" x14ac:dyDescent="0.2">
      <c r="A422" s="624" t="s">
        <v>1082</v>
      </c>
      <c r="B422" s="523">
        <v>30000</v>
      </c>
      <c r="C422" s="318"/>
      <c r="D422" s="361">
        <v>0</v>
      </c>
    </row>
    <row r="423" spans="1:4" s="201" customFormat="1" ht="14.25" x14ac:dyDescent="0.2">
      <c r="A423" s="677" t="s">
        <v>1083</v>
      </c>
      <c r="B423" s="523">
        <v>25000</v>
      </c>
      <c r="C423" s="318"/>
      <c r="D423" s="361">
        <v>0</v>
      </c>
    </row>
    <row r="424" spans="1:4" s="201" customFormat="1" ht="14.25" x14ac:dyDescent="0.2">
      <c r="A424" s="677" t="s">
        <v>1084</v>
      </c>
      <c r="B424" s="523">
        <v>10000</v>
      </c>
      <c r="C424" s="318"/>
      <c r="D424" s="361">
        <v>0</v>
      </c>
    </row>
    <row r="425" spans="1:4" s="201" customFormat="1" ht="14.25" x14ac:dyDescent="0.2">
      <c r="A425" s="677" t="s">
        <v>1085</v>
      </c>
      <c r="B425" s="521">
        <v>5000</v>
      </c>
      <c r="C425" s="318"/>
      <c r="D425" s="361">
        <v>0</v>
      </c>
    </row>
    <row r="426" spans="1:4" s="201" customFormat="1" ht="14.25" x14ac:dyDescent="0.2">
      <c r="A426" s="677" t="s">
        <v>1086</v>
      </c>
      <c r="B426" s="523">
        <v>35000</v>
      </c>
      <c r="C426" s="318"/>
      <c r="D426" s="361">
        <v>0</v>
      </c>
    </row>
    <row r="427" spans="1:4" s="201" customFormat="1" ht="14.25" x14ac:dyDescent="0.2">
      <c r="A427" s="677" t="s">
        <v>1087</v>
      </c>
      <c r="B427" s="523">
        <v>10000</v>
      </c>
      <c r="C427" s="318"/>
      <c r="D427" s="361">
        <v>0</v>
      </c>
    </row>
    <row r="428" spans="1:4" s="201" customFormat="1" ht="14.25" x14ac:dyDescent="0.2">
      <c r="A428" s="624" t="s">
        <v>1088</v>
      </c>
      <c r="B428" s="523">
        <v>10000</v>
      </c>
      <c r="C428" s="318"/>
      <c r="D428" s="361">
        <v>0</v>
      </c>
    </row>
    <row r="429" spans="1:4" s="201" customFormat="1" ht="14.25" x14ac:dyDescent="0.2">
      <c r="A429" s="624" t="s">
        <v>1089</v>
      </c>
      <c r="B429" s="523">
        <v>25000</v>
      </c>
      <c r="C429" s="318"/>
      <c r="D429" s="361">
        <v>0</v>
      </c>
    </row>
    <row r="430" spans="1:4" s="201" customFormat="1" ht="14.25" x14ac:dyDescent="0.2">
      <c r="A430" s="624" t="s">
        <v>1090</v>
      </c>
      <c r="B430" s="523">
        <v>5000</v>
      </c>
      <c r="C430" s="318"/>
      <c r="D430" s="361">
        <v>0</v>
      </c>
    </row>
    <row r="431" spans="1:4" s="201" customFormat="1" ht="14.25" x14ac:dyDescent="0.2">
      <c r="A431" s="624" t="s">
        <v>1091</v>
      </c>
      <c r="B431" s="523">
        <v>10000</v>
      </c>
      <c r="C431" s="318"/>
      <c r="D431" s="361">
        <v>0</v>
      </c>
    </row>
    <row r="432" spans="1:4" s="201" customFormat="1" ht="14.25" x14ac:dyDescent="0.2">
      <c r="A432" s="624" t="s">
        <v>1092</v>
      </c>
      <c r="B432" s="520">
        <v>10000</v>
      </c>
      <c r="C432" s="318"/>
      <c r="D432" s="361">
        <v>0</v>
      </c>
    </row>
    <row r="433" spans="1:4" s="201" customFormat="1" ht="14.25" x14ac:dyDescent="0.2">
      <c r="A433" s="677" t="s">
        <v>1093</v>
      </c>
      <c r="B433" s="523">
        <v>20000</v>
      </c>
      <c r="C433" s="318"/>
      <c r="D433" s="361">
        <v>0</v>
      </c>
    </row>
    <row r="434" spans="1:4" s="201" customFormat="1" ht="14.25" x14ac:dyDescent="0.2">
      <c r="A434" s="624" t="s">
        <v>1094</v>
      </c>
      <c r="B434" s="520">
        <v>25000</v>
      </c>
      <c r="C434" s="318"/>
      <c r="D434" s="361">
        <v>0</v>
      </c>
    </row>
    <row r="435" spans="1:4" s="201" customFormat="1" ht="14.25" x14ac:dyDescent="0.2">
      <c r="A435" s="678" t="s">
        <v>1095</v>
      </c>
      <c r="B435" s="521">
        <v>10000</v>
      </c>
      <c r="C435" s="318"/>
      <c r="D435" s="361">
        <v>71</v>
      </c>
    </row>
    <row r="436" spans="1:4" s="201" customFormat="1" ht="14.25" x14ac:dyDescent="0.2">
      <c r="A436" s="716" t="s">
        <v>1096</v>
      </c>
      <c r="B436" s="717">
        <v>60000</v>
      </c>
      <c r="C436" s="318"/>
      <c r="D436" s="719">
        <v>0</v>
      </c>
    </row>
    <row r="437" spans="1:4" s="201" customFormat="1" ht="14.25" x14ac:dyDescent="0.2">
      <c r="A437" s="624" t="s">
        <v>1097</v>
      </c>
      <c r="B437" s="718">
        <v>90000</v>
      </c>
      <c r="C437" s="318"/>
      <c r="D437" s="719">
        <v>0</v>
      </c>
    </row>
    <row r="438" spans="1:4" s="201" customFormat="1" ht="14.25" x14ac:dyDescent="0.2">
      <c r="A438" s="623" t="s">
        <v>1098</v>
      </c>
      <c r="B438" s="717">
        <v>10000</v>
      </c>
      <c r="C438" s="318"/>
      <c r="D438" s="719">
        <v>0</v>
      </c>
    </row>
    <row r="439" spans="1:4" s="201" customFormat="1" ht="14.25" x14ac:dyDescent="0.2">
      <c r="A439" s="677" t="s">
        <v>1099</v>
      </c>
      <c r="B439" s="720">
        <v>10000</v>
      </c>
      <c r="C439" s="318"/>
      <c r="D439" s="569">
        <v>0</v>
      </c>
    </row>
    <row r="440" spans="1:4" s="201" customFormat="1" ht="14.25" x14ac:dyDescent="0.2">
      <c r="A440" s="623" t="s">
        <v>1100</v>
      </c>
      <c r="B440" s="717">
        <v>500000</v>
      </c>
      <c r="C440" s="318"/>
      <c r="D440" s="376">
        <v>0</v>
      </c>
    </row>
    <row r="441" spans="1:4" s="201" customFormat="1" ht="14.25" x14ac:dyDescent="0.2">
      <c r="A441" s="677" t="s">
        <v>1101</v>
      </c>
      <c r="B441" s="723">
        <v>20000</v>
      </c>
      <c r="C441" s="318"/>
      <c r="D441" s="569">
        <v>0</v>
      </c>
    </row>
    <row r="442" spans="1:4" s="201" customFormat="1" ht="14.25" x14ac:dyDescent="0.2">
      <c r="A442" s="716" t="s">
        <v>1102</v>
      </c>
      <c r="B442" s="726">
        <v>15000</v>
      </c>
      <c r="C442" s="318"/>
      <c r="D442" s="376">
        <v>0</v>
      </c>
    </row>
    <row r="443" spans="1:4" s="201" customFormat="1" ht="14.25" x14ac:dyDescent="0.2">
      <c r="A443" s="675" t="s">
        <v>1103</v>
      </c>
      <c r="B443" s="723">
        <v>30000</v>
      </c>
      <c r="C443" s="318"/>
      <c r="D443" s="569">
        <v>0</v>
      </c>
    </row>
    <row r="444" spans="1:4" s="201" customFormat="1" ht="14.25" x14ac:dyDescent="0.2">
      <c r="A444" s="675" t="s">
        <v>1104</v>
      </c>
      <c r="B444" s="519">
        <v>10000</v>
      </c>
      <c r="C444" s="318"/>
      <c r="D444" s="361">
        <v>0</v>
      </c>
    </row>
    <row r="445" spans="1:4" s="201" customFormat="1" ht="14.25" x14ac:dyDescent="0.2">
      <c r="A445" s="677" t="s">
        <v>1105</v>
      </c>
      <c r="B445" s="519">
        <v>100000</v>
      </c>
      <c r="C445" s="318"/>
      <c r="D445" s="361">
        <v>0</v>
      </c>
    </row>
    <row r="446" spans="1:4" s="201" customFormat="1" ht="14.25" x14ac:dyDescent="0.2">
      <c r="A446" s="675" t="s">
        <v>1106</v>
      </c>
      <c r="B446" s="519">
        <v>40000</v>
      </c>
      <c r="C446" s="318"/>
      <c r="D446" s="361">
        <v>0</v>
      </c>
    </row>
    <row r="447" spans="1:4" s="201" customFormat="1" ht="14.25" x14ac:dyDescent="0.2">
      <c r="A447" s="675" t="s">
        <v>334</v>
      </c>
      <c r="B447" s="519">
        <v>5000</v>
      </c>
      <c r="C447" s="318"/>
      <c r="D447" s="361">
        <v>0</v>
      </c>
    </row>
    <row r="448" spans="1:4" s="201" customFormat="1" ht="15" customHeight="1" x14ac:dyDescent="0.2">
      <c r="A448" s="675" t="s">
        <v>1107</v>
      </c>
      <c r="B448" s="521">
        <v>25000</v>
      </c>
      <c r="C448" s="318"/>
      <c r="D448" s="361">
        <v>0</v>
      </c>
    </row>
    <row r="449" spans="1:4" s="201" customFormat="1" ht="28.5" x14ac:dyDescent="0.2">
      <c r="A449" s="675" t="s">
        <v>1108</v>
      </c>
      <c r="B449" s="519">
        <v>20000</v>
      </c>
      <c r="C449" s="318"/>
      <c r="D449" s="361">
        <v>0</v>
      </c>
    </row>
    <row r="450" spans="1:4" s="201" customFormat="1" ht="14.25" x14ac:dyDescent="0.2">
      <c r="A450" s="624" t="s">
        <v>1109</v>
      </c>
      <c r="B450" s="519">
        <v>20000</v>
      </c>
      <c r="C450" s="318"/>
      <c r="D450" s="361">
        <v>0</v>
      </c>
    </row>
    <row r="451" spans="1:4" s="201" customFormat="1" ht="14.25" x14ac:dyDescent="0.2">
      <c r="A451" s="624" t="s">
        <v>1110</v>
      </c>
      <c r="B451" s="519">
        <v>5000</v>
      </c>
      <c r="C451" s="318"/>
      <c r="D451" s="361">
        <v>0</v>
      </c>
    </row>
    <row r="452" spans="1:4" s="201" customFormat="1" ht="14.25" x14ac:dyDescent="0.2">
      <c r="A452" s="675" t="s">
        <v>1111</v>
      </c>
      <c r="B452" s="519">
        <v>25000</v>
      </c>
      <c r="C452" s="318"/>
      <c r="D452" s="361">
        <v>0</v>
      </c>
    </row>
    <row r="453" spans="1:4" s="201" customFormat="1" ht="14.25" x14ac:dyDescent="0.2">
      <c r="A453" s="675" t="s">
        <v>1112</v>
      </c>
      <c r="B453" s="519">
        <v>10000</v>
      </c>
      <c r="C453" s="318"/>
      <c r="D453" s="361">
        <v>0</v>
      </c>
    </row>
    <row r="454" spans="1:4" s="201" customFormat="1" ht="18" customHeight="1" x14ac:dyDescent="0.2">
      <c r="A454" s="675" t="s">
        <v>1113</v>
      </c>
      <c r="B454" s="519">
        <v>200000</v>
      </c>
      <c r="C454" s="318"/>
      <c r="D454" s="361">
        <v>0</v>
      </c>
    </row>
    <row r="455" spans="1:4" s="201" customFormat="1" ht="28.5" customHeight="1" x14ac:dyDescent="0.2">
      <c r="A455" s="675" t="s">
        <v>1114</v>
      </c>
      <c r="B455" s="521">
        <v>25000</v>
      </c>
      <c r="C455" s="318"/>
      <c r="D455" s="361">
        <v>0</v>
      </c>
    </row>
    <row r="456" spans="1:4" s="201" customFormat="1" ht="14.25" x14ac:dyDescent="0.2">
      <c r="A456" s="675" t="s">
        <v>1115</v>
      </c>
      <c r="B456" s="519">
        <v>10000</v>
      </c>
      <c r="C456" s="318"/>
      <c r="D456" s="361">
        <v>0</v>
      </c>
    </row>
    <row r="457" spans="1:4" s="201" customFormat="1" ht="15" customHeight="1" x14ac:dyDescent="0.2">
      <c r="A457" s="675" t="s">
        <v>1116</v>
      </c>
      <c r="B457" s="519">
        <v>30000</v>
      </c>
      <c r="C457" s="318"/>
      <c r="D457" s="361">
        <v>0</v>
      </c>
    </row>
    <row r="458" spans="1:4" s="201" customFormat="1" ht="14.25" x14ac:dyDescent="0.2">
      <c r="A458" s="675" t="s">
        <v>1117</v>
      </c>
      <c r="B458" s="519">
        <v>5000</v>
      </c>
      <c r="C458" s="318"/>
      <c r="D458" s="361">
        <v>0</v>
      </c>
    </row>
    <row r="459" spans="1:4" s="201" customFormat="1" ht="14.25" x14ac:dyDescent="0.2">
      <c r="A459" s="681" t="s">
        <v>1118</v>
      </c>
      <c r="B459" s="519">
        <v>150000</v>
      </c>
      <c r="C459" s="318"/>
      <c r="D459" s="361">
        <v>0</v>
      </c>
    </row>
    <row r="460" spans="1:4" s="201" customFormat="1" ht="15" thickBot="1" x14ac:dyDescent="0.25">
      <c r="A460" s="725" t="s">
        <v>1119</v>
      </c>
      <c r="B460" s="756">
        <v>30000</v>
      </c>
      <c r="C460" s="318"/>
      <c r="D460" s="376">
        <v>0</v>
      </c>
    </row>
    <row r="461" spans="1:4" s="201" customFormat="1" ht="15" customHeight="1" thickTop="1" x14ac:dyDescent="0.2">
      <c r="A461" s="758"/>
      <c r="B461" s="758"/>
      <c r="D461" s="758"/>
    </row>
    <row r="462" spans="1:4" s="201" customFormat="1" ht="15" customHeight="1" x14ac:dyDescent="0.2">
      <c r="A462" s="762"/>
      <c r="B462" s="763"/>
      <c r="C462" s="211"/>
      <c r="D462" s="372"/>
    </row>
    <row r="463" spans="1:4" s="201" customFormat="1" ht="15" customHeight="1" thickBot="1" x14ac:dyDescent="0.25">
      <c r="A463" s="714"/>
      <c r="B463" s="722"/>
      <c r="C463" s="211"/>
      <c r="D463" s="724" t="s">
        <v>2</v>
      </c>
    </row>
    <row r="464" spans="1:4" s="201" customFormat="1" ht="15" customHeight="1" thickTop="1" thickBot="1" x14ac:dyDescent="0.25">
      <c r="A464" s="187" t="s">
        <v>4</v>
      </c>
      <c r="B464" s="192" t="s">
        <v>5</v>
      </c>
      <c r="C464" s="31"/>
      <c r="D464" s="189" t="s">
        <v>256</v>
      </c>
    </row>
    <row r="465" spans="1:4" s="201" customFormat="1" ht="15" customHeight="1" thickTop="1" x14ac:dyDescent="0.2">
      <c r="A465" s="725" t="s">
        <v>1120</v>
      </c>
      <c r="B465" s="756">
        <v>100000</v>
      </c>
      <c r="C465" s="318"/>
      <c r="D465" s="376">
        <v>0</v>
      </c>
    </row>
    <row r="466" spans="1:4" s="201" customFormat="1" ht="14.25" x14ac:dyDescent="0.2">
      <c r="A466" s="675" t="s">
        <v>1121</v>
      </c>
      <c r="B466" s="519">
        <v>10000</v>
      </c>
      <c r="C466" s="318"/>
      <c r="D466" s="361">
        <v>0</v>
      </c>
    </row>
    <row r="467" spans="1:4" s="201" customFormat="1" ht="14.25" x14ac:dyDescent="0.2">
      <c r="A467" s="675" t="s">
        <v>1122</v>
      </c>
      <c r="B467" s="521">
        <v>50000</v>
      </c>
      <c r="C467" s="318"/>
      <c r="D467" s="361">
        <v>0</v>
      </c>
    </row>
    <row r="468" spans="1:4" s="201" customFormat="1" ht="14.25" x14ac:dyDescent="0.2">
      <c r="A468" s="681" t="s">
        <v>1123</v>
      </c>
      <c r="B468" s="521">
        <v>70000</v>
      </c>
      <c r="C468" s="318"/>
      <c r="D468" s="361">
        <v>0</v>
      </c>
    </row>
    <row r="469" spans="1:4" s="201" customFormat="1" ht="14.25" x14ac:dyDescent="0.2">
      <c r="A469" s="675" t="s">
        <v>1124</v>
      </c>
      <c r="B469" s="519">
        <v>40000</v>
      </c>
      <c r="C469" s="318"/>
      <c r="D469" s="361">
        <v>0</v>
      </c>
    </row>
    <row r="470" spans="1:4" s="201" customFormat="1" ht="14.25" x14ac:dyDescent="0.2">
      <c r="A470" s="675" t="s">
        <v>1125</v>
      </c>
      <c r="B470" s="519">
        <v>20000</v>
      </c>
      <c r="C470" s="318"/>
      <c r="D470" s="361">
        <v>0</v>
      </c>
    </row>
    <row r="471" spans="1:4" s="201" customFormat="1" ht="14.25" x14ac:dyDescent="0.2">
      <c r="A471" s="681" t="s">
        <v>1126</v>
      </c>
      <c r="B471" s="519">
        <v>40000</v>
      </c>
      <c r="C471" s="318"/>
      <c r="D471" s="361">
        <v>0</v>
      </c>
    </row>
    <row r="472" spans="1:4" s="201" customFormat="1" ht="14.25" x14ac:dyDescent="0.2">
      <c r="A472" s="675" t="s">
        <v>1127</v>
      </c>
      <c r="B472" s="519">
        <v>20000</v>
      </c>
      <c r="C472" s="318"/>
      <c r="D472" s="361">
        <v>0</v>
      </c>
    </row>
    <row r="473" spans="1:4" s="201" customFormat="1" ht="14.25" x14ac:dyDescent="0.2">
      <c r="A473" s="681" t="s">
        <v>1128</v>
      </c>
      <c r="B473" s="519">
        <v>15000</v>
      </c>
      <c r="C473" s="318"/>
      <c r="D473" s="361">
        <v>0</v>
      </c>
    </row>
    <row r="474" spans="1:4" s="201" customFormat="1" ht="14.25" x14ac:dyDescent="0.2">
      <c r="A474" s="675" t="s">
        <v>320</v>
      </c>
      <c r="B474" s="519">
        <v>60000</v>
      </c>
      <c r="C474" s="318"/>
      <c r="D474" s="361">
        <v>0</v>
      </c>
    </row>
    <row r="475" spans="1:4" s="201" customFormat="1" ht="14.25" x14ac:dyDescent="0.2">
      <c r="A475" s="681" t="s">
        <v>1129</v>
      </c>
      <c r="B475" s="519">
        <v>100000</v>
      </c>
      <c r="C475" s="318"/>
      <c r="D475" s="361">
        <v>0</v>
      </c>
    </row>
    <row r="476" spans="1:4" s="201" customFormat="1" ht="28.5" x14ac:dyDescent="0.2">
      <c r="A476" s="675" t="s">
        <v>2092</v>
      </c>
      <c r="B476" s="519">
        <v>20000</v>
      </c>
      <c r="C476" s="318"/>
      <c r="D476" s="361">
        <v>0</v>
      </c>
    </row>
    <row r="477" spans="1:4" s="201" customFormat="1" ht="14.25" x14ac:dyDescent="0.2">
      <c r="A477" s="675" t="s">
        <v>1130</v>
      </c>
      <c r="B477" s="519">
        <v>20000</v>
      </c>
      <c r="C477" s="318"/>
      <c r="D477" s="361">
        <v>0</v>
      </c>
    </row>
    <row r="478" spans="1:4" s="201" customFormat="1" ht="28.5" x14ac:dyDescent="0.2">
      <c r="A478" s="675" t="s">
        <v>1545</v>
      </c>
      <c r="B478" s="519">
        <v>20000</v>
      </c>
      <c r="C478" s="318"/>
      <c r="D478" s="361">
        <v>0</v>
      </c>
    </row>
    <row r="479" spans="1:4" s="201" customFormat="1" ht="14.25" x14ac:dyDescent="0.2">
      <c r="A479" s="681" t="s">
        <v>1131</v>
      </c>
      <c r="B479" s="519">
        <v>25000</v>
      </c>
      <c r="C479" s="318"/>
      <c r="D479" s="361">
        <v>0</v>
      </c>
    </row>
    <row r="480" spans="1:4" s="201" customFormat="1" ht="14.25" x14ac:dyDescent="0.2">
      <c r="A480" s="675" t="s">
        <v>1132</v>
      </c>
      <c r="B480" s="519">
        <v>130000</v>
      </c>
      <c r="C480" s="318"/>
      <c r="D480" s="361">
        <v>0</v>
      </c>
    </row>
    <row r="481" spans="1:4" s="201" customFormat="1" ht="14.25" x14ac:dyDescent="0.2">
      <c r="A481" s="675" t="s">
        <v>1133</v>
      </c>
      <c r="B481" s="521">
        <v>20000</v>
      </c>
      <c r="C481" s="318"/>
      <c r="D481" s="361">
        <v>0</v>
      </c>
    </row>
    <row r="482" spans="1:4" s="201" customFormat="1" ht="14.25" x14ac:dyDescent="0.2">
      <c r="A482" s="675" t="s">
        <v>1134</v>
      </c>
      <c r="B482" s="521">
        <v>200000</v>
      </c>
      <c r="C482" s="318"/>
      <c r="D482" s="361">
        <v>0</v>
      </c>
    </row>
    <row r="483" spans="1:4" s="201" customFormat="1" ht="14.25" x14ac:dyDescent="0.2">
      <c r="A483" s="681" t="s">
        <v>1135</v>
      </c>
      <c r="B483" s="521">
        <v>40000</v>
      </c>
      <c r="C483" s="318"/>
      <c r="D483" s="361">
        <v>0</v>
      </c>
    </row>
    <row r="484" spans="1:4" s="201" customFormat="1" ht="14.25" x14ac:dyDescent="0.2">
      <c r="A484" s="675" t="s">
        <v>1136</v>
      </c>
      <c r="B484" s="521">
        <v>15000</v>
      </c>
      <c r="C484" s="318"/>
      <c r="D484" s="361">
        <v>0</v>
      </c>
    </row>
    <row r="485" spans="1:4" s="201" customFormat="1" ht="14.25" x14ac:dyDescent="0.2">
      <c r="A485" s="624" t="s">
        <v>1137</v>
      </c>
      <c r="B485" s="521">
        <v>60000</v>
      </c>
      <c r="C485" s="318"/>
      <c r="D485" s="361">
        <v>0</v>
      </c>
    </row>
    <row r="486" spans="1:4" s="201" customFormat="1" ht="14.25" x14ac:dyDescent="0.2">
      <c r="A486" s="624" t="s">
        <v>1138</v>
      </c>
      <c r="B486" s="521">
        <v>10000</v>
      </c>
      <c r="C486" s="318"/>
      <c r="D486" s="361">
        <v>0</v>
      </c>
    </row>
    <row r="487" spans="1:4" s="201" customFormat="1" ht="15.75" customHeight="1" x14ac:dyDescent="0.2">
      <c r="A487" s="764" t="s">
        <v>1139</v>
      </c>
      <c r="B487" s="521">
        <v>10000</v>
      </c>
      <c r="C487" s="318"/>
      <c r="D487" s="361">
        <v>0</v>
      </c>
    </row>
    <row r="488" spans="1:4" s="201" customFormat="1" ht="28.5" x14ac:dyDescent="0.2">
      <c r="A488" s="675" t="s">
        <v>1140</v>
      </c>
      <c r="B488" s="521">
        <v>30000</v>
      </c>
      <c r="C488" s="318"/>
      <c r="D488" s="361">
        <v>0</v>
      </c>
    </row>
    <row r="489" spans="1:4" s="201" customFormat="1" ht="14.25" x14ac:dyDescent="0.2">
      <c r="A489" s="675" t="s">
        <v>1141</v>
      </c>
      <c r="B489" s="521">
        <v>45000</v>
      </c>
      <c r="C489" s="318"/>
      <c r="D489" s="361">
        <v>0</v>
      </c>
    </row>
    <row r="490" spans="1:4" s="201" customFormat="1" ht="14.25" x14ac:dyDescent="0.2">
      <c r="A490" s="675" t="s">
        <v>1142</v>
      </c>
      <c r="B490" s="521">
        <v>10000</v>
      </c>
      <c r="C490" s="318"/>
      <c r="D490" s="361">
        <v>0</v>
      </c>
    </row>
    <row r="491" spans="1:4" s="201" customFormat="1" ht="13.5" customHeight="1" x14ac:dyDescent="0.2">
      <c r="A491" s="725" t="s">
        <v>1143</v>
      </c>
      <c r="B491" s="726">
        <v>40000</v>
      </c>
      <c r="C491" s="318"/>
      <c r="D491" s="719">
        <v>0</v>
      </c>
    </row>
    <row r="492" spans="1:4" s="201" customFormat="1" ht="13.5" customHeight="1" x14ac:dyDescent="0.2">
      <c r="A492" s="675" t="s">
        <v>1144</v>
      </c>
      <c r="B492" s="723">
        <v>15000</v>
      </c>
      <c r="C492" s="318"/>
      <c r="D492" s="569">
        <v>0</v>
      </c>
    </row>
    <row r="493" spans="1:4" s="201" customFormat="1" ht="13.5" customHeight="1" x14ac:dyDescent="0.2">
      <c r="A493" s="681" t="s">
        <v>1145</v>
      </c>
      <c r="B493" s="723">
        <v>40000</v>
      </c>
      <c r="C493" s="318"/>
      <c r="D493" s="361">
        <v>0</v>
      </c>
    </row>
    <row r="494" spans="1:4" s="201" customFormat="1" ht="13.5" customHeight="1" x14ac:dyDescent="0.2">
      <c r="A494" s="725" t="s">
        <v>1146</v>
      </c>
      <c r="B494" s="726">
        <v>50000</v>
      </c>
      <c r="C494" s="318"/>
      <c r="D494" s="376">
        <v>0</v>
      </c>
    </row>
    <row r="495" spans="1:4" s="201" customFormat="1" ht="13.5" customHeight="1" x14ac:dyDescent="0.2">
      <c r="A495" s="706" t="s">
        <v>1147</v>
      </c>
      <c r="B495" s="726">
        <v>60000</v>
      </c>
      <c r="C495" s="318"/>
      <c r="D495" s="719">
        <v>0</v>
      </c>
    </row>
    <row r="496" spans="1:4" ht="14.25" x14ac:dyDescent="0.2">
      <c r="A496" s="725" t="s">
        <v>1148</v>
      </c>
      <c r="B496" s="726">
        <v>90000</v>
      </c>
      <c r="C496" s="318"/>
      <c r="D496" s="719">
        <v>0</v>
      </c>
    </row>
    <row r="497" spans="1:4" ht="14.25" x14ac:dyDescent="0.2">
      <c r="A497" s="675" t="s">
        <v>1149</v>
      </c>
      <c r="B497" s="723">
        <v>15000</v>
      </c>
      <c r="C497" s="318"/>
      <c r="D497" s="569">
        <v>0</v>
      </c>
    </row>
    <row r="498" spans="1:4" ht="14.25" x14ac:dyDescent="0.2">
      <c r="A498" s="675" t="s">
        <v>1153</v>
      </c>
      <c r="B498" s="521">
        <v>20000</v>
      </c>
      <c r="C498" s="318"/>
      <c r="D498" s="361">
        <v>0</v>
      </c>
    </row>
    <row r="499" spans="1:4" ht="14.25" x14ac:dyDescent="0.2">
      <c r="A499" s="681" t="s">
        <v>1150</v>
      </c>
      <c r="B499" s="521">
        <v>20000</v>
      </c>
      <c r="C499" s="318"/>
      <c r="D499" s="361">
        <v>0</v>
      </c>
    </row>
    <row r="500" spans="1:4" ht="14.25" x14ac:dyDescent="0.2">
      <c r="A500" s="681" t="s">
        <v>1151</v>
      </c>
      <c r="B500" s="521">
        <v>5000</v>
      </c>
      <c r="C500" s="318"/>
      <c r="D500" s="361">
        <v>0</v>
      </c>
    </row>
    <row r="501" spans="1:4" ht="14.25" x14ac:dyDescent="0.2">
      <c r="A501" s="681" t="s">
        <v>1152</v>
      </c>
      <c r="B501" s="521">
        <v>20000</v>
      </c>
      <c r="C501" s="318"/>
      <c r="D501" s="361">
        <v>0</v>
      </c>
    </row>
    <row r="502" spans="1:4" ht="28.5" x14ac:dyDescent="0.2">
      <c r="A502" s="675" t="s">
        <v>1154</v>
      </c>
      <c r="B502" s="521">
        <v>15000</v>
      </c>
      <c r="C502" s="318"/>
      <c r="D502" s="361">
        <v>0</v>
      </c>
    </row>
    <row r="503" spans="1:4" ht="14.25" x14ac:dyDescent="0.2">
      <c r="A503" s="681" t="s">
        <v>1155</v>
      </c>
      <c r="B503" s="521">
        <v>140000</v>
      </c>
      <c r="C503" s="318"/>
      <c r="D503" s="361">
        <v>0</v>
      </c>
    </row>
    <row r="504" spans="1:4" ht="14.25" x14ac:dyDescent="0.2">
      <c r="A504" s="681" t="s">
        <v>1156</v>
      </c>
      <c r="B504" s="521">
        <v>35000</v>
      </c>
      <c r="C504" s="318"/>
      <c r="D504" s="361">
        <v>0</v>
      </c>
    </row>
    <row r="505" spans="1:4" ht="14.25" x14ac:dyDescent="0.2">
      <c r="A505" s="675" t="s">
        <v>1157</v>
      </c>
      <c r="B505" s="521">
        <v>30000</v>
      </c>
      <c r="C505" s="318"/>
      <c r="D505" s="361">
        <v>0</v>
      </c>
    </row>
    <row r="506" spans="1:4" ht="14.25" x14ac:dyDescent="0.2">
      <c r="A506" s="681" t="s">
        <v>1158</v>
      </c>
      <c r="B506" s="521">
        <v>40000</v>
      </c>
      <c r="C506" s="318"/>
      <c r="D506" s="361">
        <v>0</v>
      </c>
    </row>
    <row r="507" spans="1:4" ht="14.25" x14ac:dyDescent="0.2">
      <c r="A507" s="681" t="s">
        <v>1159</v>
      </c>
      <c r="B507" s="521">
        <v>25000</v>
      </c>
      <c r="C507" s="318"/>
      <c r="D507" s="361">
        <v>0</v>
      </c>
    </row>
    <row r="508" spans="1:4" ht="14.25" x14ac:dyDescent="0.2">
      <c r="A508" s="681" t="s">
        <v>1160</v>
      </c>
      <c r="B508" s="521">
        <v>35000</v>
      </c>
      <c r="C508" s="318"/>
      <c r="D508" s="361">
        <v>0</v>
      </c>
    </row>
    <row r="509" spans="1:4" ht="14.25" x14ac:dyDescent="0.2">
      <c r="A509" s="675" t="s">
        <v>1161</v>
      </c>
      <c r="B509" s="521">
        <v>10000</v>
      </c>
      <c r="C509" s="318"/>
      <c r="D509" s="361">
        <v>0</v>
      </c>
    </row>
    <row r="510" spans="1:4" ht="28.5" x14ac:dyDescent="0.2">
      <c r="A510" s="677" t="s">
        <v>1162</v>
      </c>
      <c r="B510" s="521">
        <v>35000</v>
      </c>
      <c r="C510" s="318"/>
      <c r="D510" s="361">
        <v>0</v>
      </c>
    </row>
    <row r="511" spans="1:4" ht="15" thickBot="1" x14ac:dyDescent="0.25">
      <c r="A511" s="682" t="s">
        <v>1163</v>
      </c>
      <c r="B511" s="527">
        <v>65000</v>
      </c>
      <c r="C511" s="318"/>
      <c r="D511" s="373">
        <v>0</v>
      </c>
    </row>
    <row r="512" spans="1:4" ht="15" thickTop="1" x14ac:dyDescent="0.2">
      <c r="A512" s="765"/>
      <c r="B512" s="722"/>
      <c r="C512" s="211"/>
      <c r="D512" s="372"/>
    </row>
    <row r="513" spans="1:4" ht="13.5" thickBot="1" x14ac:dyDescent="0.25">
      <c r="C513" s="30"/>
      <c r="D513" s="18" t="s">
        <v>2</v>
      </c>
    </row>
    <row r="514" spans="1:4" ht="14.25" thickTop="1" thickBot="1" x14ac:dyDescent="0.25">
      <c r="A514" s="187" t="s">
        <v>4</v>
      </c>
      <c r="B514" s="192" t="s">
        <v>5</v>
      </c>
      <c r="C514" s="31"/>
      <c r="D514" s="189" t="s">
        <v>256</v>
      </c>
    </row>
    <row r="515" spans="1:4" s="201" customFormat="1" ht="15" thickTop="1" x14ac:dyDescent="0.2">
      <c r="A515" s="675" t="s">
        <v>1164</v>
      </c>
      <c r="B515" s="521">
        <v>15000</v>
      </c>
      <c r="C515" s="318"/>
      <c r="D515" s="361">
        <v>0</v>
      </c>
    </row>
    <row r="516" spans="1:4" s="201" customFormat="1" ht="14.25" x14ac:dyDescent="0.2">
      <c r="A516" s="675" t="s">
        <v>1165</v>
      </c>
      <c r="B516" s="521">
        <v>20000</v>
      </c>
      <c r="C516" s="318"/>
      <c r="D516" s="361">
        <v>0</v>
      </c>
    </row>
    <row r="517" spans="1:4" s="201" customFormat="1" ht="14.25" x14ac:dyDescent="0.2">
      <c r="A517" s="675" t="s">
        <v>1166</v>
      </c>
      <c r="B517" s="521">
        <v>5000</v>
      </c>
      <c r="C517" s="318"/>
      <c r="D517" s="361">
        <v>0</v>
      </c>
    </row>
    <row r="518" spans="1:4" s="201" customFormat="1" ht="14.25" x14ac:dyDescent="0.2">
      <c r="A518" s="675" t="s">
        <v>1167</v>
      </c>
      <c r="B518" s="521">
        <v>10000</v>
      </c>
      <c r="C518" s="318"/>
      <c r="D518" s="361">
        <v>0</v>
      </c>
    </row>
    <row r="519" spans="1:4" s="201" customFormat="1" ht="14.25" x14ac:dyDescent="0.2">
      <c r="A519" s="675" t="s">
        <v>1168</v>
      </c>
      <c r="B519" s="521">
        <v>10000</v>
      </c>
      <c r="C519" s="318"/>
      <c r="D519" s="361">
        <v>0</v>
      </c>
    </row>
    <row r="520" spans="1:4" s="201" customFormat="1" ht="14.25" x14ac:dyDescent="0.2">
      <c r="A520" s="675" t="s">
        <v>1169</v>
      </c>
      <c r="B520" s="521">
        <v>5000</v>
      </c>
      <c r="C520" s="318"/>
      <c r="D520" s="361">
        <v>0</v>
      </c>
    </row>
    <row r="521" spans="1:4" s="201" customFormat="1" ht="14.25" x14ac:dyDescent="0.2">
      <c r="A521" s="675" t="s">
        <v>1170</v>
      </c>
      <c r="B521" s="521">
        <v>10000</v>
      </c>
      <c r="C521" s="318"/>
      <c r="D521" s="361">
        <v>0</v>
      </c>
    </row>
    <row r="522" spans="1:4" s="201" customFormat="1" ht="14.25" x14ac:dyDescent="0.2">
      <c r="A522" s="675" t="s">
        <v>1171</v>
      </c>
      <c r="B522" s="521">
        <v>15000</v>
      </c>
      <c r="C522" s="318"/>
      <c r="D522" s="361">
        <v>0</v>
      </c>
    </row>
    <row r="523" spans="1:4" s="201" customFormat="1" ht="14.25" x14ac:dyDescent="0.2">
      <c r="A523" s="675" t="s">
        <v>1172</v>
      </c>
      <c r="B523" s="521">
        <v>10000</v>
      </c>
      <c r="C523" s="318"/>
      <c r="D523" s="361">
        <v>0</v>
      </c>
    </row>
    <row r="524" spans="1:4" s="201" customFormat="1" ht="14.25" x14ac:dyDescent="0.2">
      <c r="A524" s="681" t="s">
        <v>1173</v>
      </c>
      <c r="B524" s="521">
        <v>40000</v>
      </c>
      <c r="C524" s="318"/>
      <c r="D524" s="361">
        <v>0</v>
      </c>
    </row>
    <row r="525" spans="1:4" s="201" customFormat="1" ht="28.5" x14ac:dyDescent="0.2">
      <c r="A525" s="681" t="s">
        <v>1174</v>
      </c>
      <c r="B525" s="521">
        <v>5000</v>
      </c>
      <c r="C525" s="318"/>
      <c r="D525" s="361">
        <v>0</v>
      </c>
    </row>
    <row r="526" spans="1:4" s="201" customFormat="1" ht="28.5" x14ac:dyDescent="0.2">
      <c r="A526" s="675" t="s">
        <v>2093</v>
      </c>
      <c r="B526" s="521">
        <v>20000</v>
      </c>
      <c r="C526" s="318"/>
      <c r="D526" s="361">
        <v>0</v>
      </c>
    </row>
    <row r="527" spans="1:4" s="201" customFormat="1" ht="15" customHeight="1" x14ac:dyDescent="0.2">
      <c r="A527" s="675" t="s">
        <v>1175</v>
      </c>
      <c r="B527" s="521">
        <v>40000</v>
      </c>
      <c r="C527" s="318"/>
      <c r="D527" s="361">
        <v>0</v>
      </c>
    </row>
    <row r="528" spans="1:4" s="201" customFormat="1" ht="14.25" x14ac:dyDescent="0.2">
      <c r="A528" s="675" t="s">
        <v>1176</v>
      </c>
      <c r="B528" s="521">
        <v>20000</v>
      </c>
      <c r="C528" s="318"/>
      <c r="D528" s="361">
        <v>0</v>
      </c>
    </row>
    <row r="529" spans="1:4" s="201" customFormat="1" ht="14.25" x14ac:dyDescent="0.2">
      <c r="A529" s="675" t="s">
        <v>1177</v>
      </c>
      <c r="B529" s="521">
        <v>20000</v>
      </c>
      <c r="C529" s="318"/>
      <c r="D529" s="361">
        <v>0</v>
      </c>
    </row>
    <row r="530" spans="1:4" s="201" customFormat="1" ht="14.25" x14ac:dyDescent="0.2">
      <c r="A530" s="675" t="s">
        <v>1178</v>
      </c>
      <c r="B530" s="521">
        <v>10000</v>
      </c>
      <c r="C530" s="318"/>
      <c r="D530" s="361">
        <v>0</v>
      </c>
    </row>
    <row r="531" spans="1:4" s="201" customFormat="1" ht="14.25" x14ac:dyDescent="0.2">
      <c r="A531" s="681" t="s">
        <v>1179</v>
      </c>
      <c r="B531" s="521">
        <v>25000</v>
      </c>
      <c r="C531" s="318"/>
      <c r="D531" s="361">
        <v>0</v>
      </c>
    </row>
    <row r="532" spans="1:4" s="201" customFormat="1" ht="24.75" customHeight="1" x14ac:dyDescent="0.2">
      <c r="A532" s="681" t="s">
        <v>1180</v>
      </c>
      <c r="B532" s="521">
        <v>70000</v>
      </c>
      <c r="C532" s="318"/>
      <c r="D532" s="361">
        <v>0</v>
      </c>
    </row>
    <row r="533" spans="1:4" s="201" customFormat="1" ht="28.5" x14ac:dyDescent="0.2">
      <c r="A533" s="681" t="s">
        <v>1181</v>
      </c>
      <c r="B533" s="521">
        <v>30000</v>
      </c>
      <c r="C533" s="318"/>
      <c r="D533" s="361">
        <v>0</v>
      </c>
    </row>
    <row r="534" spans="1:4" s="201" customFormat="1" ht="14.25" x14ac:dyDescent="0.2">
      <c r="A534" s="675" t="s">
        <v>1182</v>
      </c>
      <c r="B534" s="521">
        <v>40000</v>
      </c>
      <c r="C534" s="318"/>
      <c r="D534" s="361">
        <v>0</v>
      </c>
    </row>
    <row r="535" spans="1:4" s="201" customFormat="1" ht="14.25" x14ac:dyDescent="0.2">
      <c r="A535" s="677" t="s">
        <v>1183</v>
      </c>
      <c r="B535" s="521">
        <v>5000</v>
      </c>
      <c r="C535" s="318"/>
      <c r="D535" s="361">
        <v>0</v>
      </c>
    </row>
    <row r="536" spans="1:4" s="201" customFormat="1" ht="28.5" x14ac:dyDescent="0.2">
      <c r="A536" s="681" t="s">
        <v>1184</v>
      </c>
      <c r="B536" s="521">
        <v>120000</v>
      </c>
      <c r="C536" s="318"/>
      <c r="D536" s="361">
        <v>0</v>
      </c>
    </row>
    <row r="537" spans="1:4" s="201" customFormat="1" ht="14.25" x14ac:dyDescent="0.2">
      <c r="A537" s="681" t="s">
        <v>1185</v>
      </c>
      <c r="B537" s="521">
        <v>30000</v>
      </c>
      <c r="C537" s="318"/>
      <c r="D537" s="361">
        <v>0</v>
      </c>
    </row>
    <row r="538" spans="1:4" s="201" customFormat="1" ht="14.25" x14ac:dyDescent="0.2">
      <c r="A538" s="681" t="s">
        <v>1186</v>
      </c>
      <c r="B538" s="521">
        <v>90000</v>
      </c>
      <c r="C538" s="318"/>
      <c r="D538" s="361">
        <v>0</v>
      </c>
    </row>
    <row r="539" spans="1:4" s="201" customFormat="1" ht="28.5" customHeight="1" x14ac:dyDescent="0.2">
      <c r="A539" s="675" t="s">
        <v>1187</v>
      </c>
      <c r="B539" s="521">
        <v>30000</v>
      </c>
      <c r="C539" s="318"/>
      <c r="D539" s="361">
        <v>0</v>
      </c>
    </row>
    <row r="540" spans="1:4" s="201" customFormat="1" ht="28.5" x14ac:dyDescent="0.2">
      <c r="A540" s="675" t="s">
        <v>1188</v>
      </c>
      <c r="B540" s="521">
        <v>10000</v>
      </c>
      <c r="C540" s="318"/>
      <c r="D540" s="361">
        <v>0</v>
      </c>
    </row>
    <row r="541" spans="1:4" s="201" customFormat="1" ht="28.5" x14ac:dyDescent="0.2">
      <c r="A541" s="681" t="s">
        <v>1189</v>
      </c>
      <c r="B541" s="521">
        <v>45000</v>
      </c>
      <c r="C541" s="318"/>
      <c r="D541" s="361">
        <v>0</v>
      </c>
    </row>
    <row r="542" spans="1:4" s="201" customFormat="1" ht="28.5" x14ac:dyDescent="0.2">
      <c r="A542" s="681" t="s">
        <v>1190</v>
      </c>
      <c r="B542" s="521">
        <v>50000</v>
      </c>
      <c r="C542" s="318"/>
      <c r="D542" s="361">
        <v>0</v>
      </c>
    </row>
    <row r="543" spans="1:4" s="201" customFormat="1" ht="28.5" x14ac:dyDescent="0.2">
      <c r="A543" s="681" t="s">
        <v>1191</v>
      </c>
      <c r="B543" s="521">
        <v>20000</v>
      </c>
      <c r="C543" s="318"/>
      <c r="D543" s="361">
        <v>0</v>
      </c>
    </row>
    <row r="544" spans="1:4" s="201" customFormat="1" ht="14.25" x14ac:dyDescent="0.2">
      <c r="A544" s="681" t="s">
        <v>1192</v>
      </c>
      <c r="B544" s="521">
        <v>10000</v>
      </c>
      <c r="C544" s="318"/>
      <c r="D544" s="361">
        <v>0</v>
      </c>
    </row>
    <row r="545" spans="1:4" s="201" customFormat="1" ht="15" customHeight="1" x14ac:dyDescent="0.2">
      <c r="A545" s="725" t="s">
        <v>1372</v>
      </c>
      <c r="B545" s="726">
        <v>25000</v>
      </c>
      <c r="C545" s="318"/>
      <c r="D545" s="719">
        <v>0</v>
      </c>
    </row>
    <row r="546" spans="1:4" s="211" customFormat="1" ht="15.75" customHeight="1" x14ac:dyDescent="0.2">
      <c r="A546" s="675" t="s">
        <v>1193</v>
      </c>
      <c r="B546" s="723">
        <v>10000</v>
      </c>
      <c r="C546" s="318"/>
      <c r="D546" s="569">
        <v>0</v>
      </c>
    </row>
    <row r="547" spans="1:4" s="211" customFormat="1" ht="15.75" customHeight="1" x14ac:dyDescent="0.2">
      <c r="A547" s="681" t="s">
        <v>1194</v>
      </c>
      <c r="B547" s="723">
        <v>20000</v>
      </c>
      <c r="C547" s="318"/>
      <c r="D547" s="361">
        <v>0</v>
      </c>
    </row>
    <row r="548" spans="1:4" s="211" customFormat="1" ht="15.75" customHeight="1" x14ac:dyDescent="0.2">
      <c r="A548" s="623" t="s">
        <v>1195</v>
      </c>
      <c r="B548" s="726">
        <v>10000</v>
      </c>
      <c r="C548" s="318"/>
      <c r="D548" s="376">
        <v>0</v>
      </c>
    </row>
    <row r="549" spans="1:4" s="211" customFormat="1" ht="15.75" customHeight="1" x14ac:dyDescent="0.2">
      <c r="A549" s="675" t="s">
        <v>1196</v>
      </c>
      <c r="B549" s="723">
        <v>50000</v>
      </c>
      <c r="C549" s="318"/>
      <c r="D549" s="569">
        <v>0</v>
      </c>
    </row>
    <row r="550" spans="1:4" s="211" customFormat="1" ht="15.75" customHeight="1" x14ac:dyDescent="0.2">
      <c r="A550" s="675" t="s">
        <v>289</v>
      </c>
      <c r="B550" s="723">
        <v>40000</v>
      </c>
      <c r="C550" s="318"/>
      <c r="D550" s="361">
        <v>0</v>
      </c>
    </row>
    <row r="551" spans="1:4" s="211" customFormat="1" ht="15.75" customHeight="1" x14ac:dyDescent="0.2">
      <c r="A551" s="675" t="s">
        <v>1197</v>
      </c>
      <c r="B551" s="723">
        <v>35000</v>
      </c>
      <c r="C551" s="318"/>
      <c r="D551" s="361">
        <v>0</v>
      </c>
    </row>
    <row r="552" spans="1:4" s="211" customFormat="1" ht="28.5" customHeight="1" x14ac:dyDescent="0.2">
      <c r="A552" s="681" t="s">
        <v>1198</v>
      </c>
      <c r="B552" s="723">
        <v>10000</v>
      </c>
      <c r="C552" s="318"/>
      <c r="D552" s="361">
        <v>0</v>
      </c>
    </row>
    <row r="553" spans="1:4" s="211" customFormat="1" ht="15.75" customHeight="1" x14ac:dyDescent="0.2">
      <c r="A553" s="681" t="s">
        <v>1199</v>
      </c>
      <c r="B553" s="723">
        <v>70000</v>
      </c>
      <c r="C553" s="318"/>
      <c r="D553" s="361">
        <v>0</v>
      </c>
    </row>
    <row r="554" spans="1:4" s="211" customFormat="1" ht="15.75" customHeight="1" x14ac:dyDescent="0.2">
      <c r="A554" s="681" t="s">
        <v>1200</v>
      </c>
      <c r="B554" s="723">
        <v>10000</v>
      </c>
      <c r="C554" s="318"/>
      <c r="D554" s="361">
        <v>0</v>
      </c>
    </row>
    <row r="555" spans="1:4" s="211" customFormat="1" ht="15.75" customHeight="1" thickBot="1" x14ac:dyDescent="0.25">
      <c r="A555" s="682" t="s">
        <v>1201</v>
      </c>
      <c r="B555" s="527">
        <v>10000</v>
      </c>
      <c r="C555" s="318"/>
      <c r="D555" s="373">
        <v>0</v>
      </c>
    </row>
    <row r="556" spans="1:4" s="211" customFormat="1" ht="15.75" customHeight="1" thickTop="1" x14ac:dyDescent="0.2">
      <c r="A556" s="736"/>
      <c r="B556" s="371"/>
      <c r="D556" s="372"/>
    </row>
    <row r="557" spans="1:4" s="211" customFormat="1" ht="15" thickBot="1" x14ac:dyDescent="0.25">
      <c r="A557" s="28"/>
      <c r="B557" s="28"/>
      <c r="C557" s="30"/>
      <c r="D557" s="18" t="s">
        <v>2</v>
      </c>
    </row>
    <row r="558" spans="1:4" s="211" customFormat="1" ht="15.75" thickTop="1" thickBot="1" x14ac:dyDescent="0.25">
      <c r="A558" s="187" t="s">
        <v>4</v>
      </c>
      <c r="B558" s="192" t="s">
        <v>5</v>
      </c>
      <c r="C558" s="31"/>
      <c r="D558" s="189" t="s">
        <v>256</v>
      </c>
    </row>
    <row r="559" spans="1:4" s="211" customFormat="1" ht="29.25" thickTop="1" x14ac:dyDescent="0.2">
      <c r="A559" s="766" t="s">
        <v>1202</v>
      </c>
      <c r="B559" s="767">
        <v>50000</v>
      </c>
      <c r="C559" s="318"/>
      <c r="D559" s="768">
        <v>0</v>
      </c>
    </row>
    <row r="560" spans="1:4" s="201" customFormat="1" ht="14.25" x14ac:dyDescent="0.2">
      <c r="A560" s="674" t="s">
        <v>1203</v>
      </c>
      <c r="B560" s="526">
        <v>130000</v>
      </c>
      <c r="C560" s="318"/>
      <c r="D560" s="361">
        <v>0</v>
      </c>
    </row>
    <row r="561" spans="1:4" s="201" customFormat="1" ht="14.25" x14ac:dyDescent="0.2">
      <c r="A561" s="681" t="s">
        <v>1204</v>
      </c>
      <c r="B561" s="521">
        <v>10000</v>
      </c>
      <c r="C561" s="318"/>
      <c r="D561" s="361">
        <v>0</v>
      </c>
    </row>
    <row r="562" spans="1:4" s="201" customFormat="1" ht="28.5" x14ac:dyDescent="0.2">
      <c r="A562" s="675" t="s">
        <v>1205</v>
      </c>
      <c r="B562" s="519">
        <v>1500000</v>
      </c>
      <c r="C562" s="318"/>
      <c r="D562" s="361">
        <v>0</v>
      </c>
    </row>
    <row r="563" spans="1:4" s="201" customFormat="1" ht="14.25" x14ac:dyDescent="0.2">
      <c r="A563" s="681" t="s">
        <v>1206</v>
      </c>
      <c r="B563" s="519">
        <v>5000000</v>
      </c>
      <c r="C563" s="318"/>
      <c r="D563" s="361">
        <v>0</v>
      </c>
    </row>
    <row r="564" spans="1:4" s="201" customFormat="1" ht="14.25" x14ac:dyDescent="0.2">
      <c r="A564" s="675" t="s">
        <v>1207</v>
      </c>
      <c r="B564" s="521">
        <v>2200000</v>
      </c>
      <c r="C564" s="318"/>
      <c r="D564" s="361">
        <v>0</v>
      </c>
    </row>
    <row r="565" spans="1:4" s="201" customFormat="1" ht="14.25" x14ac:dyDescent="0.2">
      <c r="A565" s="681" t="s">
        <v>1208</v>
      </c>
      <c r="B565" s="521">
        <v>270000</v>
      </c>
      <c r="C565" s="318"/>
      <c r="D565" s="361">
        <v>0</v>
      </c>
    </row>
    <row r="566" spans="1:4" s="201" customFormat="1" ht="14.25" x14ac:dyDescent="0.2">
      <c r="A566" s="683" t="s">
        <v>1209</v>
      </c>
      <c r="B566" s="521">
        <v>550000</v>
      </c>
      <c r="C566" s="318"/>
      <c r="D566" s="361">
        <v>0</v>
      </c>
    </row>
    <row r="567" spans="1:4" s="201" customFormat="1" ht="14.25" x14ac:dyDescent="0.2">
      <c r="A567" s="675" t="s">
        <v>1210</v>
      </c>
      <c r="B567" s="521">
        <v>1400000</v>
      </c>
      <c r="C567" s="318"/>
      <c r="D567" s="361">
        <v>0</v>
      </c>
    </row>
    <row r="568" spans="1:4" s="201" customFormat="1" ht="14.25" x14ac:dyDescent="0.2">
      <c r="A568" s="681" t="s">
        <v>1211</v>
      </c>
      <c r="B568" s="521">
        <v>910000</v>
      </c>
      <c r="C568" s="318"/>
      <c r="D568" s="361">
        <v>0</v>
      </c>
    </row>
    <row r="569" spans="1:4" s="201" customFormat="1" ht="28.5" x14ac:dyDescent="0.2">
      <c r="A569" s="675" t="s">
        <v>1212</v>
      </c>
      <c r="B569" s="521">
        <v>2000000</v>
      </c>
      <c r="C569" s="318"/>
      <c r="D569" s="361">
        <v>0</v>
      </c>
    </row>
    <row r="570" spans="1:4" s="201" customFormat="1" ht="14.25" x14ac:dyDescent="0.2">
      <c r="A570" s="680" t="s">
        <v>1213</v>
      </c>
      <c r="B570" s="525">
        <v>50000</v>
      </c>
      <c r="C570" s="318"/>
      <c r="D570" s="361">
        <v>0</v>
      </c>
    </row>
    <row r="571" spans="1:4" s="201" customFormat="1" ht="14.25" x14ac:dyDescent="0.2">
      <c r="A571" s="684" t="s">
        <v>1214</v>
      </c>
      <c r="B571" s="520">
        <v>15000</v>
      </c>
      <c r="C571" s="318"/>
      <c r="D571" s="361">
        <v>0</v>
      </c>
    </row>
    <row r="572" spans="1:4" s="201" customFormat="1" ht="14.25" x14ac:dyDescent="0.2">
      <c r="A572" s="684" t="s">
        <v>1215</v>
      </c>
      <c r="B572" s="520">
        <v>10000</v>
      </c>
      <c r="C572" s="318"/>
      <c r="D572" s="361">
        <v>0</v>
      </c>
    </row>
    <row r="573" spans="1:4" s="201" customFormat="1" ht="14.25" x14ac:dyDescent="0.2">
      <c r="A573" s="684" t="s">
        <v>1216</v>
      </c>
      <c r="B573" s="520">
        <v>65000</v>
      </c>
      <c r="C573" s="318"/>
      <c r="D573" s="361">
        <v>0</v>
      </c>
    </row>
    <row r="574" spans="1:4" s="201" customFormat="1" ht="14.25" x14ac:dyDescent="0.2">
      <c r="A574" s="677" t="s">
        <v>1217</v>
      </c>
      <c r="B574" s="520">
        <v>70000</v>
      </c>
      <c r="C574" s="318"/>
      <c r="D574" s="361">
        <v>0</v>
      </c>
    </row>
    <row r="575" spans="1:4" s="201" customFormat="1" ht="14.25" x14ac:dyDescent="0.2">
      <c r="A575" s="677" t="s">
        <v>1218</v>
      </c>
      <c r="B575" s="520">
        <v>10000</v>
      </c>
      <c r="C575" s="318"/>
      <c r="D575" s="361">
        <v>0</v>
      </c>
    </row>
    <row r="576" spans="1:4" s="201" customFormat="1" ht="14.25" x14ac:dyDescent="0.2">
      <c r="A576" s="677" t="s">
        <v>1219</v>
      </c>
      <c r="B576" s="520">
        <v>10000</v>
      </c>
      <c r="C576" s="318"/>
      <c r="D576" s="361">
        <v>0</v>
      </c>
    </row>
    <row r="577" spans="1:4" s="201" customFormat="1" ht="15.75" customHeight="1" x14ac:dyDescent="0.2">
      <c r="A577" s="677" t="s">
        <v>1220</v>
      </c>
      <c r="B577" s="520">
        <v>25000</v>
      </c>
      <c r="C577" s="318"/>
      <c r="D577" s="361">
        <v>0</v>
      </c>
    </row>
    <row r="578" spans="1:4" s="201" customFormat="1" ht="14.25" x14ac:dyDescent="0.2">
      <c r="A578" s="680" t="s">
        <v>1221</v>
      </c>
      <c r="B578" s="525">
        <v>20000</v>
      </c>
      <c r="C578" s="318"/>
      <c r="D578" s="361">
        <v>0</v>
      </c>
    </row>
    <row r="579" spans="1:4" s="201" customFormat="1" ht="14.25" x14ac:dyDescent="0.2">
      <c r="A579" s="677" t="s">
        <v>1222</v>
      </c>
      <c r="B579" s="520">
        <v>10000</v>
      </c>
      <c r="C579" s="318"/>
      <c r="D579" s="361">
        <v>0</v>
      </c>
    </row>
    <row r="580" spans="1:4" s="201" customFormat="1" ht="14.25" x14ac:dyDescent="0.2">
      <c r="A580" s="677" t="s">
        <v>1223</v>
      </c>
      <c r="B580" s="520">
        <v>15000</v>
      </c>
      <c r="C580" s="318"/>
      <c r="D580" s="361">
        <v>0</v>
      </c>
    </row>
    <row r="581" spans="1:4" s="201" customFormat="1" ht="14.25" x14ac:dyDescent="0.2">
      <c r="A581" s="624" t="s">
        <v>1224</v>
      </c>
      <c r="B581" s="520">
        <v>10000</v>
      </c>
      <c r="C581" s="318"/>
      <c r="D581" s="361">
        <v>0</v>
      </c>
    </row>
    <row r="582" spans="1:4" s="201" customFormat="1" ht="28.5" x14ac:dyDescent="0.2">
      <c r="A582" s="624" t="s">
        <v>1225</v>
      </c>
      <c r="B582" s="520">
        <v>15000</v>
      </c>
      <c r="C582" s="318"/>
      <c r="D582" s="361">
        <v>0</v>
      </c>
    </row>
    <row r="583" spans="1:4" s="201" customFormat="1" ht="14.25" x14ac:dyDescent="0.2">
      <c r="A583" s="624" t="s">
        <v>1226</v>
      </c>
      <c r="B583" s="520">
        <v>45000</v>
      </c>
      <c r="C583" s="318"/>
      <c r="D583" s="361">
        <v>0</v>
      </c>
    </row>
    <row r="584" spans="1:4" s="201" customFormat="1" ht="14.25" x14ac:dyDescent="0.2">
      <c r="A584" s="685" t="s">
        <v>1227</v>
      </c>
      <c r="B584" s="520">
        <v>10000</v>
      </c>
      <c r="C584" s="318"/>
      <c r="D584" s="361">
        <v>0</v>
      </c>
    </row>
    <row r="585" spans="1:4" s="201" customFormat="1" ht="14.25" x14ac:dyDescent="0.2">
      <c r="A585" s="624" t="s">
        <v>1228</v>
      </c>
      <c r="B585" s="520">
        <v>45000</v>
      </c>
      <c r="C585" s="318"/>
      <c r="D585" s="361">
        <v>0</v>
      </c>
    </row>
    <row r="586" spans="1:4" s="201" customFormat="1" ht="15" customHeight="1" x14ac:dyDescent="0.2">
      <c r="A586" s="624" t="s">
        <v>1229</v>
      </c>
      <c r="B586" s="520">
        <v>50000</v>
      </c>
      <c r="C586" s="318"/>
      <c r="D586" s="361">
        <v>0</v>
      </c>
    </row>
    <row r="587" spans="1:4" s="201" customFormat="1" ht="15" customHeight="1" x14ac:dyDescent="0.2">
      <c r="A587" s="624" t="s">
        <v>1230</v>
      </c>
      <c r="B587" s="520">
        <v>5000</v>
      </c>
      <c r="C587" s="318"/>
      <c r="D587" s="361">
        <v>0</v>
      </c>
    </row>
    <row r="588" spans="1:4" s="201" customFormat="1" ht="28.5" x14ac:dyDescent="0.2">
      <c r="A588" s="624" t="s">
        <v>266</v>
      </c>
      <c r="B588" s="520">
        <v>30000</v>
      </c>
      <c r="C588" s="318"/>
      <c r="D588" s="361">
        <v>0</v>
      </c>
    </row>
    <row r="589" spans="1:4" s="201" customFormat="1" ht="28.5" x14ac:dyDescent="0.2">
      <c r="A589" s="677" t="s">
        <v>1231</v>
      </c>
      <c r="B589" s="520">
        <v>55000</v>
      </c>
      <c r="C589" s="318"/>
      <c r="D589" s="361">
        <v>0</v>
      </c>
    </row>
    <row r="590" spans="1:4" s="201" customFormat="1" ht="14.25" x14ac:dyDescent="0.2">
      <c r="A590" s="677" t="s">
        <v>1232</v>
      </c>
      <c r="B590" s="520">
        <v>15000</v>
      </c>
      <c r="C590" s="318"/>
      <c r="D590" s="361">
        <v>0</v>
      </c>
    </row>
    <row r="591" spans="1:4" s="201" customFormat="1" ht="14.25" x14ac:dyDescent="0.2">
      <c r="A591" s="624" t="s">
        <v>1233</v>
      </c>
      <c r="B591" s="520">
        <v>50000</v>
      </c>
      <c r="C591" s="318"/>
      <c r="D591" s="361">
        <v>0</v>
      </c>
    </row>
    <row r="592" spans="1:4" s="201" customFormat="1" ht="14.25" x14ac:dyDescent="0.2">
      <c r="A592" s="676" t="s">
        <v>1234</v>
      </c>
      <c r="B592" s="520">
        <v>45000</v>
      </c>
      <c r="C592" s="318"/>
      <c r="D592" s="361">
        <v>0</v>
      </c>
    </row>
    <row r="593" spans="1:4" s="201" customFormat="1" ht="14.25" x14ac:dyDescent="0.2">
      <c r="A593" s="676" t="s">
        <v>1235</v>
      </c>
      <c r="B593" s="520">
        <v>35000</v>
      </c>
      <c r="C593" s="318"/>
      <c r="D593" s="361">
        <v>0</v>
      </c>
    </row>
    <row r="594" spans="1:4" s="201" customFormat="1" ht="14.25" x14ac:dyDescent="0.2">
      <c r="A594" s="624" t="s">
        <v>1236</v>
      </c>
      <c r="B594" s="520">
        <v>20000</v>
      </c>
      <c r="C594" s="318"/>
      <c r="D594" s="361">
        <v>0</v>
      </c>
    </row>
    <row r="595" spans="1:4" s="201" customFormat="1" ht="28.5" x14ac:dyDescent="0.2">
      <c r="A595" s="684" t="s">
        <v>1237</v>
      </c>
      <c r="B595" s="520">
        <v>20000</v>
      </c>
      <c r="C595" s="318"/>
      <c r="D595" s="361">
        <v>0</v>
      </c>
    </row>
    <row r="596" spans="1:4" s="201" customFormat="1" ht="14.25" x14ac:dyDescent="0.2">
      <c r="A596" s="624" t="s">
        <v>1238</v>
      </c>
      <c r="B596" s="520">
        <v>35000</v>
      </c>
      <c r="C596" s="318"/>
      <c r="D596" s="361">
        <v>0</v>
      </c>
    </row>
    <row r="597" spans="1:4" s="201" customFormat="1" ht="14.25" x14ac:dyDescent="0.2">
      <c r="A597" s="770" t="s">
        <v>1239</v>
      </c>
      <c r="B597" s="717">
        <v>85000</v>
      </c>
      <c r="C597" s="318"/>
      <c r="D597" s="719">
        <v>0</v>
      </c>
    </row>
    <row r="598" spans="1:4" s="201" customFormat="1" ht="14.25" x14ac:dyDescent="0.2">
      <c r="A598" s="684" t="s">
        <v>1240</v>
      </c>
      <c r="B598" s="718">
        <v>45000</v>
      </c>
      <c r="C598" s="318"/>
      <c r="D598" s="569">
        <v>0</v>
      </c>
    </row>
    <row r="599" spans="1:4" s="201" customFormat="1" ht="14.25" x14ac:dyDescent="0.2">
      <c r="A599" s="684" t="s">
        <v>1241</v>
      </c>
      <c r="B599" s="718">
        <v>95000</v>
      </c>
      <c r="C599" s="318"/>
      <c r="D599" s="361">
        <v>0</v>
      </c>
    </row>
    <row r="600" spans="1:4" s="201" customFormat="1" ht="14.25" x14ac:dyDescent="0.2">
      <c r="A600" s="684" t="s">
        <v>1242</v>
      </c>
      <c r="B600" s="718">
        <v>10000</v>
      </c>
      <c r="C600" s="318"/>
      <c r="D600" s="361">
        <v>0</v>
      </c>
    </row>
    <row r="601" spans="1:4" s="201" customFormat="1" ht="29.25" thickBot="1" x14ac:dyDescent="0.25">
      <c r="A601" s="679" t="s">
        <v>1243</v>
      </c>
      <c r="B601" s="528">
        <v>125000</v>
      </c>
      <c r="C601" s="318"/>
      <c r="D601" s="721">
        <v>0</v>
      </c>
    </row>
    <row r="602" spans="1:4" s="201" customFormat="1" ht="15" thickTop="1" x14ac:dyDescent="0.2">
      <c r="A602" s="769"/>
      <c r="B602" s="715"/>
      <c r="C602" s="211"/>
      <c r="D602" s="372"/>
    </row>
    <row r="603" spans="1:4" s="211" customFormat="1" ht="14.25" x14ac:dyDescent="0.2">
      <c r="A603" s="374"/>
      <c r="B603" s="371"/>
      <c r="D603" s="372"/>
    </row>
    <row r="604" spans="1:4" s="211" customFormat="1" ht="15" thickBot="1" x14ac:dyDescent="0.25">
      <c r="A604" s="28"/>
      <c r="B604" s="28"/>
      <c r="C604" s="30"/>
      <c r="D604" s="18" t="s">
        <v>2</v>
      </c>
    </row>
    <row r="605" spans="1:4" s="211" customFormat="1" ht="15.75" thickTop="1" thickBot="1" x14ac:dyDescent="0.25">
      <c r="A605" s="187" t="s">
        <v>4</v>
      </c>
      <c r="B605" s="192" t="s">
        <v>5</v>
      </c>
      <c r="C605" s="31"/>
      <c r="D605" s="189" t="s">
        <v>256</v>
      </c>
    </row>
    <row r="606" spans="1:4" s="201" customFormat="1" ht="29.25" thickTop="1" x14ac:dyDescent="0.2">
      <c r="A606" s="677" t="s">
        <v>1244</v>
      </c>
      <c r="B606" s="520">
        <v>25000</v>
      </c>
      <c r="C606" s="318"/>
      <c r="D606" s="361">
        <v>0</v>
      </c>
    </row>
    <row r="607" spans="1:4" s="201" customFormat="1" ht="28.5" x14ac:dyDescent="0.2">
      <c r="A607" s="677" t="s">
        <v>1245</v>
      </c>
      <c r="B607" s="520">
        <v>50000</v>
      </c>
      <c r="C607" s="318"/>
      <c r="D607" s="361">
        <v>0</v>
      </c>
    </row>
    <row r="608" spans="1:4" s="201" customFormat="1" ht="28.5" x14ac:dyDescent="0.2">
      <c r="A608" s="677" t="s">
        <v>1246</v>
      </c>
      <c r="B608" s="520">
        <v>15000</v>
      </c>
      <c r="C608" s="318"/>
      <c r="D608" s="361">
        <v>0</v>
      </c>
    </row>
    <row r="609" spans="1:4" s="201" customFormat="1" ht="28.5" x14ac:dyDescent="0.2">
      <c r="A609" s="684" t="s">
        <v>1247</v>
      </c>
      <c r="B609" s="520">
        <v>20000</v>
      </c>
      <c r="C609" s="318"/>
      <c r="D609" s="361">
        <v>0</v>
      </c>
    </row>
    <row r="610" spans="1:4" s="201" customFormat="1" ht="14.25" x14ac:dyDescent="0.2">
      <c r="A610" s="624" t="s">
        <v>1248</v>
      </c>
      <c r="B610" s="520">
        <v>15000</v>
      </c>
      <c r="C610" s="318"/>
      <c r="D610" s="361">
        <v>0</v>
      </c>
    </row>
    <row r="611" spans="1:4" s="201" customFormat="1" ht="14.25" x14ac:dyDescent="0.2">
      <c r="A611" s="624" t="s">
        <v>1249</v>
      </c>
      <c r="B611" s="520">
        <v>10000</v>
      </c>
      <c r="C611" s="318"/>
      <c r="D611" s="361">
        <v>0</v>
      </c>
    </row>
    <row r="612" spans="1:4" s="201" customFormat="1" ht="28.5" x14ac:dyDescent="0.2">
      <c r="A612" s="624" t="s">
        <v>1250</v>
      </c>
      <c r="B612" s="520">
        <v>15000</v>
      </c>
      <c r="C612" s="318"/>
      <c r="D612" s="361">
        <v>0</v>
      </c>
    </row>
    <row r="613" spans="1:4" s="201" customFormat="1" ht="14.25" x14ac:dyDescent="0.2">
      <c r="A613" s="624" t="s">
        <v>1251</v>
      </c>
      <c r="B613" s="520">
        <v>10000</v>
      </c>
      <c r="C613" s="318"/>
      <c r="D613" s="361">
        <v>0</v>
      </c>
    </row>
    <row r="614" spans="1:4" s="201" customFormat="1" ht="14.25" x14ac:dyDescent="0.2">
      <c r="A614" s="676" t="s">
        <v>1252</v>
      </c>
      <c r="B614" s="520">
        <v>25000</v>
      </c>
      <c r="C614" s="318"/>
      <c r="D614" s="361">
        <v>0</v>
      </c>
    </row>
    <row r="615" spans="1:4" s="201" customFormat="1" ht="28.5" x14ac:dyDescent="0.2">
      <c r="A615" s="676" t="s">
        <v>1253</v>
      </c>
      <c r="B615" s="520">
        <v>15000</v>
      </c>
      <c r="C615" s="318"/>
      <c r="D615" s="361">
        <v>0</v>
      </c>
    </row>
    <row r="616" spans="1:4" s="201" customFormat="1" ht="14.25" x14ac:dyDescent="0.2">
      <c r="A616" s="676" t="s">
        <v>1254</v>
      </c>
      <c r="B616" s="520">
        <v>60000</v>
      </c>
      <c r="C616" s="318"/>
      <c r="D616" s="361">
        <v>0</v>
      </c>
    </row>
    <row r="617" spans="1:4" s="201" customFormat="1" ht="14.25" x14ac:dyDescent="0.2">
      <c r="A617" s="685" t="s">
        <v>1255</v>
      </c>
      <c r="B617" s="520">
        <v>85000</v>
      </c>
      <c r="C617" s="318"/>
      <c r="D617" s="361">
        <v>0</v>
      </c>
    </row>
    <row r="618" spans="1:4" s="201" customFormat="1" ht="14.25" x14ac:dyDescent="0.2">
      <c r="A618" s="624" t="s">
        <v>1256</v>
      </c>
      <c r="B618" s="520">
        <v>30000</v>
      </c>
      <c r="C618" s="318"/>
      <c r="D618" s="361">
        <v>0</v>
      </c>
    </row>
    <row r="619" spans="1:4" s="201" customFormat="1" ht="14.25" x14ac:dyDescent="0.2">
      <c r="A619" s="624" t="s">
        <v>1257</v>
      </c>
      <c r="B619" s="520">
        <v>40000</v>
      </c>
      <c r="C619" s="318"/>
      <c r="D619" s="361">
        <v>0</v>
      </c>
    </row>
    <row r="620" spans="1:4" s="201" customFormat="1" ht="28.5" x14ac:dyDescent="0.2">
      <c r="A620" s="676" t="s">
        <v>1258</v>
      </c>
      <c r="B620" s="520">
        <v>25000</v>
      </c>
      <c r="C620" s="318"/>
      <c r="D620" s="361">
        <v>0</v>
      </c>
    </row>
    <row r="621" spans="1:4" s="201" customFormat="1" ht="28.5" x14ac:dyDescent="0.2">
      <c r="A621" s="686" t="s">
        <v>1259</v>
      </c>
      <c r="B621" s="520">
        <v>10000</v>
      </c>
      <c r="C621" s="318"/>
      <c r="D621" s="361">
        <v>0</v>
      </c>
    </row>
    <row r="622" spans="1:4" s="201" customFormat="1" ht="14.25" x14ac:dyDescent="0.2">
      <c r="A622" s="686" t="s">
        <v>1260</v>
      </c>
      <c r="B622" s="520">
        <v>30000</v>
      </c>
      <c r="C622" s="318"/>
      <c r="D622" s="361">
        <v>0</v>
      </c>
    </row>
    <row r="623" spans="1:4" s="201" customFormat="1" ht="28.5" x14ac:dyDescent="0.2">
      <c r="A623" s="624" t="s">
        <v>1261</v>
      </c>
      <c r="B623" s="520">
        <v>10000</v>
      </c>
      <c r="C623" s="318"/>
      <c r="D623" s="361">
        <v>0</v>
      </c>
    </row>
    <row r="624" spans="1:4" s="201" customFormat="1" ht="28.5" x14ac:dyDescent="0.2">
      <c r="A624" s="624" t="s">
        <v>1262</v>
      </c>
      <c r="B624" s="520">
        <v>35000</v>
      </c>
      <c r="C624" s="318"/>
      <c r="D624" s="361">
        <v>0</v>
      </c>
    </row>
    <row r="625" spans="1:4" s="201" customFormat="1" ht="14.25" x14ac:dyDescent="0.2">
      <c r="A625" s="624" t="s">
        <v>1263</v>
      </c>
      <c r="B625" s="520">
        <v>60000</v>
      </c>
      <c r="C625" s="318"/>
      <c r="D625" s="361">
        <v>0</v>
      </c>
    </row>
    <row r="626" spans="1:4" s="201" customFormat="1" ht="14.25" x14ac:dyDescent="0.2">
      <c r="A626" s="687" t="s">
        <v>1264</v>
      </c>
      <c r="B626" s="525">
        <v>1000000</v>
      </c>
      <c r="C626" s="318"/>
      <c r="D626" s="361">
        <v>0</v>
      </c>
    </row>
    <row r="627" spans="1:4" s="201" customFormat="1" ht="14.25" x14ac:dyDescent="0.2">
      <c r="A627" s="684" t="s">
        <v>1265</v>
      </c>
      <c r="B627" s="520">
        <v>500000</v>
      </c>
      <c r="C627" s="318"/>
      <c r="D627" s="361">
        <v>0</v>
      </c>
    </row>
    <row r="628" spans="1:4" s="201" customFormat="1" ht="15" customHeight="1" x14ac:dyDescent="0.2">
      <c r="A628" s="684" t="s">
        <v>1266</v>
      </c>
      <c r="B628" s="520">
        <v>600000</v>
      </c>
      <c r="C628" s="318"/>
      <c r="D628" s="361">
        <v>0</v>
      </c>
    </row>
    <row r="629" spans="1:4" s="201" customFormat="1" ht="14.25" x14ac:dyDescent="0.2">
      <c r="A629" s="624" t="s">
        <v>1267</v>
      </c>
      <c r="B629" s="520">
        <v>1100000</v>
      </c>
      <c r="C629" s="318"/>
      <c r="D629" s="361">
        <v>0</v>
      </c>
    </row>
    <row r="630" spans="1:4" s="201" customFormat="1" ht="14.25" x14ac:dyDescent="0.2">
      <c r="A630" s="676" t="s">
        <v>1268</v>
      </c>
      <c r="B630" s="520">
        <v>400000</v>
      </c>
      <c r="C630" s="318"/>
      <c r="D630" s="361">
        <v>0</v>
      </c>
    </row>
    <row r="631" spans="1:4" s="201" customFormat="1" ht="14.25" x14ac:dyDescent="0.2">
      <c r="A631" s="624" t="s">
        <v>1269</v>
      </c>
      <c r="B631" s="520">
        <v>2500000</v>
      </c>
      <c r="C631" s="318"/>
      <c r="D631" s="361">
        <v>0</v>
      </c>
    </row>
    <row r="632" spans="1:4" s="201" customFormat="1" ht="14.25" x14ac:dyDescent="0.2">
      <c r="A632" s="624" t="s">
        <v>1270</v>
      </c>
      <c r="B632" s="520">
        <v>1900000</v>
      </c>
      <c r="C632" s="318"/>
      <c r="D632" s="361">
        <v>0</v>
      </c>
    </row>
    <row r="633" spans="1:4" s="201" customFormat="1" ht="14.25" x14ac:dyDescent="0.2">
      <c r="A633" s="625" t="s">
        <v>1271</v>
      </c>
      <c r="B633" s="525">
        <v>130000</v>
      </c>
      <c r="C633" s="318"/>
      <c r="D633" s="361">
        <v>0</v>
      </c>
    </row>
    <row r="634" spans="1:4" s="201" customFormat="1" ht="14.25" x14ac:dyDescent="0.2">
      <c r="A634" s="624" t="s">
        <v>1272</v>
      </c>
      <c r="B634" s="520">
        <v>10000</v>
      </c>
      <c r="C634" s="318"/>
      <c r="D634" s="361">
        <v>0</v>
      </c>
    </row>
    <row r="635" spans="1:4" s="201" customFormat="1" ht="14.25" x14ac:dyDescent="0.2">
      <c r="A635" s="625" t="s">
        <v>1273</v>
      </c>
      <c r="B635" s="525">
        <v>40000</v>
      </c>
      <c r="C635" s="318"/>
      <c r="D635" s="361">
        <v>0</v>
      </c>
    </row>
    <row r="636" spans="1:4" s="201" customFormat="1" ht="14.25" x14ac:dyDescent="0.2">
      <c r="A636" s="624" t="s">
        <v>1274</v>
      </c>
      <c r="B636" s="520">
        <v>15000</v>
      </c>
      <c r="C636" s="318"/>
      <c r="D636" s="361">
        <v>0</v>
      </c>
    </row>
    <row r="637" spans="1:4" s="201" customFormat="1" ht="14.25" x14ac:dyDescent="0.2">
      <c r="A637" s="624" t="s">
        <v>1275</v>
      </c>
      <c r="B637" s="520">
        <v>20000</v>
      </c>
      <c r="C637" s="318"/>
      <c r="D637" s="361">
        <v>0</v>
      </c>
    </row>
    <row r="638" spans="1:4" s="201" customFormat="1" ht="14.25" x14ac:dyDescent="0.2">
      <c r="A638" s="624" t="s">
        <v>1276</v>
      </c>
      <c r="B638" s="520">
        <v>50000</v>
      </c>
      <c r="C638" s="318"/>
      <c r="D638" s="361">
        <v>0</v>
      </c>
    </row>
    <row r="639" spans="1:4" s="201" customFormat="1" ht="14.25" x14ac:dyDescent="0.2">
      <c r="A639" s="624" t="s">
        <v>1277</v>
      </c>
      <c r="B639" s="520">
        <v>10000</v>
      </c>
      <c r="C639" s="318"/>
      <c r="D639" s="361">
        <v>0</v>
      </c>
    </row>
    <row r="640" spans="1:4" s="201" customFormat="1" ht="14.25" x14ac:dyDescent="0.2">
      <c r="A640" s="624" t="s">
        <v>1278</v>
      </c>
      <c r="B640" s="520">
        <v>20000</v>
      </c>
      <c r="C640" s="318"/>
      <c r="D640" s="361">
        <v>0</v>
      </c>
    </row>
    <row r="641" spans="1:4" s="201" customFormat="1" ht="21" customHeight="1" x14ac:dyDescent="0.2">
      <c r="A641" s="677" t="s">
        <v>1279</v>
      </c>
      <c r="B641" s="520">
        <v>40000</v>
      </c>
      <c r="C641" s="318"/>
      <c r="D641" s="361">
        <v>0</v>
      </c>
    </row>
    <row r="642" spans="1:4" s="201" customFormat="1" ht="14.25" x14ac:dyDescent="0.2">
      <c r="A642" s="624" t="s">
        <v>1280</v>
      </c>
      <c r="B642" s="520">
        <v>45000</v>
      </c>
      <c r="C642" s="318"/>
      <c r="D642" s="361">
        <v>0</v>
      </c>
    </row>
    <row r="643" spans="1:4" s="201" customFormat="1" ht="14.25" x14ac:dyDescent="0.2">
      <c r="A643" s="623" t="s">
        <v>1281</v>
      </c>
      <c r="B643" s="727">
        <v>25000</v>
      </c>
      <c r="C643" s="318"/>
      <c r="D643" s="376">
        <v>0</v>
      </c>
    </row>
    <row r="644" spans="1:4" s="201" customFormat="1" ht="29.25" thickBot="1" x14ac:dyDescent="0.25">
      <c r="A644" s="627" t="s">
        <v>1282</v>
      </c>
      <c r="B644" s="528">
        <v>70000</v>
      </c>
      <c r="C644" s="318"/>
      <c r="D644" s="373">
        <v>0</v>
      </c>
    </row>
    <row r="645" spans="1:4" s="201" customFormat="1" ht="15" thickTop="1" x14ac:dyDescent="0.2">
      <c r="A645" s="757"/>
      <c r="B645" s="715"/>
      <c r="C645" s="211"/>
      <c r="D645" s="372"/>
    </row>
    <row r="646" spans="1:4" s="201" customFormat="1" ht="15" thickBot="1" x14ac:dyDescent="0.25">
      <c r="A646" s="28"/>
      <c r="B646" s="28"/>
      <c r="C646" s="30"/>
      <c r="D646" s="18" t="s">
        <v>2</v>
      </c>
    </row>
    <row r="647" spans="1:4" s="201" customFormat="1" ht="15.75" thickTop="1" thickBot="1" x14ac:dyDescent="0.25">
      <c r="A647" s="187" t="s">
        <v>4</v>
      </c>
      <c r="B647" s="192" t="s">
        <v>5</v>
      </c>
      <c r="C647" s="31"/>
      <c r="D647" s="189" t="s">
        <v>256</v>
      </c>
    </row>
    <row r="648" spans="1:4" s="201" customFormat="1" ht="29.25" thickTop="1" x14ac:dyDescent="0.2">
      <c r="A648" s="624" t="s">
        <v>1283</v>
      </c>
      <c r="B648" s="520">
        <v>10000</v>
      </c>
      <c r="C648" s="318"/>
      <c r="D648" s="361">
        <v>0</v>
      </c>
    </row>
    <row r="649" spans="1:4" s="201" customFormat="1" ht="14.25" x14ac:dyDescent="0.2">
      <c r="A649" s="729" t="s">
        <v>1284</v>
      </c>
      <c r="B649" s="717">
        <v>45000</v>
      </c>
      <c r="C649" s="318"/>
      <c r="D649" s="719">
        <v>0</v>
      </c>
    </row>
    <row r="650" spans="1:4" s="201" customFormat="1" ht="14.25" x14ac:dyDescent="0.2">
      <c r="A650" s="624" t="s">
        <v>1285</v>
      </c>
      <c r="B650" s="718">
        <v>90000</v>
      </c>
      <c r="C650" s="318"/>
      <c r="D650" s="569">
        <v>0</v>
      </c>
    </row>
    <row r="651" spans="1:4" s="201" customFormat="1" ht="14.25" x14ac:dyDescent="0.2">
      <c r="A651" s="624" t="s">
        <v>1286</v>
      </c>
      <c r="B651" s="520">
        <v>25000</v>
      </c>
      <c r="C651" s="318"/>
      <c r="D651" s="361">
        <v>0</v>
      </c>
    </row>
    <row r="652" spans="1:4" s="201" customFormat="1" ht="14.25" x14ac:dyDescent="0.2">
      <c r="A652" s="624" t="s">
        <v>302</v>
      </c>
      <c r="B652" s="520">
        <v>35000</v>
      </c>
      <c r="C652" s="318"/>
      <c r="D652" s="361">
        <v>0</v>
      </c>
    </row>
    <row r="653" spans="1:4" s="201" customFormat="1" ht="14.25" x14ac:dyDescent="0.2">
      <c r="A653" s="624" t="s">
        <v>1287</v>
      </c>
      <c r="B653" s="520">
        <v>10000</v>
      </c>
      <c r="C653" s="318"/>
      <c r="D653" s="361">
        <v>0</v>
      </c>
    </row>
    <row r="654" spans="1:4" s="201" customFormat="1" ht="14.25" x14ac:dyDescent="0.2">
      <c r="A654" s="624" t="s">
        <v>1288</v>
      </c>
      <c r="B654" s="520">
        <v>10000</v>
      </c>
      <c r="C654" s="318"/>
      <c r="D654" s="361">
        <v>0</v>
      </c>
    </row>
    <row r="655" spans="1:4" s="201" customFormat="1" ht="28.5" x14ac:dyDescent="0.2">
      <c r="A655" s="624" t="s">
        <v>1289</v>
      </c>
      <c r="B655" s="520">
        <v>10000</v>
      </c>
      <c r="C655" s="318"/>
      <c r="D655" s="361">
        <v>0</v>
      </c>
    </row>
    <row r="656" spans="1:4" s="201" customFormat="1" ht="27.75" customHeight="1" x14ac:dyDescent="0.2">
      <c r="A656" s="624" t="s">
        <v>1290</v>
      </c>
      <c r="B656" s="520">
        <v>5000</v>
      </c>
      <c r="C656" s="318"/>
      <c r="D656" s="361">
        <v>0</v>
      </c>
    </row>
    <row r="657" spans="1:4" s="201" customFormat="1" ht="14.25" x14ac:dyDescent="0.2">
      <c r="A657" s="624" t="s">
        <v>1291</v>
      </c>
      <c r="B657" s="520">
        <v>50000</v>
      </c>
      <c r="C657" s="318"/>
      <c r="D657" s="361">
        <v>0</v>
      </c>
    </row>
    <row r="658" spans="1:4" s="201" customFormat="1" ht="15" customHeight="1" x14ac:dyDescent="0.2">
      <c r="A658" s="624" t="s">
        <v>1292</v>
      </c>
      <c r="B658" s="520">
        <v>10000</v>
      </c>
      <c r="C658" s="318"/>
      <c r="D658" s="361">
        <v>0</v>
      </c>
    </row>
    <row r="659" spans="1:4" s="201" customFormat="1" ht="14.25" x14ac:dyDescent="0.2">
      <c r="A659" s="624" t="s">
        <v>1293</v>
      </c>
      <c r="B659" s="520">
        <v>10000</v>
      </c>
      <c r="C659" s="318"/>
      <c r="D659" s="361">
        <v>0</v>
      </c>
    </row>
    <row r="660" spans="1:4" s="201" customFormat="1" ht="14.25" x14ac:dyDescent="0.2">
      <c r="A660" s="677" t="s">
        <v>1294</v>
      </c>
      <c r="B660" s="520">
        <v>80000</v>
      </c>
      <c r="C660" s="318"/>
      <c r="D660" s="361">
        <v>0</v>
      </c>
    </row>
    <row r="661" spans="1:4" s="201" customFormat="1" ht="14.25" x14ac:dyDescent="0.2">
      <c r="A661" s="677" t="s">
        <v>1295</v>
      </c>
      <c r="B661" s="520">
        <v>5000</v>
      </c>
      <c r="C661" s="318"/>
      <c r="D661" s="361">
        <v>0</v>
      </c>
    </row>
    <row r="662" spans="1:4" s="201" customFormat="1" ht="14.25" x14ac:dyDescent="0.2">
      <c r="A662" s="677" t="s">
        <v>1296</v>
      </c>
      <c r="B662" s="520">
        <v>50000</v>
      </c>
      <c r="C662" s="318"/>
      <c r="D662" s="361">
        <v>0</v>
      </c>
    </row>
    <row r="663" spans="1:4" s="201" customFormat="1" ht="14.25" x14ac:dyDescent="0.2">
      <c r="A663" s="677" t="s">
        <v>1297</v>
      </c>
      <c r="B663" s="520">
        <v>5000</v>
      </c>
      <c r="C663" s="318"/>
      <c r="D663" s="361">
        <v>0</v>
      </c>
    </row>
    <row r="664" spans="1:4" s="201" customFormat="1" ht="14.25" x14ac:dyDescent="0.2">
      <c r="A664" s="677" t="s">
        <v>1298</v>
      </c>
      <c r="B664" s="520">
        <v>5000</v>
      </c>
      <c r="C664" s="318"/>
      <c r="D664" s="361">
        <v>0</v>
      </c>
    </row>
    <row r="665" spans="1:4" s="201" customFormat="1" ht="14.25" x14ac:dyDescent="0.2">
      <c r="A665" s="675" t="s">
        <v>1299</v>
      </c>
      <c r="B665" s="521">
        <v>15000</v>
      </c>
      <c r="C665" s="318"/>
      <c r="D665" s="361">
        <v>0</v>
      </c>
    </row>
    <row r="666" spans="1:4" s="201" customFormat="1" ht="14.25" x14ac:dyDescent="0.2">
      <c r="A666" s="677" t="s">
        <v>1300</v>
      </c>
      <c r="B666" s="520">
        <v>25000</v>
      </c>
      <c r="C666" s="318"/>
      <c r="D666" s="361">
        <v>0</v>
      </c>
    </row>
    <row r="667" spans="1:4" s="201" customFormat="1" ht="14.25" x14ac:dyDescent="0.2">
      <c r="A667" s="676" t="s">
        <v>1301</v>
      </c>
      <c r="B667" s="520">
        <v>5000</v>
      </c>
      <c r="C667" s="318"/>
      <c r="D667" s="361">
        <v>0</v>
      </c>
    </row>
    <row r="668" spans="1:4" s="201" customFormat="1" ht="14.25" x14ac:dyDescent="0.2">
      <c r="A668" s="624" t="s">
        <v>1302</v>
      </c>
      <c r="B668" s="520">
        <v>15000</v>
      </c>
      <c r="C668" s="318"/>
      <c r="D668" s="361">
        <v>0</v>
      </c>
    </row>
    <row r="669" spans="1:4" s="201" customFormat="1" ht="14.25" x14ac:dyDescent="0.2">
      <c r="A669" s="676" t="s">
        <v>1303</v>
      </c>
      <c r="B669" s="520">
        <v>5000</v>
      </c>
      <c r="C669" s="318"/>
      <c r="D669" s="361">
        <v>0</v>
      </c>
    </row>
    <row r="670" spans="1:4" s="201" customFormat="1" ht="14.25" x14ac:dyDescent="0.2">
      <c r="A670" s="624" t="s">
        <v>1304</v>
      </c>
      <c r="B670" s="520">
        <v>30000</v>
      </c>
      <c r="C670" s="318"/>
      <c r="D670" s="361">
        <v>0</v>
      </c>
    </row>
    <row r="671" spans="1:4" s="201" customFormat="1" ht="28.5" x14ac:dyDescent="0.2">
      <c r="A671" s="624" t="s">
        <v>1305</v>
      </c>
      <c r="B671" s="520">
        <v>10000</v>
      </c>
      <c r="C671" s="318"/>
      <c r="D671" s="361">
        <v>0</v>
      </c>
    </row>
    <row r="672" spans="1:4" s="201" customFormat="1" ht="14.25" x14ac:dyDescent="0.2">
      <c r="A672" s="624" t="s">
        <v>1306</v>
      </c>
      <c r="B672" s="520">
        <v>15000</v>
      </c>
      <c r="C672" s="318"/>
      <c r="D672" s="361">
        <v>0</v>
      </c>
    </row>
    <row r="673" spans="1:4" s="201" customFormat="1" ht="14.25" x14ac:dyDescent="0.2">
      <c r="A673" s="624" t="s">
        <v>1307</v>
      </c>
      <c r="B673" s="520">
        <v>10000</v>
      </c>
      <c r="C673" s="318"/>
      <c r="D673" s="361">
        <v>0</v>
      </c>
    </row>
    <row r="674" spans="1:4" s="201" customFormat="1" ht="14.25" x14ac:dyDescent="0.2">
      <c r="A674" s="624" t="s">
        <v>1308</v>
      </c>
      <c r="B674" s="520">
        <v>10000</v>
      </c>
      <c r="C674" s="318"/>
      <c r="D674" s="361">
        <v>0</v>
      </c>
    </row>
    <row r="675" spans="1:4" s="201" customFormat="1" ht="14.25" x14ac:dyDescent="0.2">
      <c r="A675" s="624" t="s">
        <v>1309</v>
      </c>
      <c r="B675" s="520">
        <v>10000</v>
      </c>
      <c r="C675" s="318"/>
      <c r="D675" s="361">
        <v>0</v>
      </c>
    </row>
    <row r="676" spans="1:4" s="201" customFormat="1" ht="28.5" x14ac:dyDescent="0.2">
      <c r="A676" s="624" t="s">
        <v>1310</v>
      </c>
      <c r="B676" s="520">
        <v>10000</v>
      </c>
      <c r="C676" s="318"/>
      <c r="D676" s="361">
        <v>0</v>
      </c>
    </row>
    <row r="677" spans="1:4" s="201" customFormat="1" ht="28.5" x14ac:dyDescent="0.2">
      <c r="A677" s="624" t="s">
        <v>1311</v>
      </c>
      <c r="B677" s="520">
        <v>10000</v>
      </c>
      <c r="C677" s="318"/>
      <c r="D677" s="361">
        <v>0</v>
      </c>
    </row>
    <row r="678" spans="1:4" s="201" customFormat="1" ht="14.25" x14ac:dyDescent="0.2">
      <c r="A678" s="624" t="s">
        <v>1312</v>
      </c>
      <c r="B678" s="520">
        <v>55000</v>
      </c>
      <c r="C678" s="318"/>
      <c r="D678" s="361">
        <v>0</v>
      </c>
    </row>
    <row r="679" spans="1:4" s="201" customFormat="1" ht="28.5" x14ac:dyDescent="0.2">
      <c r="A679" s="624" t="s">
        <v>1313</v>
      </c>
      <c r="B679" s="520">
        <v>5000</v>
      </c>
      <c r="C679" s="318"/>
      <c r="D679" s="361">
        <v>0</v>
      </c>
    </row>
    <row r="680" spans="1:4" s="201" customFormat="1" ht="28.5" x14ac:dyDescent="0.2">
      <c r="A680" s="624" t="s">
        <v>1314</v>
      </c>
      <c r="B680" s="520">
        <v>5000</v>
      </c>
      <c r="C680" s="318"/>
      <c r="D680" s="361">
        <v>0</v>
      </c>
    </row>
    <row r="681" spans="1:4" s="201" customFormat="1" ht="14.25" x14ac:dyDescent="0.2">
      <c r="A681" s="624" t="s">
        <v>1315</v>
      </c>
      <c r="B681" s="520">
        <v>25000</v>
      </c>
      <c r="C681" s="318"/>
      <c r="D681" s="361">
        <v>0</v>
      </c>
    </row>
    <row r="682" spans="1:4" s="201" customFormat="1" ht="14.25" x14ac:dyDescent="0.2">
      <c r="A682" s="624" t="s">
        <v>1316</v>
      </c>
      <c r="B682" s="520">
        <v>30000</v>
      </c>
      <c r="C682" s="318"/>
      <c r="D682" s="361">
        <v>0</v>
      </c>
    </row>
    <row r="683" spans="1:4" s="201" customFormat="1" ht="28.5" x14ac:dyDescent="0.2">
      <c r="A683" s="624" t="s">
        <v>1317</v>
      </c>
      <c r="B683" s="520">
        <v>10000</v>
      </c>
      <c r="C683" s="318"/>
      <c r="D683" s="361">
        <v>0</v>
      </c>
    </row>
    <row r="684" spans="1:4" s="201" customFormat="1" ht="14.25" x14ac:dyDescent="0.2">
      <c r="A684" s="624" t="s">
        <v>1318</v>
      </c>
      <c r="B684" s="520">
        <v>5000</v>
      </c>
      <c r="C684" s="318"/>
      <c r="D684" s="361">
        <v>0</v>
      </c>
    </row>
    <row r="685" spans="1:4" s="201" customFormat="1" ht="14.25" x14ac:dyDescent="0.2">
      <c r="A685" s="624" t="s">
        <v>1319</v>
      </c>
      <c r="B685" s="520">
        <v>5000</v>
      </c>
      <c r="C685" s="318"/>
      <c r="D685" s="361">
        <v>0</v>
      </c>
    </row>
    <row r="686" spans="1:4" s="201" customFormat="1" ht="28.5" x14ac:dyDescent="0.2">
      <c r="A686" s="624" t="s">
        <v>1320</v>
      </c>
      <c r="B686" s="520">
        <v>5000</v>
      </c>
      <c r="C686" s="318"/>
      <c r="D686" s="361">
        <v>0</v>
      </c>
    </row>
    <row r="687" spans="1:4" s="201" customFormat="1" ht="28.5" x14ac:dyDescent="0.2">
      <c r="A687" s="625" t="s">
        <v>1321</v>
      </c>
      <c r="B687" s="525">
        <v>5000</v>
      </c>
      <c r="C687" s="318"/>
      <c r="D687" s="361">
        <v>0</v>
      </c>
    </row>
    <row r="688" spans="1:4" s="201" customFormat="1" ht="15" thickBot="1" x14ac:dyDescent="0.25">
      <c r="A688" s="623" t="s">
        <v>1322</v>
      </c>
      <c r="B688" s="727">
        <v>5000</v>
      </c>
      <c r="C688" s="318"/>
      <c r="D688" s="376">
        <v>0</v>
      </c>
    </row>
    <row r="689" spans="1:4" s="201" customFormat="1" ht="15" thickTop="1" x14ac:dyDescent="0.2">
      <c r="A689" s="620"/>
      <c r="B689" s="728"/>
      <c r="C689" s="211"/>
      <c r="D689" s="666"/>
    </row>
    <row r="690" spans="1:4" s="201" customFormat="1" ht="15" thickBot="1" x14ac:dyDescent="0.25">
      <c r="A690" s="28"/>
      <c r="B690" s="28"/>
      <c r="C690" s="30"/>
      <c r="D690" s="18" t="s">
        <v>2</v>
      </c>
    </row>
    <row r="691" spans="1:4" s="201" customFormat="1" ht="15.75" thickTop="1" thickBot="1" x14ac:dyDescent="0.25">
      <c r="A691" s="187" t="s">
        <v>4</v>
      </c>
      <c r="B691" s="192" t="s">
        <v>5</v>
      </c>
      <c r="C691" s="31"/>
      <c r="D691" s="189" t="s">
        <v>256</v>
      </c>
    </row>
    <row r="692" spans="1:4" s="201" customFormat="1" ht="15" thickTop="1" x14ac:dyDescent="0.2">
      <c r="A692" s="624" t="s">
        <v>1323</v>
      </c>
      <c r="B692" s="520">
        <v>25000</v>
      </c>
      <c r="C692" s="318"/>
      <c r="D692" s="361">
        <v>0</v>
      </c>
    </row>
    <row r="693" spans="1:4" s="201" customFormat="1" ht="14.25" x14ac:dyDescent="0.2">
      <c r="A693" s="716" t="s">
        <v>1324</v>
      </c>
      <c r="B693" s="717">
        <v>15000</v>
      </c>
      <c r="C693" s="318"/>
      <c r="D693" s="719">
        <v>0</v>
      </c>
    </row>
    <row r="694" spans="1:4" s="201" customFormat="1" ht="14.25" x14ac:dyDescent="0.2">
      <c r="A694" s="677" t="s">
        <v>1325</v>
      </c>
      <c r="B694" s="718">
        <v>80000</v>
      </c>
      <c r="C694" s="318"/>
      <c r="D694" s="569">
        <v>0</v>
      </c>
    </row>
    <row r="695" spans="1:4" s="201" customFormat="1" ht="14.25" x14ac:dyDescent="0.2">
      <c r="A695" s="687" t="s">
        <v>1326</v>
      </c>
      <c r="B695" s="525">
        <v>1500000</v>
      </c>
      <c r="C695" s="318"/>
      <c r="D695" s="361">
        <v>0</v>
      </c>
    </row>
    <row r="696" spans="1:4" s="201" customFormat="1" ht="14.25" x14ac:dyDescent="0.2">
      <c r="A696" s="624" t="s">
        <v>1327</v>
      </c>
      <c r="B696" s="520">
        <v>1700000</v>
      </c>
      <c r="C696" s="318"/>
      <c r="D696" s="361">
        <v>0</v>
      </c>
    </row>
    <row r="697" spans="1:4" s="201" customFormat="1" ht="14.25" x14ac:dyDescent="0.2">
      <c r="A697" s="624" t="s">
        <v>1328</v>
      </c>
      <c r="B697" s="520">
        <v>1300000</v>
      </c>
      <c r="C697" s="318"/>
      <c r="D697" s="361">
        <v>0</v>
      </c>
    </row>
    <row r="698" spans="1:4" s="201" customFormat="1" ht="14.25" x14ac:dyDescent="0.2">
      <c r="A698" s="624" t="s">
        <v>1329</v>
      </c>
      <c r="B698" s="520">
        <v>205000</v>
      </c>
      <c r="C698" s="318"/>
      <c r="D698" s="361">
        <v>0</v>
      </c>
    </row>
    <row r="699" spans="1:4" s="201" customFormat="1" ht="14.25" x14ac:dyDescent="0.2">
      <c r="A699" s="677" t="s">
        <v>1330</v>
      </c>
      <c r="B699" s="523">
        <v>1510000</v>
      </c>
      <c r="C699" s="318"/>
      <c r="D699" s="361">
        <v>0</v>
      </c>
    </row>
    <row r="700" spans="1:4" s="201" customFormat="1" ht="14.25" x14ac:dyDescent="0.2">
      <c r="A700" s="625" t="s">
        <v>1331</v>
      </c>
      <c r="B700" s="526">
        <v>25000</v>
      </c>
      <c r="C700" s="318"/>
      <c r="D700" s="361">
        <v>0</v>
      </c>
    </row>
    <row r="701" spans="1:4" s="201" customFormat="1" ht="14.25" x14ac:dyDescent="0.2">
      <c r="A701" s="623" t="s">
        <v>1332</v>
      </c>
      <c r="B701" s="726">
        <v>15000</v>
      </c>
      <c r="C701" s="318"/>
      <c r="D701" s="719">
        <v>0</v>
      </c>
    </row>
    <row r="702" spans="1:4" s="201" customFormat="1" ht="14.25" x14ac:dyDescent="0.2">
      <c r="A702" s="624" t="s">
        <v>1333</v>
      </c>
      <c r="B702" s="723">
        <v>10000</v>
      </c>
      <c r="C702" s="318"/>
      <c r="D702" s="569">
        <v>0</v>
      </c>
    </row>
    <row r="703" spans="1:4" s="201" customFormat="1" ht="14.25" x14ac:dyDescent="0.2">
      <c r="A703" s="675" t="s">
        <v>1334</v>
      </c>
      <c r="B703" s="519">
        <v>20000</v>
      </c>
      <c r="C703" s="318"/>
      <c r="D703" s="361">
        <v>0</v>
      </c>
    </row>
    <row r="704" spans="1:4" s="201" customFormat="1" ht="14.25" x14ac:dyDescent="0.2">
      <c r="A704" s="675" t="s">
        <v>1335</v>
      </c>
      <c r="B704" s="519">
        <v>10000</v>
      </c>
      <c r="C704" s="318"/>
      <c r="D704" s="361">
        <v>0</v>
      </c>
    </row>
    <row r="705" spans="1:4" s="201" customFormat="1" ht="14.25" x14ac:dyDescent="0.2">
      <c r="A705" s="677" t="s">
        <v>1336</v>
      </c>
      <c r="B705" s="521">
        <v>15000</v>
      </c>
      <c r="C705" s="318"/>
      <c r="D705" s="361">
        <v>0</v>
      </c>
    </row>
    <row r="706" spans="1:4" s="201" customFormat="1" ht="14.25" x14ac:dyDescent="0.2">
      <c r="A706" s="677" t="s">
        <v>1337</v>
      </c>
      <c r="B706" s="521">
        <v>140000</v>
      </c>
      <c r="C706" s="318"/>
      <c r="D706" s="361">
        <v>0</v>
      </c>
    </row>
    <row r="707" spans="1:4" s="201" customFormat="1" ht="14.25" x14ac:dyDescent="0.2">
      <c r="A707" s="677" t="s">
        <v>1338</v>
      </c>
      <c r="B707" s="521">
        <v>10000</v>
      </c>
      <c r="C707" s="318"/>
      <c r="D707" s="361">
        <v>0</v>
      </c>
    </row>
    <row r="708" spans="1:4" s="201" customFormat="1" ht="14.25" x14ac:dyDescent="0.2">
      <c r="A708" s="677" t="s">
        <v>1339</v>
      </c>
      <c r="B708" s="521">
        <v>65000</v>
      </c>
      <c r="C708" s="318"/>
      <c r="D708" s="361">
        <v>0</v>
      </c>
    </row>
    <row r="709" spans="1:4" s="201" customFormat="1" ht="14.25" x14ac:dyDescent="0.2">
      <c r="A709" s="677" t="s">
        <v>1340</v>
      </c>
      <c r="B709" s="521">
        <v>45000</v>
      </c>
      <c r="C709" s="318"/>
      <c r="D709" s="361">
        <v>0</v>
      </c>
    </row>
    <row r="710" spans="1:4" s="201" customFormat="1" ht="28.5" x14ac:dyDescent="0.2">
      <c r="A710" s="677" t="s">
        <v>1341</v>
      </c>
      <c r="B710" s="521">
        <v>20000</v>
      </c>
      <c r="C710" s="318"/>
      <c r="D710" s="361">
        <v>0</v>
      </c>
    </row>
    <row r="711" spans="1:4" s="201" customFormat="1" ht="14.25" x14ac:dyDescent="0.2">
      <c r="A711" s="677" t="s">
        <v>1342</v>
      </c>
      <c r="B711" s="521">
        <v>15000</v>
      </c>
      <c r="C711" s="318"/>
      <c r="D711" s="361">
        <v>0</v>
      </c>
    </row>
    <row r="712" spans="1:4" s="201" customFormat="1" ht="14.25" x14ac:dyDescent="0.2">
      <c r="A712" s="686" t="s">
        <v>1343</v>
      </c>
      <c r="B712" s="521">
        <v>10000</v>
      </c>
      <c r="C712" s="318"/>
      <c r="D712" s="361">
        <v>0</v>
      </c>
    </row>
    <row r="713" spans="1:4" s="201" customFormat="1" ht="14.25" x14ac:dyDescent="0.2">
      <c r="A713" s="677" t="s">
        <v>1344</v>
      </c>
      <c r="B713" s="521">
        <v>20000</v>
      </c>
      <c r="C713" s="318"/>
      <c r="D713" s="361">
        <v>0</v>
      </c>
    </row>
    <row r="714" spans="1:4" s="201" customFormat="1" ht="28.5" x14ac:dyDescent="0.2">
      <c r="A714" s="624" t="s">
        <v>1345</v>
      </c>
      <c r="B714" s="521">
        <v>5000</v>
      </c>
      <c r="C714" s="318"/>
      <c r="D714" s="361">
        <v>0</v>
      </c>
    </row>
    <row r="715" spans="1:4" s="201" customFormat="1" ht="14.25" x14ac:dyDescent="0.2">
      <c r="A715" s="624" t="s">
        <v>1346</v>
      </c>
      <c r="B715" s="521">
        <v>10000</v>
      </c>
      <c r="C715" s="318"/>
      <c r="D715" s="361">
        <v>0</v>
      </c>
    </row>
    <row r="716" spans="1:4" s="201" customFormat="1" ht="14.25" x14ac:dyDescent="0.2">
      <c r="A716" s="624" t="s">
        <v>1347</v>
      </c>
      <c r="B716" s="521">
        <v>15000</v>
      </c>
      <c r="C716" s="318"/>
      <c r="D716" s="361">
        <v>0</v>
      </c>
    </row>
    <row r="717" spans="1:4" s="201" customFormat="1" ht="14.25" x14ac:dyDescent="0.2">
      <c r="A717" s="624" t="s">
        <v>1348</v>
      </c>
      <c r="B717" s="521">
        <v>40000</v>
      </c>
      <c r="C717" s="318"/>
      <c r="D717" s="361">
        <v>0</v>
      </c>
    </row>
    <row r="718" spans="1:4" s="201" customFormat="1" ht="14.25" x14ac:dyDescent="0.2">
      <c r="A718" s="681" t="s">
        <v>1349</v>
      </c>
      <c r="B718" s="521">
        <v>30000</v>
      </c>
      <c r="C718" s="318"/>
      <c r="D718" s="361">
        <v>0</v>
      </c>
    </row>
    <row r="719" spans="1:4" s="201" customFormat="1" ht="14.25" x14ac:dyDescent="0.2">
      <c r="A719" s="677" t="s">
        <v>1350</v>
      </c>
      <c r="B719" s="521">
        <v>50000</v>
      </c>
      <c r="C719" s="318"/>
      <c r="D719" s="361">
        <v>0</v>
      </c>
    </row>
    <row r="720" spans="1:4" s="201" customFormat="1" ht="14.25" x14ac:dyDescent="0.2">
      <c r="A720" s="624" t="s">
        <v>1351</v>
      </c>
      <c r="B720" s="521">
        <v>20000</v>
      </c>
      <c r="C720" s="318"/>
      <c r="D720" s="361">
        <v>0</v>
      </c>
    </row>
    <row r="721" spans="1:4" s="201" customFormat="1" ht="14.25" x14ac:dyDescent="0.2">
      <c r="A721" s="624" t="s">
        <v>1352</v>
      </c>
      <c r="B721" s="521">
        <v>15000</v>
      </c>
      <c r="C721" s="318"/>
      <c r="D721" s="361">
        <v>0</v>
      </c>
    </row>
    <row r="722" spans="1:4" s="201" customFormat="1" ht="28.5" x14ac:dyDescent="0.2">
      <c r="A722" s="624" t="s">
        <v>1353</v>
      </c>
      <c r="B722" s="521">
        <v>10000</v>
      </c>
      <c r="C722" s="318"/>
      <c r="D722" s="361">
        <v>0</v>
      </c>
    </row>
    <row r="723" spans="1:4" s="201" customFormat="1" ht="14.25" x14ac:dyDescent="0.2">
      <c r="A723" s="624" t="s">
        <v>1354</v>
      </c>
      <c r="B723" s="521">
        <v>20000</v>
      </c>
      <c r="C723" s="318"/>
      <c r="D723" s="361">
        <v>0</v>
      </c>
    </row>
    <row r="724" spans="1:4" s="201" customFormat="1" ht="14.25" x14ac:dyDescent="0.2">
      <c r="A724" s="677" t="s">
        <v>1355</v>
      </c>
      <c r="B724" s="521">
        <v>200000</v>
      </c>
      <c r="C724" s="318"/>
      <c r="D724" s="361">
        <v>0</v>
      </c>
    </row>
    <row r="725" spans="1:4" s="201" customFormat="1" ht="14.25" x14ac:dyDescent="0.2">
      <c r="A725" s="677" t="s">
        <v>1356</v>
      </c>
      <c r="B725" s="521">
        <v>15000</v>
      </c>
      <c r="C725" s="318"/>
      <c r="D725" s="361">
        <v>0</v>
      </c>
    </row>
    <row r="726" spans="1:4" s="201" customFormat="1" ht="14.25" x14ac:dyDescent="0.2">
      <c r="A726" s="624" t="s">
        <v>1357</v>
      </c>
      <c r="B726" s="521">
        <v>10000</v>
      </c>
      <c r="C726" s="318"/>
      <c r="D726" s="361">
        <v>0</v>
      </c>
    </row>
    <row r="727" spans="1:4" s="201" customFormat="1" ht="28.5" x14ac:dyDescent="0.2">
      <c r="A727" s="677" t="s">
        <v>1358</v>
      </c>
      <c r="B727" s="521">
        <v>10000</v>
      </c>
      <c r="C727" s="318"/>
      <c r="D727" s="361">
        <v>0</v>
      </c>
    </row>
    <row r="728" spans="1:4" s="201" customFormat="1" ht="14.25" x14ac:dyDescent="0.2">
      <c r="A728" s="624" t="s">
        <v>1359</v>
      </c>
      <c r="B728" s="521">
        <v>40000</v>
      </c>
      <c r="C728" s="318"/>
      <c r="D728" s="361">
        <v>0</v>
      </c>
    </row>
    <row r="729" spans="1:4" s="201" customFormat="1" ht="14.25" x14ac:dyDescent="0.2">
      <c r="A729" s="624" t="s">
        <v>1360</v>
      </c>
      <c r="B729" s="521">
        <v>20000</v>
      </c>
      <c r="C729" s="318"/>
      <c r="D729" s="361">
        <v>0</v>
      </c>
    </row>
    <row r="730" spans="1:4" s="201" customFormat="1" ht="15" customHeight="1" x14ac:dyDescent="0.2">
      <c r="A730" s="624" t="s">
        <v>1361</v>
      </c>
      <c r="B730" s="521">
        <v>5000</v>
      </c>
      <c r="C730" s="318"/>
      <c r="D730" s="361">
        <v>0</v>
      </c>
    </row>
    <row r="731" spans="1:4" s="201" customFormat="1" ht="14.25" x14ac:dyDescent="0.2">
      <c r="A731" s="624" t="s">
        <v>1362</v>
      </c>
      <c r="B731" s="521">
        <v>15000</v>
      </c>
      <c r="C731" s="318"/>
      <c r="D731" s="361">
        <v>0</v>
      </c>
    </row>
    <row r="732" spans="1:4" s="201" customFormat="1" ht="14.25" x14ac:dyDescent="0.2">
      <c r="A732" s="677" t="s">
        <v>1363</v>
      </c>
      <c r="B732" s="520">
        <v>10000</v>
      </c>
      <c r="C732" s="318"/>
      <c r="D732" s="361">
        <v>0</v>
      </c>
    </row>
    <row r="733" spans="1:4" s="201" customFormat="1" ht="14.25" x14ac:dyDescent="0.2">
      <c r="A733" s="624" t="s">
        <v>1364</v>
      </c>
      <c r="B733" s="521">
        <v>45000</v>
      </c>
      <c r="C733" s="318"/>
      <c r="D733" s="361">
        <v>0</v>
      </c>
    </row>
    <row r="734" spans="1:4" s="201" customFormat="1" ht="28.5" x14ac:dyDescent="0.2">
      <c r="A734" s="677" t="s">
        <v>1365</v>
      </c>
      <c r="B734" s="521">
        <v>10000</v>
      </c>
      <c r="C734" s="318"/>
      <c r="D734" s="361">
        <v>0</v>
      </c>
    </row>
    <row r="735" spans="1:4" s="201" customFormat="1" ht="14.25" x14ac:dyDescent="0.2">
      <c r="A735" s="624" t="s">
        <v>1366</v>
      </c>
      <c r="B735" s="521">
        <v>10000</v>
      </c>
      <c r="C735" s="318"/>
      <c r="D735" s="361">
        <v>0</v>
      </c>
    </row>
    <row r="736" spans="1:4" s="201" customFormat="1" ht="14.25" x14ac:dyDescent="0.2">
      <c r="A736" s="624" t="s">
        <v>1367</v>
      </c>
      <c r="B736" s="521">
        <v>40000</v>
      </c>
      <c r="C736" s="318"/>
      <c r="D736" s="361">
        <v>0</v>
      </c>
    </row>
    <row r="737" spans="1:4" s="201" customFormat="1" ht="14.25" x14ac:dyDescent="0.2">
      <c r="A737" s="624" t="s">
        <v>1368</v>
      </c>
      <c r="B737" s="521">
        <v>15000</v>
      </c>
      <c r="C737" s="318"/>
      <c r="D737" s="361">
        <v>0</v>
      </c>
    </row>
    <row r="738" spans="1:4" s="201" customFormat="1" ht="15" thickBot="1" x14ac:dyDescent="0.25">
      <c r="A738" s="771" t="s">
        <v>1369</v>
      </c>
      <c r="B738" s="524">
        <v>15000</v>
      </c>
      <c r="C738" s="318"/>
      <c r="D738" s="376">
        <v>0</v>
      </c>
    </row>
    <row r="739" spans="1:4" s="201" customFormat="1" ht="15" thickTop="1" x14ac:dyDescent="0.2">
      <c r="A739" s="772"/>
      <c r="B739" s="773"/>
      <c r="C739" s="211"/>
      <c r="D739" s="666"/>
    </row>
    <row r="740" spans="1:4" s="201" customFormat="1" ht="15" thickBot="1" x14ac:dyDescent="0.25">
      <c r="A740" s="28"/>
      <c r="B740" s="28"/>
      <c r="C740" s="30"/>
      <c r="D740" s="18" t="s">
        <v>2</v>
      </c>
    </row>
    <row r="741" spans="1:4" s="201" customFormat="1" ht="15.75" thickTop="1" thickBot="1" x14ac:dyDescent="0.25">
      <c r="A741" s="187" t="s">
        <v>4</v>
      </c>
      <c r="B741" s="192" t="s">
        <v>5</v>
      </c>
      <c r="C741" s="31"/>
      <c r="D741" s="189" t="s">
        <v>256</v>
      </c>
    </row>
    <row r="742" spans="1:4" s="201" customFormat="1" ht="15" thickTop="1" x14ac:dyDescent="0.2">
      <c r="A742" s="624" t="s">
        <v>1370</v>
      </c>
      <c r="B742" s="521">
        <v>205000</v>
      </c>
      <c r="C742" s="318"/>
      <c r="D742" s="361">
        <v>0</v>
      </c>
    </row>
    <row r="743" spans="1:4" s="201" customFormat="1" ht="15" thickBot="1" x14ac:dyDescent="0.25">
      <c r="A743" s="623" t="s">
        <v>1371</v>
      </c>
      <c r="B743" s="524">
        <v>800000</v>
      </c>
      <c r="C743" s="318"/>
      <c r="D743" s="361">
        <v>0</v>
      </c>
    </row>
    <row r="744" spans="1:4" s="201" customFormat="1" ht="16.5" thickTop="1" thickBot="1" x14ac:dyDescent="0.3">
      <c r="A744" s="256" t="s">
        <v>6</v>
      </c>
      <c r="B744" s="379">
        <f>SUM(B407:B743)</f>
        <v>40670000</v>
      </c>
      <c r="C744" s="318"/>
      <c r="D744" s="258">
        <f>SUM(D407:D743)</f>
        <v>71</v>
      </c>
    </row>
    <row r="745" spans="1:4" ht="13.5" thickTop="1" x14ac:dyDescent="0.2"/>
    <row r="747" spans="1:4" ht="15" x14ac:dyDescent="0.25">
      <c r="A747" s="808" t="s">
        <v>211</v>
      </c>
      <c r="B747" s="809"/>
    </row>
    <row r="748" spans="1:4" ht="13.5" thickBot="1" x14ac:dyDescent="0.25">
      <c r="C748" s="30"/>
      <c r="D748" s="18" t="s">
        <v>2</v>
      </c>
    </row>
    <row r="749" spans="1:4" ht="14.25" thickTop="1" thickBot="1" x14ac:dyDescent="0.25">
      <c r="A749" s="187" t="s">
        <v>4</v>
      </c>
      <c r="B749" s="192" t="s">
        <v>5</v>
      </c>
      <c r="C749" s="31"/>
      <c r="D749" s="189" t="s">
        <v>256</v>
      </c>
    </row>
    <row r="750" spans="1:4" s="201" customFormat="1" ht="15" thickTop="1" x14ac:dyDescent="0.2">
      <c r="A750" s="688" t="s">
        <v>1373</v>
      </c>
      <c r="B750" s="529">
        <v>10000</v>
      </c>
      <c r="C750" s="318"/>
      <c r="D750" s="361">
        <v>0</v>
      </c>
    </row>
    <row r="751" spans="1:4" s="201" customFormat="1" ht="14.25" x14ac:dyDescent="0.2">
      <c r="A751" s="622" t="s">
        <v>1374</v>
      </c>
      <c r="B751" s="530">
        <v>200000</v>
      </c>
      <c r="C751" s="318"/>
      <c r="D751" s="361">
        <v>0</v>
      </c>
    </row>
    <row r="752" spans="1:4" s="201" customFormat="1" ht="14.25" x14ac:dyDescent="0.2">
      <c r="A752" s="688" t="s">
        <v>1075</v>
      </c>
      <c r="B752" s="530">
        <v>200000</v>
      </c>
      <c r="C752" s="318"/>
      <c r="D752" s="361">
        <v>0</v>
      </c>
    </row>
    <row r="753" spans="1:4" s="201" customFormat="1" ht="14.25" x14ac:dyDescent="0.2">
      <c r="A753" s="689" t="s">
        <v>1375</v>
      </c>
      <c r="B753" s="530">
        <v>200000</v>
      </c>
      <c r="C753" s="318"/>
      <c r="D753" s="361">
        <v>0</v>
      </c>
    </row>
    <row r="754" spans="1:4" s="201" customFormat="1" ht="14.25" x14ac:dyDescent="0.2">
      <c r="A754" s="635" t="s">
        <v>1376</v>
      </c>
      <c r="B754" s="730">
        <v>80000</v>
      </c>
      <c r="C754" s="318"/>
      <c r="D754" s="719">
        <v>0</v>
      </c>
    </row>
    <row r="755" spans="1:4" s="201" customFormat="1" ht="14.25" x14ac:dyDescent="0.2">
      <c r="A755" s="688" t="s">
        <v>1377</v>
      </c>
      <c r="B755" s="731">
        <v>350000</v>
      </c>
      <c r="C755" s="318"/>
      <c r="D755" s="569">
        <v>0</v>
      </c>
    </row>
    <row r="756" spans="1:4" s="201" customFormat="1" ht="14.25" x14ac:dyDescent="0.2">
      <c r="A756" s="690" t="s">
        <v>1378</v>
      </c>
      <c r="B756" s="531">
        <v>20000</v>
      </c>
      <c r="C756" s="318"/>
      <c r="D756" s="361">
        <v>0</v>
      </c>
    </row>
    <row r="757" spans="1:4" s="201" customFormat="1" ht="14.25" x14ac:dyDescent="0.2">
      <c r="A757" s="690" t="s">
        <v>1379</v>
      </c>
      <c r="B757" s="531">
        <v>40000</v>
      </c>
      <c r="C757" s="318"/>
      <c r="D757" s="361">
        <v>0</v>
      </c>
    </row>
    <row r="758" spans="1:4" s="201" customFormat="1" ht="14.25" x14ac:dyDescent="0.2">
      <c r="A758" s="691" t="s">
        <v>1380</v>
      </c>
      <c r="B758" s="531">
        <v>100000</v>
      </c>
      <c r="C758" s="318"/>
      <c r="D758" s="361">
        <v>0</v>
      </c>
    </row>
    <row r="759" spans="1:4" s="201" customFormat="1" ht="14.25" x14ac:dyDescent="0.2">
      <c r="A759" s="690" t="s">
        <v>1381</v>
      </c>
      <c r="B759" s="531">
        <v>40000</v>
      </c>
      <c r="C759" s="318"/>
      <c r="D759" s="361">
        <v>0</v>
      </c>
    </row>
    <row r="760" spans="1:4" s="201" customFormat="1" ht="14.25" x14ac:dyDescent="0.2">
      <c r="A760" s="692" t="s">
        <v>1382</v>
      </c>
      <c r="B760" s="531">
        <v>200000</v>
      </c>
      <c r="C760" s="318"/>
      <c r="D760" s="361">
        <v>0</v>
      </c>
    </row>
    <row r="761" spans="1:4" s="201" customFormat="1" ht="14.25" x14ac:dyDescent="0.2">
      <c r="A761" s="622" t="s">
        <v>1383</v>
      </c>
      <c r="B761" s="531">
        <v>30000</v>
      </c>
      <c r="C761" s="318"/>
      <c r="D761" s="361">
        <v>0</v>
      </c>
    </row>
    <row r="762" spans="1:4" s="201" customFormat="1" ht="14.25" x14ac:dyDescent="0.2">
      <c r="A762" s="690" t="s">
        <v>1384</v>
      </c>
      <c r="B762" s="531">
        <v>900000</v>
      </c>
      <c r="C762" s="318"/>
      <c r="D762" s="361">
        <v>0</v>
      </c>
    </row>
    <row r="763" spans="1:4" s="201" customFormat="1" ht="14.25" x14ac:dyDescent="0.2">
      <c r="A763" s="692" t="s">
        <v>1385</v>
      </c>
      <c r="B763" s="531">
        <v>250000</v>
      </c>
      <c r="C763" s="318"/>
      <c r="D763" s="361">
        <v>0</v>
      </c>
    </row>
    <row r="764" spans="1:4" s="201" customFormat="1" ht="14.25" x14ac:dyDescent="0.2">
      <c r="A764" s="693" t="s">
        <v>1386</v>
      </c>
      <c r="B764" s="532">
        <v>1950000</v>
      </c>
      <c r="C764" s="318"/>
      <c r="D764" s="361">
        <v>0</v>
      </c>
    </row>
    <row r="765" spans="1:4" s="201" customFormat="1" ht="14.25" x14ac:dyDescent="0.2">
      <c r="A765" s="622" t="s">
        <v>1387</v>
      </c>
      <c r="B765" s="530">
        <v>25000</v>
      </c>
      <c r="C765" s="318"/>
      <c r="D765" s="361">
        <v>0</v>
      </c>
    </row>
    <row r="766" spans="1:4" s="201" customFormat="1" ht="14.25" x14ac:dyDescent="0.2">
      <c r="A766" s="694" t="s">
        <v>1388</v>
      </c>
      <c r="B766" s="533">
        <v>250000</v>
      </c>
      <c r="C766" s="318"/>
      <c r="D766" s="361">
        <v>0</v>
      </c>
    </row>
    <row r="767" spans="1:4" s="201" customFormat="1" ht="14.25" x14ac:dyDescent="0.2">
      <c r="A767" s="688" t="s">
        <v>1086</v>
      </c>
      <c r="B767" s="534">
        <v>15000</v>
      </c>
      <c r="C767" s="318"/>
      <c r="D767" s="361">
        <v>0</v>
      </c>
    </row>
    <row r="768" spans="1:4" s="201" customFormat="1" ht="14.25" x14ac:dyDescent="0.2">
      <c r="A768" s="622" t="s">
        <v>1389</v>
      </c>
      <c r="B768" s="530">
        <v>5000</v>
      </c>
      <c r="C768" s="318"/>
      <c r="D768" s="361">
        <v>0</v>
      </c>
    </row>
    <row r="769" spans="1:4" s="201" customFormat="1" ht="14.25" x14ac:dyDescent="0.2">
      <c r="A769" s="688" t="s">
        <v>1390</v>
      </c>
      <c r="B769" s="534">
        <v>25000</v>
      </c>
      <c r="C769" s="318"/>
      <c r="D769" s="361">
        <v>0</v>
      </c>
    </row>
    <row r="770" spans="1:4" s="201" customFormat="1" ht="14.25" x14ac:dyDescent="0.2">
      <c r="A770" s="688" t="s">
        <v>1391</v>
      </c>
      <c r="B770" s="531">
        <v>10000</v>
      </c>
      <c r="C770" s="318"/>
      <c r="D770" s="361">
        <v>0</v>
      </c>
    </row>
    <row r="771" spans="1:4" s="201" customFormat="1" ht="14.25" x14ac:dyDescent="0.2">
      <c r="A771" s="695" t="s">
        <v>1264</v>
      </c>
      <c r="B771" s="535">
        <v>90000</v>
      </c>
      <c r="C771" s="318"/>
      <c r="D771" s="361">
        <v>0</v>
      </c>
    </row>
    <row r="772" spans="1:4" s="201" customFormat="1" ht="14.25" x14ac:dyDescent="0.2">
      <c r="A772" s="689" t="s">
        <v>1392</v>
      </c>
      <c r="B772" s="530">
        <v>10000</v>
      </c>
      <c r="C772" s="318"/>
      <c r="D772" s="361">
        <v>0</v>
      </c>
    </row>
    <row r="773" spans="1:4" s="201" customFormat="1" ht="14.25" x14ac:dyDescent="0.2">
      <c r="A773" s="688" t="s">
        <v>1393</v>
      </c>
      <c r="B773" s="530">
        <v>30000</v>
      </c>
      <c r="C773" s="318"/>
      <c r="D773" s="361">
        <v>0</v>
      </c>
    </row>
    <row r="774" spans="1:4" s="201" customFormat="1" ht="14.25" x14ac:dyDescent="0.2">
      <c r="A774" s="696" t="s">
        <v>1394</v>
      </c>
      <c r="B774" s="530">
        <v>200000</v>
      </c>
      <c r="C774" s="318"/>
      <c r="D774" s="361">
        <v>0</v>
      </c>
    </row>
    <row r="775" spans="1:4" s="201" customFormat="1" ht="19.5" customHeight="1" x14ac:dyDescent="0.2">
      <c r="A775" s="696" t="s">
        <v>1216</v>
      </c>
      <c r="B775" s="530">
        <v>30000</v>
      </c>
      <c r="C775" s="318"/>
      <c r="D775" s="361">
        <v>0</v>
      </c>
    </row>
    <row r="776" spans="1:4" s="201" customFormat="1" ht="14.25" x14ac:dyDescent="0.2">
      <c r="A776" s="696" t="s">
        <v>1217</v>
      </c>
      <c r="B776" s="530">
        <v>10000</v>
      </c>
      <c r="C776" s="318"/>
      <c r="D776" s="361">
        <v>0</v>
      </c>
    </row>
    <row r="777" spans="1:4" s="201" customFormat="1" ht="14.25" x14ac:dyDescent="0.2">
      <c r="A777" s="688" t="s">
        <v>1222</v>
      </c>
      <c r="B777" s="530">
        <v>10000</v>
      </c>
      <c r="C777" s="318"/>
      <c r="D777" s="361">
        <v>0</v>
      </c>
    </row>
    <row r="778" spans="1:4" s="201" customFormat="1" ht="14.25" x14ac:dyDescent="0.2">
      <c r="A778" s="688" t="s">
        <v>1395</v>
      </c>
      <c r="B778" s="530">
        <v>15000</v>
      </c>
      <c r="C778" s="318"/>
      <c r="D778" s="361">
        <v>3686</v>
      </c>
    </row>
    <row r="779" spans="1:4" s="201" customFormat="1" ht="14.25" x14ac:dyDescent="0.2">
      <c r="A779" s="622" t="s">
        <v>1396</v>
      </c>
      <c r="B779" s="530">
        <v>15000</v>
      </c>
      <c r="C779" s="318"/>
      <c r="D779" s="361">
        <v>0</v>
      </c>
    </row>
    <row r="780" spans="1:4" s="201" customFormat="1" ht="14.25" x14ac:dyDescent="0.2">
      <c r="A780" s="622" t="s">
        <v>1267</v>
      </c>
      <c r="B780" s="530">
        <v>100000</v>
      </c>
      <c r="C780" s="318"/>
      <c r="D780" s="361">
        <v>0</v>
      </c>
    </row>
    <row r="781" spans="1:4" s="201" customFormat="1" ht="14.25" x14ac:dyDescent="0.2">
      <c r="A781" s="688" t="s">
        <v>1397</v>
      </c>
      <c r="B781" s="530">
        <v>10000</v>
      </c>
      <c r="C781" s="318"/>
      <c r="D781" s="361">
        <v>0</v>
      </c>
    </row>
    <row r="782" spans="1:4" s="201" customFormat="1" ht="15" customHeight="1" x14ac:dyDescent="0.2">
      <c r="A782" s="688" t="s">
        <v>1398</v>
      </c>
      <c r="B782" s="530">
        <v>200000</v>
      </c>
      <c r="C782" s="318"/>
      <c r="D782" s="361">
        <v>0</v>
      </c>
    </row>
    <row r="783" spans="1:4" s="201" customFormat="1" ht="14.25" x14ac:dyDescent="0.2">
      <c r="A783" s="689" t="s">
        <v>1268</v>
      </c>
      <c r="B783" s="530">
        <v>100000</v>
      </c>
      <c r="C783" s="318"/>
      <c r="D783" s="361">
        <v>0</v>
      </c>
    </row>
    <row r="784" spans="1:4" s="201" customFormat="1" ht="14.25" x14ac:dyDescent="0.2">
      <c r="A784" s="622" t="s">
        <v>1269</v>
      </c>
      <c r="B784" s="530">
        <v>400000</v>
      </c>
      <c r="C784" s="318"/>
      <c r="D784" s="361">
        <v>0</v>
      </c>
    </row>
    <row r="785" spans="1:4" s="201" customFormat="1" ht="14.25" x14ac:dyDescent="0.2">
      <c r="A785" s="696" t="s">
        <v>1399</v>
      </c>
      <c r="B785" s="530">
        <v>30000</v>
      </c>
      <c r="C785" s="318"/>
      <c r="D785" s="361">
        <v>0</v>
      </c>
    </row>
    <row r="786" spans="1:4" s="201" customFormat="1" ht="14.25" x14ac:dyDescent="0.2">
      <c r="A786" s="696" t="s">
        <v>1241</v>
      </c>
      <c r="B786" s="530">
        <v>20000</v>
      </c>
      <c r="C786" s="318"/>
      <c r="D786" s="361">
        <v>0</v>
      </c>
    </row>
    <row r="787" spans="1:4" s="201" customFormat="1" ht="28.5" x14ac:dyDescent="0.2">
      <c r="A787" s="688" t="s">
        <v>1400</v>
      </c>
      <c r="B787" s="530">
        <v>20000</v>
      </c>
      <c r="C787" s="318"/>
      <c r="D787" s="361">
        <v>0</v>
      </c>
    </row>
    <row r="788" spans="1:4" s="201" customFormat="1" ht="14.25" x14ac:dyDescent="0.2">
      <c r="A788" s="622" t="s">
        <v>1248</v>
      </c>
      <c r="B788" s="530">
        <v>10000</v>
      </c>
      <c r="C788" s="318"/>
      <c r="D788" s="361">
        <v>0</v>
      </c>
    </row>
    <row r="789" spans="1:4" s="201" customFormat="1" ht="14.25" x14ac:dyDescent="0.2">
      <c r="A789" s="697" t="s">
        <v>1401</v>
      </c>
      <c r="B789" s="535">
        <v>15000</v>
      </c>
      <c r="C789" s="318"/>
      <c r="D789" s="361">
        <v>0</v>
      </c>
    </row>
    <row r="790" spans="1:4" s="201" customFormat="1" ht="29.25" thickBot="1" x14ac:dyDescent="0.25">
      <c r="A790" s="702" t="s">
        <v>1402</v>
      </c>
      <c r="B790" s="732">
        <v>10000</v>
      </c>
      <c r="C790" s="318"/>
      <c r="D790" s="376">
        <v>0</v>
      </c>
    </row>
    <row r="791" spans="1:4" s="201" customFormat="1" ht="15" thickTop="1" x14ac:dyDescent="0.2">
      <c r="A791" s="774"/>
      <c r="B791" s="733"/>
      <c r="C791" s="211"/>
      <c r="D791" s="666"/>
    </row>
    <row r="792" spans="1:4" s="201" customFormat="1" ht="15" thickBot="1" x14ac:dyDescent="0.25">
      <c r="A792" s="28"/>
      <c r="B792" s="28"/>
      <c r="C792" s="30"/>
      <c r="D792" s="18" t="s">
        <v>2</v>
      </c>
    </row>
    <row r="793" spans="1:4" s="201" customFormat="1" ht="15.75" thickTop="1" thickBot="1" x14ac:dyDescent="0.25">
      <c r="A793" s="187" t="s">
        <v>4</v>
      </c>
      <c r="B793" s="192" t="s">
        <v>5</v>
      </c>
      <c r="C793" s="31"/>
      <c r="D793" s="189" t="s">
        <v>256</v>
      </c>
    </row>
    <row r="794" spans="1:4" s="201" customFormat="1" ht="15" thickTop="1" x14ac:dyDescent="0.2">
      <c r="A794" s="688" t="s">
        <v>1403</v>
      </c>
      <c r="B794" s="530">
        <v>200000</v>
      </c>
      <c r="C794" s="318"/>
      <c r="D794" s="361">
        <v>0</v>
      </c>
    </row>
    <row r="795" spans="1:4" s="201" customFormat="1" ht="28.5" x14ac:dyDescent="0.2">
      <c r="A795" s="688" t="s">
        <v>1404</v>
      </c>
      <c r="B795" s="530">
        <v>30000</v>
      </c>
      <c r="C795" s="318"/>
      <c r="D795" s="361">
        <v>0</v>
      </c>
    </row>
    <row r="796" spans="1:4" s="201" customFormat="1" ht="14.25" x14ac:dyDescent="0.2">
      <c r="A796" s="622" t="s">
        <v>1405</v>
      </c>
      <c r="B796" s="530">
        <v>25000</v>
      </c>
      <c r="C796" s="318"/>
      <c r="D796" s="361">
        <v>0</v>
      </c>
    </row>
    <row r="797" spans="1:4" s="201" customFormat="1" ht="14.25" x14ac:dyDescent="0.2">
      <c r="A797" s="622" t="s">
        <v>1406</v>
      </c>
      <c r="B797" s="530">
        <v>15000</v>
      </c>
      <c r="C797" s="318"/>
      <c r="D797" s="361">
        <v>0</v>
      </c>
    </row>
    <row r="798" spans="1:4" s="201" customFormat="1" ht="28.5" x14ac:dyDescent="0.2">
      <c r="A798" s="622" t="s">
        <v>1407</v>
      </c>
      <c r="B798" s="530">
        <v>10000</v>
      </c>
      <c r="C798" s="318"/>
      <c r="D798" s="361">
        <v>0</v>
      </c>
    </row>
    <row r="799" spans="1:4" s="201" customFormat="1" ht="14.25" x14ac:dyDescent="0.2">
      <c r="A799" s="622" t="s">
        <v>1285</v>
      </c>
      <c r="B799" s="530">
        <v>80000</v>
      </c>
      <c r="C799" s="318"/>
      <c r="D799" s="361">
        <v>0</v>
      </c>
    </row>
    <row r="800" spans="1:4" s="201" customFormat="1" ht="14.25" x14ac:dyDescent="0.2">
      <c r="A800" s="622" t="s">
        <v>302</v>
      </c>
      <c r="B800" s="530">
        <v>20000</v>
      </c>
      <c r="C800" s="318"/>
      <c r="D800" s="361">
        <v>0</v>
      </c>
    </row>
    <row r="801" spans="1:4" s="201" customFormat="1" ht="14.25" x14ac:dyDescent="0.2">
      <c r="A801" s="622" t="s">
        <v>1408</v>
      </c>
      <c r="B801" s="530">
        <v>10000</v>
      </c>
      <c r="C801" s="318"/>
      <c r="D801" s="361">
        <v>0</v>
      </c>
    </row>
    <row r="802" spans="1:4" s="201" customFormat="1" ht="14.25" x14ac:dyDescent="0.2">
      <c r="A802" s="635" t="s">
        <v>1409</v>
      </c>
      <c r="B802" s="732">
        <v>25000</v>
      </c>
      <c r="C802" s="318"/>
      <c r="D802" s="376">
        <v>0</v>
      </c>
    </row>
    <row r="803" spans="1:4" s="201" customFormat="1" ht="14.25" customHeight="1" x14ac:dyDescent="0.2">
      <c r="A803" s="622" t="s">
        <v>1410</v>
      </c>
      <c r="B803" s="530">
        <v>15000</v>
      </c>
      <c r="C803" s="318"/>
      <c r="D803" s="569">
        <v>0</v>
      </c>
    </row>
    <row r="804" spans="1:4" s="201" customFormat="1" ht="14.25" x14ac:dyDescent="0.2">
      <c r="A804" s="688" t="s">
        <v>1300</v>
      </c>
      <c r="B804" s="530">
        <v>10000</v>
      </c>
      <c r="C804" s="318"/>
      <c r="D804" s="361">
        <v>0</v>
      </c>
    </row>
    <row r="805" spans="1:4" s="201" customFormat="1" ht="14.25" x14ac:dyDescent="0.2">
      <c r="A805" s="688" t="s">
        <v>1296</v>
      </c>
      <c r="B805" s="530">
        <v>25000</v>
      </c>
      <c r="C805" s="318"/>
      <c r="D805" s="361">
        <v>0</v>
      </c>
    </row>
    <row r="806" spans="1:4" s="201" customFormat="1" ht="14.25" x14ac:dyDescent="0.2">
      <c r="A806" s="688" t="s">
        <v>1294</v>
      </c>
      <c r="B806" s="530">
        <v>30000</v>
      </c>
      <c r="C806" s="318"/>
      <c r="D806" s="361">
        <v>0</v>
      </c>
    </row>
    <row r="807" spans="1:4" s="201" customFormat="1" ht="14.25" x14ac:dyDescent="0.2">
      <c r="A807" s="688" t="s">
        <v>1411</v>
      </c>
      <c r="B807" s="731">
        <v>100000</v>
      </c>
      <c r="C807" s="318"/>
      <c r="D807" s="569">
        <v>0</v>
      </c>
    </row>
    <row r="808" spans="1:4" s="201" customFormat="1" ht="14.25" x14ac:dyDescent="0.2">
      <c r="A808" s="695" t="s">
        <v>270</v>
      </c>
      <c r="B808" s="535">
        <v>30000</v>
      </c>
      <c r="C808" s="318"/>
      <c r="D808" s="361">
        <v>0</v>
      </c>
    </row>
    <row r="809" spans="1:4" s="201" customFormat="1" ht="18" customHeight="1" x14ac:dyDescent="0.2">
      <c r="A809" s="622" t="s">
        <v>1306</v>
      </c>
      <c r="B809" s="530">
        <v>5000</v>
      </c>
      <c r="C809" s="318"/>
      <c r="D809" s="361">
        <v>0</v>
      </c>
    </row>
    <row r="810" spans="1:4" s="201" customFormat="1" ht="14.25" x14ac:dyDescent="0.2">
      <c r="A810" s="622" t="s">
        <v>1412</v>
      </c>
      <c r="B810" s="530">
        <v>25000</v>
      </c>
      <c r="C810" s="318"/>
      <c r="D810" s="361">
        <v>0</v>
      </c>
    </row>
    <row r="811" spans="1:4" s="201" customFormat="1" ht="14.25" x14ac:dyDescent="0.2">
      <c r="A811" s="622" t="s">
        <v>1413</v>
      </c>
      <c r="B811" s="530">
        <v>95000</v>
      </c>
      <c r="C811" s="318"/>
      <c r="D811" s="361">
        <v>0</v>
      </c>
    </row>
    <row r="812" spans="1:4" s="201" customFormat="1" ht="14.25" x14ac:dyDescent="0.2">
      <c r="A812" s="622" t="s">
        <v>1327</v>
      </c>
      <c r="B812" s="530">
        <v>100000</v>
      </c>
      <c r="C812" s="318"/>
      <c r="D812" s="361">
        <v>0</v>
      </c>
    </row>
    <row r="813" spans="1:4" s="201" customFormat="1" ht="14.25" x14ac:dyDescent="0.2">
      <c r="A813" s="688" t="s">
        <v>1330</v>
      </c>
      <c r="B813" s="530">
        <v>35000</v>
      </c>
      <c r="C813" s="318"/>
      <c r="D813" s="361">
        <v>0</v>
      </c>
    </row>
    <row r="814" spans="1:4" s="201" customFormat="1" ht="14.25" x14ac:dyDescent="0.2">
      <c r="A814" s="697" t="s">
        <v>1414</v>
      </c>
      <c r="B814" s="536">
        <v>70000</v>
      </c>
      <c r="C814" s="318"/>
      <c r="D814" s="361">
        <v>0</v>
      </c>
    </row>
    <row r="815" spans="1:4" s="201" customFormat="1" ht="14.25" x14ac:dyDescent="0.2">
      <c r="A815" s="622" t="s">
        <v>1331</v>
      </c>
      <c r="B815" s="531">
        <v>10000</v>
      </c>
      <c r="C815" s="318"/>
      <c r="D815" s="361">
        <v>0</v>
      </c>
    </row>
    <row r="816" spans="1:4" s="201" customFormat="1" ht="14.25" x14ac:dyDescent="0.2">
      <c r="A816" s="622" t="s">
        <v>1415</v>
      </c>
      <c r="B816" s="531">
        <v>15000</v>
      </c>
      <c r="C816" s="318"/>
      <c r="D816" s="361">
        <v>0</v>
      </c>
    </row>
    <row r="817" spans="1:4" s="201" customFormat="1" ht="14.25" x14ac:dyDescent="0.2">
      <c r="A817" s="688" t="s">
        <v>1416</v>
      </c>
      <c r="B817" s="531">
        <v>5000</v>
      </c>
      <c r="C817" s="318"/>
      <c r="D817" s="361">
        <v>0</v>
      </c>
    </row>
    <row r="818" spans="1:4" s="201" customFormat="1" ht="14.25" x14ac:dyDescent="0.2">
      <c r="A818" s="688" t="s">
        <v>1417</v>
      </c>
      <c r="B818" s="531">
        <v>20000</v>
      </c>
      <c r="C818" s="318"/>
      <c r="D818" s="361">
        <v>0</v>
      </c>
    </row>
    <row r="819" spans="1:4" s="201" customFormat="1" ht="14.25" x14ac:dyDescent="0.2">
      <c r="A819" s="622" t="s">
        <v>1418</v>
      </c>
      <c r="B819" s="531">
        <v>30000</v>
      </c>
      <c r="C819" s="318"/>
      <c r="D819" s="361">
        <v>0</v>
      </c>
    </row>
    <row r="820" spans="1:4" s="201" customFormat="1" ht="18" customHeight="1" x14ac:dyDescent="0.2">
      <c r="A820" s="688" t="s">
        <v>1419</v>
      </c>
      <c r="B820" s="531">
        <v>10000</v>
      </c>
      <c r="C820" s="318"/>
      <c r="D820" s="361">
        <v>0</v>
      </c>
    </row>
    <row r="821" spans="1:4" s="201" customFormat="1" ht="27" customHeight="1" x14ac:dyDescent="0.2">
      <c r="A821" s="688" t="s">
        <v>1341</v>
      </c>
      <c r="B821" s="531">
        <v>35000</v>
      </c>
      <c r="C821" s="318"/>
      <c r="D821" s="361">
        <v>0</v>
      </c>
    </row>
    <row r="822" spans="1:4" s="201" customFormat="1" ht="14.25" x14ac:dyDescent="0.2">
      <c r="A822" s="688" t="s">
        <v>285</v>
      </c>
      <c r="B822" s="531">
        <v>10000</v>
      </c>
      <c r="C822" s="318"/>
      <c r="D822" s="361">
        <v>0</v>
      </c>
    </row>
    <row r="823" spans="1:4" s="201" customFormat="1" ht="14.25" x14ac:dyDescent="0.2">
      <c r="A823" s="688" t="s">
        <v>1420</v>
      </c>
      <c r="B823" s="531">
        <v>20000</v>
      </c>
      <c r="C823" s="318"/>
      <c r="D823" s="361">
        <v>0</v>
      </c>
    </row>
    <row r="824" spans="1:4" s="201" customFormat="1" ht="14.25" x14ac:dyDescent="0.2">
      <c r="A824" s="688" t="s">
        <v>1421</v>
      </c>
      <c r="B824" s="531">
        <v>130000</v>
      </c>
      <c r="C824" s="318"/>
      <c r="D824" s="361">
        <v>0</v>
      </c>
    </row>
    <row r="825" spans="1:4" s="201" customFormat="1" ht="14.25" x14ac:dyDescent="0.2">
      <c r="A825" s="622" t="s">
        <v>1422</v>
      </c>
      <c r="B825" s="531">
        <v>10000</v>
      </c>
      <c r="C825" s="318"/>
      <c r="D825" s="361">
        <v>0</v>
      </c>
    </row>
    <row r="826" spans="1:4" s="201" customFormat="1" ht="14.25" x14ac:dyDescent="0.2">
      <c r="A826" s="688" t="s">
        <v>1355</v>
      </c>
      <c r="B826" s="531">
        <v>15000</v>
      </c>
      <c r="C826" s="318"/>
      <c r="D826" s="361">
        <v>0</v>
      </c>
    </row>
    <row r="827" spans="1:4" s="201" customFormat="1" ht="14.25" x14ac:dyDescent="0.2">
      <c r="A827" s="622" t="s">
        <v>1423</v>
      </c>
      <c r="B827" s="531">
        <v>20000</v>
      </c>
      <c r="C827" s="318"/>
      <c r="D827" s="361">
        <v>0</v>
      </c>
    </row>
    <row r="828" spans="1:4" s="201" customFormat="1" ht="14.25" x14ac:dyDescent="0.2">
      <c r="A828" s="688" t="s">
        <v>1424</v>
      </c>
      <c r="B828" s="531">
        <v>20000</v>
      </c>
      <c r="C828" s="318"/>
      <c r="D828" s="361">
        <v>0</v>
      </c>
    </row>
    <row r="829" spans="1:4" s="201" customFormat="1" ht="14.25" x14ac:dyDescent="0.2">
      <c r="A829" s="622" t="s">
        <v>1425</v>
      </c>
      <c r="B829" s="531">
        <v>10000</v>
      </c>
      <c r="C829" s="318"/>
      <c r="D829" s="361">
        <v>0</v>
      </c>
    </row>
    <row r="830" spans="1:4" s="201" customFormat="1" ht="14.25" x14ac:dyDescent="0.2">
      <c r="A830" s="694" t="s">
        <v>1426</v>
      </c>
      <c r="B830" s="536">
        <v>15000</v>
      </c>
      <c r="C830" s="318"/>
      <c r="D830" s="361">
        <v>0</v>
      </c>
    </row>
    <row r="831" spans="1:4" s="201" customFormat="1" ht="14.25" x14ac:dyDescent="0.2">
      <c r="A831" s="690" t="s">
        <v>1427</v>
      </c>
      <c r="B831" s="531">
        <v>450000</v>
      </c>
      <c r="C831" s="318"/>
      <c r="D831" s="361">
        <v>0</v>
      </c>
    </row>
    <row r="832" spans="1:4" s="201" customFormat="1" ht="14.25" x14ac:dyDescent="0.2">
      <c r="A832" s="688" t="s">
        <v>1428</v>
      </c>
      <c r="B832" s="531">
        <v>80000</v>
      </c>
      <c r="C832" s="318"/>
      <c r="D832" s="361">
        <v>0</v>
      </c>
    </row>
    <row r="833" spans="1:4" s="201" customFormat="1" ht="14.25" x14ac:dyDescent="0.2">
      <c r="A833" s="690" t="s">
        <v>1429</v>
      </c>
      <c r="B833" s="531">
        <v>50000</v>
      </c>
      <c r="C833" s="318"/>
      <c r="D833" s="361">
        <v>0</v>
      </c>
    </row>
    <row r="834" spans="1:4" s="201" customFormat="1" ht="28.5" x14ac:dyDescent="0.2">
      <c r="A834" s="690" t="s">
        <v>1108</v>
      </c>
      <c r="B834" s="531">
        <v>40000</v>
      </c>
      <c r="C834" s="318"/>
      <c r="D834" s="361">
        <v>0</v>
      </c>
    </row>
    <row r="835" spans="1:4" s="201" customFormat="1" ht="14.25" x14ac:dyDescent="0.2">
      <c r="A835" s="622" t="s">
        <v>1109</v>
      </c>
      <c r="B835" s="531">
        <v>25000</v>
      </c>
      <c r="C835" s="318"/>
      <c r="D835" s="361">
        <v>0</v>
      </c>
    </row>
    <row r="836" spans="1:4" s="201" customFormat="1" ht="14.25" x14ac:dyDescent="0.2">
      <c r="A836" s="690" t="s">
        <v>1111</v>
      </c>
      <c r="B836" s="531">
        <v>100000</v>
      </c>
      <c r="C836" s="318"/>
      <c r="D836" s="361">
        <v>0</v>
      </c>
    </row>
    <row r="837" spans="1:4" s="201" customFormat="1" ht="14.25" x14ac:dyDescent="0.2">
      <c r="A837" s="690" t="s">
        <v>1112</v>
      </c>
      <c r="B837" s="531">
        <v>20000</v>
      </c>
      <c r="C837" s="318"/>
      <c r="D837" s="361">
        <v>0</v>
      </c>
    </row>
    <row r="838" spans="1:4" s="201" customFormat="1" ht="14.25" x14ac:dyDescent="0.2">
      <c r="A838" s="690" t="s">
        <v>1430</v>
      </c>
      <c r="B838" s="531">
        <v>50000</v>
      </c>
      <c r="C838" s="318"/>
      <c r="D838" s="361">
        <v>0</v>
      </c>
    </row>
    <row r="839" spans="1:4" s="201" customFormat="1" ht="15" customHeight="1" x14ac:dyDescent="0.2">
      <c r="A839" s="690" t="s">
        <v>1431</v>
      </c>
      <c r="B839" s="531">
        <v>400000</v>
      </c>
      <c r="C839" s="318"/>
      <c r="D839" s="361">
        <v>0</v>
      </c>
    </row>
    <row r="840" spans="1:4" s="201" customFormat="1" ht="14.25" x14ac:dyDescent="0.2">
      <c r="A840" s="690" t="s">
        <v>1432</v>
      </c>
      <c r="B840" s="531">
        <v>300000</v>
      </c>
      <c r="C840" s="318"/>
      <c r="D840" s="361">
        <v>0</v>
      </c>
    </row>
    <row r="841" spans="1:4" s="201" customFormat="1" ht="15" thickBot="1" x14ac:dyDescent="0.25">
      <c r="A841" s="693" t="s">
        <v>1433</v>
      </c>
      <c r="B841" s="532">
        <v>5000</v>
      </c>
      <c r="C841" s="318"/>
      <c r="D841" s="376">
        <v>0</v>
      </c>
    </row>
    <row r="842" spans="1:4" s="201" customFormat="1" ht="15" thickTop="1" x14ac:dyDescent="0.2">
      <c r="A842" s="775"/>
      <c r="B842" s="776"/>
      <c r="C842" s="211"/>
      <c r="D842" s="666"/>
    </row>
    <row r="843" spans="1:4" s="201" customFormat="1" ht="15" thickBot="1" x14ac:dyDescent="0.25">
      <c r="A843" s="28"/>
      <c r="B843" s="28"/>
      <c r="C843" s="30"/>
      <c r="D843" s="18" t="s">
        <v>2</v>
      </c>
    </row>
    <row r="844" spans="1:4" s="201" customFormat="1" ht="15.75" thickTop="1" thickBot="1" x14ac:dyDescent="0.25">
      <c r="A844" s="187" t="s">
        <v>4</v>
      </c>
      <c r="B844" s="192" t="s">
        <v>5</v>
      </c>
      <c r="C844" s="31"/>
      <c r="D844" s="189" t="s">
        <v>256</v>
      </c>
    </row>
    <row r="845" spans="1:4" s="201" customFormat="1" ht="15" thickTop="1" x14ac:dyDescent="0.2">
      <c r="A845" s="692" t="s">
        <v>1434</v>
      </c>
      <c r="B845" s="531">
        <v>10000</v>
      </c>
      <c r="C845" s="318"/>
      <c r="D845" s="361">
        <v>0</v>
      </c>
    </row>
    <row r="846" spans="1:4" s="201" customFormat="1" ht="28.5" x14ac:dyDescent="0.2">
      <c r="A846" s="690" t="s">
        <v>1435</v>
      </c>
      <c r="B846" s="531">
        <v>25000</v>
      </c>
      <c r="C846" s="318"/>
      <c r="D846" s="361">
        <v>0</v>
      </c>
    </row>
    <row r="847" spans="1:4" s="201" customFormat="1" ht="14.25" x14ac:dyDescent="0.2">
      <c r="A847" s="692" t="s">
        <v>1118</v>
      </c>
      <c r="B847" s="531">
        <v>10000</v>
      </c>
      <c r="C847" s="318"/>
      <c r="D847" s="361">
        <v>0</v>
      </c>
    </row>
    <row r="848" spans="1:4" s="201" customFormat="1" ht="14.25" x14ac:dyDescent="0.2">
      <c r="A848" s="690" t="s">
        <v>1437</v>
      </c>
      <c r="B848" s="531">
        <v>15000</v>
      </c>
      <c r="C848" s="318"/>
      <c r="D848" s="361">
        <v>0</v>
      </c>
    </row>
    <row r="849" spans="1:4" s="201" customFormat="1" ht="14.25" x14ac:dyDescent="0.2">
      <c r="A849" s="690" t="s">
        <v>1103</v>
      </c>
      <c r="B849" s="531">
        <v>15000</v>
      </c>
      <c r="C849" s="318"/>
      <c r="D849" s="361">
        <v>0</v>
      </c>
    </row>
    <row r="850" spans="1:4" s="201" customFormat="1" ht="14.25" x14ac:dyDescent="0.2">
      <c r="A850" s="690" t="s">
        <v>1134</v>
      </c>
      <c r="B850" s="531">
        <v>30000</v>
      </c>
      <c r="C850" s="318"/>
      <c r="D850" s="361">
        <v>0</v>
      </c>
    </row>
    <row r="851" spans="1:4" s="201" customFormat="1" ht="14.25" x14ac:dyDescent="0.2">
      <c r="A851" s="690" t="s">
        <v>1438</v>
      </c>
      <c r="B851" s="531">
        <v>10000</v>
      </c>
      <c r="C851" s="318"/>
      <c r="D851" s="361">
        <v>0</v>
      </c>
    </row>
    <row r="852" spans="1:4" s="201" customFormat="1" ht="14.25" x14ac:dyDescent="0.2">
      <c r="A852" s="690" t="s">
        <v>1439</v>
      </c>
      <c r="B852" s="531">
        <v>40000</v>
      </c>
      <c r="C852" s="318"/>
      <c r="D852" s="361">
        <v>0</v>
      </c>
    </row>
    <row r="853" spans="1:4" s="201" customFormat="1" ht="28.5" x14ac:dyDescent="0.2">
      <c r="A853" s="693" t="s">
        <v>1440</v>
      </c>
      <c r="B853" s="734">
        <v>10000</v>
      </c>
      <c r="C853" s="318"/>
      <c r="D853" s="719">
        <v>0</v>
      </c>
    </row>
    <row r="854" spans="1:4" s="201" customFormat="1" ht="14.25" x14ac:dyDescent="0.2">
      <c r="A854" s="690" t="s">
        <v>1441</v>
      </c>
      <c r="B854" s="735">
        <v>350000</v>
      </c>
      <c r="C854" s="318"/>
      <c r="D854" s="569">
        <v>0</v>
      </c>
    </row>
    <row r="855" spans="1:4" s="201" customFormat="1" ht="14.25" x14ac:dyDescent="0.2">
      <c r="A855" s="690" t="s">
        <v>1442</v>
      </c>
      <c r="B855" s="735">
        <v>5000</v>
      </c>
      <c r="C855" s="318"/>
      <c r="D855" s="361">
        <v>5000</v>
      </c>
    </row>
    <row r="856" spans="1:4" s="201" customFormat="1" ht="28.5" x14ac:dyDescent="0.2">
      <c r="A856" s="699" t="s">
        <v>2094</v>
      </c>
      <c r="B856" s="734">
        <v>20000</v>
      </c>
      <c r="C856" s="318"/>
      <c r="D856" s="376">
        <v>0</v>
      </c>
    </row>
    <row r="857" spans="1:4" s="201" customFormat="1" ht="14.25" x14ac:dyDescent="0.2">
      <c r="A857" s="692" t="s">
        <v>1145</v>
      </c>
      <c r="B857" s="735">
        <v>5000</v>
      </c>
      <c r="C857" s="318"/>
      <c r="D857" s="569">
        <v>0</v>
      </c>
    </row>
    <row r="858" spans="1:4" s="201" customFormat="1" ht="14.25" x14ac:dyDescent="0.2">
      <c r="A858" s="692" t="s">
        <v>1147</v>
      </c>
      <c r="B858" s="531">
        <v>50000</v>
      </c>
      <c r="C858" s="318"/>
      <c r="D858" s="361">
        <v>0</v>
      </c>
    </row>
    <row r="859" spans="1:4" s="201" customFormat="1" ht="14.25" x14ac:dyDescent="0.2">
      <c r="A859" s="692" t="s">
        <v>1443</v>
      </c>
      <c r="B859" s="531">
        <v>50000</v>
      </c>
      <c r="C859" s="318"/>
      <c r="D859" s="361">
        <v>0</v>
      </c>
    </row>
    <row r="860" spans="1:4" s="201" customFormat="1" ht="14.25" x14ac:dyDescent="0.2">
      <c r="A860" s="692" t="s">
        <v>1444</v>
      </c>
      <c r="B860" s="531">
        <v>465000</v>
      </c>
      <c r="C860" s="318"/>
      <c r="D860" s="361">
        <v>0</v>
      </c>
    </row>
    <row r="861" spans="1:4" s="201" customFormat="1" ht="14.25" x14ac:dyDescent="0.2">
      <c r="A861" s="690" t="s">
        <v>1445</v>
      </c>
      <c r="B861" s="531">
        <v>10000</v>
      </c>
      <c r="C861" s="318"/>
      <c r="D861" s="361">
        <v>0</v>
      </c>
    </row>
    <row r="862" spans="1:4" s="201" customFormat="1" ht="14.25" x14ac:dyDescent="0.2">
      <c r="A862" s="690" t="s">
        <v>1158</v>
      </c>
      <c r="B862" s="531">
        <v>10000</v>
      </c>
      <c r="C862" s="318"/>
      <c r="D862" s="361">
        <v>0</v>
      </c>
    </row>
    <row r="863" spans="1:4" s="201" customFormat="1" ht="14.25" x14ac:dyDescent="0.2">
      <c r="A863" s="692" t="s">
        <v>1446</v>
      </c>
      <c r="B863" s="531">
        <v>15000</v>
      </c>
      <c r="C863" s="318"/>
      <c r="D863" s="361">
        <v>0</v>
      </c>
    </row>
    <row r="864" spans="1:4" s="201" customFormat="1" ht="14.25" x14ac:dyDescent="0.2">
      <c r="A864" s="690" t="s">
        <v>1153</v>
      </c>
      <c r="B864" s="531">
        <v>10000</v>
      </c>
      <c r="C864" s="318"/>
      <c r="D864" s="361">
        <v>0</v>
      </c>
    </row>
    <row r="865" spans="1:4" s="201" customFormat="1" ht="14.25" x14ac:dyDescent="0.2">
      <c r="A865" s="692" t="s">
        <v>1447</v>
      </c>
      <c r="B865" s="531">
        <v>20000</v>
      </c>
      <c r="C865" s="318"/>
      <c r="D865" s="361">
        <v>0</v>
      </c>
    </row>
    <row r="866" spans="1:4" s="201" customFormat="1" ht="14.25" x14ac:dyDescent="0.2">
      <c r="A866" s="692" t="s">
        <v>1448</v>
      </c>
      <c r="B866" s="531">
        <v>175000</v>
      </c>
      <c r="C866" s="318"/>
      <c r="D866" s="361">
        <v>0</v>
      </c>
    </row>
    <row r="867" spans="1:4" s="201" customFormat="1" ht="14.25" x14ac:dyDescent="0.2">
      <c r="A867" s="692" t="s">
        <v>1449</v>
      </c>
      <c r="B867" s="531">
        <v>15000</v>
      </c>
      <c r="C867" s="318"/>
      <c r="D867" s="361">
        <v>0</v>
      </c>
    </row>
    <row r="868" spans="1:4" s="201" customFormat="1" ht="14.25" x14ac:dyDescent="0.2">
      <c r="A868" s="692" t="s">
        <v>1450</v>
      </c>
      <c r="B868" s="531">
        <v>60000</v>
      </c>
      <c r="C868" s="318"/>
      <c r="D868" s="361">
        <v>0</v>
      </c>
    </row>
    <row r="869" spans="1:4" s="201" customFormat="1" ht="14.25" x14ac:dyDescent="0.2">
      <c r="A869" s="698" t="s">
        <v>1451</v>
      </c>
      <c r="B869" s="531">
        <v>140000</v>
      </c>
      <c r="C869" s="318"/>
      <c r="D869" s="361">
        <v>0</v>
      </c>
    </row>
    <row r="870" spans="1:4" s="201" customFormat="1" ht="14.25" x14ac:dyDescent="0.2">
      <c r="A870" s="690" t="s">
        <v>1452</v>
      </c>
      <c r="B870" s="531">
        <v>35000</v>
      </c>
      <c r="C870" s="318"/>
      <c r="D870" s="361">
        <v>0</v>
      </c>
    </row>
    <row r="871" spans="1:4" s="201" customFormat="1" ht="14.25" x14ac:dyDescent="0.2">
      <c r="A871" s="698" t="s">
        <v>1165</v>
      </c>
      <c r="B871" s="531">
        <v>15000</v>
      </c>
      <c r="C871" s="318"/>
      <c r="D871" s="361">
        <v>0</v>
      </c>
    </row>
    <row r="872" spans="1:4" s="201" customFormat="1" ht="17.25" customHeight="1" x14ac:dyDescent="0.2">
      <c r="A872" s="692" t="s">
        <v>1180</v>
      </c>
      <c r="B872" s="531">
        <v>10000</v>
      </c>
      <c r="C872" s="318"/>
      <c r="D872" s="361">
        <v>0</v>
      </c>
    </row>
    <row r="873" spans="1:4" s="201" customFormat="1" ht="28.5" x14ac:dyDescent="0.2">
      <c r="A873" s="692" t="s">
        <v>1453</v>
      </c>
      <c r="B873" s="531">
        <v>20000</v>
      </c>
      <c r="C873" s="318"/>
      <c r="D873" s="361">
        <v>0</v>
      </c>
    </row>
    <row r="874" spans="1:4" s="201" customFormat="1" ht="14.25" x14ac:dyDescent="0.2">
      <c r="A874" s="690" t="s">
        <v>1454</v>
      </c>
      <c r="B874" s="531">
        <v>10000</v>
      </c>
      <c r="C874" s="318"/>
      <c r="D874" s="361">
        <v>0</v>
      </c>
    </row>
    <row r="875" spans="1:4" s="201" customFormat="1" ht="14.25" x14ac:dyDescent="0.2">
      <c r="A875" s="692" t="s">
        <v>1182</v>
      </c>
      <c r="B875" s="531">
        <v>10000</v>
      </c>
      <c r="C875" s="318"/>
      <c r="D875" s="361">
        <v>0</v>
      </c>
    </row>
    <row r="876" spans="1:4" s="201" customFormat="1" ht="14.25" x14ac:dyDescent="0.2">
      <c r="A876" s="692" t="s">
        <v>1455</v>
      </c>
      <c r="B876" s="531">
        <v>30000</v>
      </c>
      <c r="C876" s="318"/>
      <c r="D876" s="361">
        <v>0</v>
      </c>
    </row>
    <row r="877" spans="1:4" s="201" customFormat="1" ht="14.25" x14ac:dyDescent="0.2">
      <c r="A877" s="692" t="s">
        <v>1186</v>
      </c>
      <c r="B877" s="531">
        <v>10000</v>
      </c>
      <c r="C877" s="318"/>
      <c r="D877" s="361">
        <v>0</v>
      </c>
    </row>
    <row r="878" spans="1:4" s="201" customFormat="1" ht="28.5" x14ac:dyDescent="0.2">
      <c r="A878" s="692" t="s">
        <v>1456</v>
      </c>
      <c r="B878" s="531">
        <v>15000</v>
      </c>
      <c r="C878" s="318"/>
      <c r="D878" s="361">
        <v>0</v>
      </c>
    </row>
    <row r="879" spans="1:4" s="201" customFormat="1" ht="15" thickBot="1" x14ac:dyDescent="0.25">
      <c r="A879" s="699" t="s">
        <v>1199</v>
      </c>
      <c r="B879" s="532">
        <v>5000</v>
      </c>
      <c r="C879" s="318"/>
      <c r="D879" s="361">
        <v>0</v>
      </c>
    </row>
    <row r="880" spans="1:4" s="201" customFormat="1" ht="16.5" thickTop="1" thickBot="1" x14ac:dyDescent="0.3">
      <c r="A880" s="256" t="s">
        <v>6</v>
      </c>
      <c r="B880" s="324">
        <f>SUM(B750:B879)</f>
        <v>10800000</v>
      </c>
      <c r="C880" s="318"/>
      <c r="D880" s="258">
        <f>SUM(D750:D879)</f>
        <v>8686</v>
      </c>
    </row>
    <row r="881" spans="1:4" ht="13.5" thickTop="1" x14ac:dyDescent="0.2"/>
    <row r="883" spans="1:4" ht="15" x14ac:dyDescent="0.25">
      <c r="A883" s="808" t="s">
        <v>212</v>
      </c>
      <c r="B883" s="809"/>
    </row>
    <row r="884" spans="1:4" ht="13.5" thickBot="1" x14ac:dyDescent="0.25">
      <c r="C884" s="30"/>
      <c r="D884" s="18" t="s">
        <v>2</v>
      </c>
    </row>
    <row r="885" spans="1:4" ht="14.25" thickTop="1" thickBot="1" x14ac:dyDescent="0.25">
      <c r="A885" s="187" t="s">
        <v>4</v>
      </c>
      <c r="B885" s="192" t="s">
        <v>5</v>
      </c>
      <c r="C885" s="31"/>
      <c r="D885" s="189" t="s">
        <v>256</v>
      </c>
    </row>
    <row r="886" spans="1:4" s="201" customFormat="1" ht="15" thickTop="1" x14ac:dyDescent="0.2">
      <c r="A886" s="700" t="s">
        <v>2049</v>
      </c>
      <c r="B886" s="539">
        <v>2900</v>
      </c>
      <c r="C886" s="318"/>
      <c r="D886" s="361">
        <v>0</v>
      </c>
    </row>
    <row r="887" spans="1:4" s="201" customFormat="1" ht="14.25" x14ac:dyDescent="0.2">
      <c r="A887" s="688" t="s">
        <v>2050</v>
      </c>
      <c r="B887" s="534">
        <v>2900</v>
      </c>
      <c r="C887" s="318"/>
      <c r="D887" s="361">
        <v>0</v>
      </c>
    </row>
    <row r="888" spans="1:4" s="201" customFormat="1" ht="14.25" x14ac:dyDescent="0.2">
      <c r="A888" s="688" t="s">
        <v>2051</v>
      </c>
      <c r="B888" s="534">
        <v>4600</v>
      </c>
      <c r="C888" s="318"/>
      <c r="D888" s="361">
        <v>0</v>
      </c>
    </row>
    <row r="889" spans="1:4" s="201" customFormat="1" ht="14.25" x14ac:dyDescent="0.2">
      <c r="A889" s="688" t="s">
        <v>2052</v>
      </c>
      <c r="B889" s="534">
        <v>5000</v>
      </c>
      <c r="C889" s="318"/>
      <c r="D889" s="361">
        <v>0</v>
      </c>
    </row>
    <row r="890" spans="1:4" s="201" customFormat="1" ht="14.25" x14ac:dyDescent="0.2">
      <c r="A890" s="688" t="s">
        <v>2053</v>
      </c>
      <c r="B890" s="534">
        <v>5000</v>
      </c>
      <c r="C890" s="318"/>
      <c r="D890" s="361">
        <v>0</v>
      </c>
    </row>
    <row r="891" spans="1:4" s="201" customFormat="1" ht="15" thickBot="1" x14ac:dyDescent="0.25">
      <c r="A891" s="777" t="s">
        <v>2054</v>
      </c>
      <c r="B891" s="540">
        <v>2500</v>
      </c>
      <c r="C891" s="318"/>
      <c r="D891" s="376">
        <v>0</v>
      </c>
    </row>
    <row r="892" spans="1:4" s="201" customFormat="1" ht="15" thickTop="1" x14ac:dyDescent="0.2">
      <c r="A892" s="778"/>
      <c r="B892" s="619"/>
      <c r="C892" s="211"/>
      <c r="D892" s="666"/>
    </row>
    <row r="893" spans="1:4" s="201" customFormat="1" ht="15" thickBot="1" x14ac:dyDescent="0.25">
      <c r="A893" s="28"/>
      <c r="B893" s="28"/>
      <c r="C893" s="30"/>
      <c r="D893" s="18" t="s">
        <v>2</v>
      </c>
    </row>
    <row r="894" spans="1:4" s="201" customFormat="1" ht="15.75" thickTop="1" thickBot="1" x14ac:dyDescent="0.25">
      <c r="A894" s="187" t="s">
        <v>4</v>
      </c>
      <c r="B894" s="192" t="s">
        <v>5</v>
      </c>
      <c r="C894" s="31"/>
      <c r="D894" s="189" t="s">
        <v>256</v>
      </c>
    </row>
    <row r="895" spans="1:4" s="201" customFormat="1" ht="15" thickTop="1" x14ac:dyDescent="0.2">
      <c r="A895" s="688" t="s">
        <v>2055</v>
      </c>
      <c r="B895" s="534">
        <v>5000</v>
      </c>
      <c r="C895" s="318"/>
      <c r="D895" s="361">
        <v>0</v>
      </c>
    </row>
    <row r="896" spans="1:4" s="201" customFormat="1" ht="14.25" x14ac:dyDescent="0.2">
      <c r="A896" s="688" t="s">
        <v>2056</v>
      </c>
      <c r="B896" s="534">
        <v>5000</v>
      </c>
      <c r="C896" s="318"/>
      <c r="D896" s="361">
        <v>0</v>
      </c>
    </row>
    <row r="897" spans="1:4" s="201" customFormat="1" ht="14.25" x14ac:dyDescent="0.2">
      <c r="A897" s="701" t="s">
        <v>2057</v>
      </c>
      <c r="B897" s="534">
        <v>7500</v>
      </c>
      <c r="C897" s="318"/>
      <c r="D897" s="361">
        <v>7500</v>
      </c>
    </row>
    <row r="898" spans="1:4" s="201" customFormat="1" ht="14.25" x14ac:dyDescent="0.2">
      <c r="A898" s="688" t="s">
        <v>2058</v>
      </c>
      <c r="B898" s="534">
        <v>3500</v>
      </c>
      <c r="C898" s="318"/>
      <c r="D898" s="361">
        <v>0</v>
      </c>
    </row>
    <row r="899" spans="1:4" s="201" customFormat="1" ht="14.25" x14ac:dyDescent="0.2">
      <c r="A899" s="688" t="s">
        <v>2059</v>
      </c>
      <c r="B899" s="534">
        <v>3500</v>
      </c>
      <c r="C899" s="318"/>
      <c r="D899" s="361">
        <v>0</v>
      </c>
    </row>
    <row r="900" spans="1:4" s="201" customFormat="1" ht="14.25" x14ac:dyDescent="0.2">
      <c r="A900" s="702" t="s">
        <v>2060</v>
      </c>
      <c r="B900" s="540">
        <v>2500</v>
      </c>
      <c r="C900" s="318"/>
      <c r="D900" s="361">
        <v>0</v>
      </c>
    </row>
    <row r="901" spans="1:4" s="201" customFormat="1" ht="14.25" x14ac:dyDescent="0.2">
      <c r="A901" s="702" t="s">
        <v>2061</v>
      </c>
      <c r="B901" s="540">
        <v>2500</v>
      </c>
      <c r="C901" s="318"/>
      <c r="D901" s="361">
        <v>0</v>
      </c>
    </row>
    <row r="902" spans="1:4" s="201" customFormat="1" ht="14.25" x14ac:dyDescent="0.2">
      <c r="A902" s="702" t="s">
        <v>2062</v>
      </c>
      <c r="B902" s="534">
        <v>2000</v>
      </c>
      <c r="C902" s="318"/>
      <c r="D902" s="361">
        <v>0</v>
      </c>
    </row>
    <row r="903" spans="1:4" s="201" customFormat="1" ht="14.25" x14ac:dyDescent="0.2">
      <c r="A903" s="689" t="s">
        <v>2063</v>
      </c>
      <c r="B903" s="533">
        <v>7500</v>
      </c>
      <c r="C903" s="318"/>
      <c r="D903" s="361">
        <v>0</v>
      </c>
    </row>
    <row r="904" spans="1:4" s="201" customFormat="1" ht="14.25" x14ac:dyDescent="0.2">
      <c r="A904" s="695" t="s">
        <v>2064</v>
      </c>
      <c r="B904" s="541">
        <v>4700</v>
      </c>
      <c r="C904" s="318"/>
      <c r="D904" s="361">
        <v>0</v>
      </c>
    </row>
    <row r="905" spans="1:4" s="201" customFormat="1" ht="14.25" x14ac:dyDescent="0.2">
      <c r="A905" s="697" t="s">
        <v>2065</v>
      </c>
      <c r="B905" s="534">
        <v>4500</v>
      </c>
      <c r="C905" s="318"/>
      <c r="D905" s="361">
        <v>0</v>
      </c>
    </row>
    <row r="906" spans="1:4" s="201" customFormat="1" ht="14.25" x14ac:dyDescent="0.2">
      <c r="A906" s="688" t="s">
        <v>2066</v>
      </c>
      <c r="B906" s="534">
        <v>3000</v>
      </c>
      <c r="C906" s="318"/>
      <c r="D906" s="361">
        <v>0</v>
      </c>
    </row>
    <row r="907" spans="1:4" s="201" customFormat="1" ht="14.25" x14ac:dyDescent="0.2">
      <c r="A907" s="688" t="s">
        <v>2067</v>
      </c>
      <c r="B907" s="534">
        <v>3000</v>
      </c>
      <c r="C907" s="318"/>
      <c r="D907" s="361">
        <v>0</v>
      </c>
    </row>
    <row r="908" spans="1:4" s="201" customFormat="1" ht="14.25" x14ac:dyDescent="0.2">
      <c r="A908" s="688" t="s">
        <v>2068</v>
      </c>
      <c r="B908" s="534">
        <v>3000</v>
      </c>
      <c r="C908" s="318"/>
      <c r="D908" s="361">
        <v>0</v>
      </c>
    </row>
    <row r="909" spans="1:4" s="201" customFormat="1" ht="14.25" x14ac:dyDescent="0.2">
      <c r="A909" s="703" t="s">
        <v>2069</v>
      </c>
      <c r="B909" s="533">
        <v>4300</v>
      </c>
      <c r="C909" s="318"/>
      <c r="D909" s="361">
        <v>0</v>
      </c>
    </row>
    <row r="910" spans="1:4" s="201" customFormat="1" ht="14.25" x14ac:dyDescent="0.2">
      <c r="A910" s="635" t="s">
        <v>2070</v>
      </c>
      <c r="B910" s="540">
        <v>4600</v>
      </c>
      <c r="C910" s="318"/>
      <c r="D910" s="361">
        <v>0</v>
      </c>
    </row>
    <row r="911" spans="1:4" s="201" customFormat="1" ht="14.25" x14ac:dyDescent="0.2">
      <c r="A911" s="635" t="s">
        <v>2071</v>
      </c>
      <c r="B911" s="540">
        <v>4600</v>
      </c>
      <c r="C911" s="318"/>
      <c r="D911" s="361">
        <v>0</v>
      </c>
    </row>
    <row r="912" spans="1:4" s="201" customFormat="1" ht="14.25" x14ac:dyDescent="0.2">
      <c r="A912" s="622" t="s">
        <v>2072</v>
      </c>
      <c r="B912" s="534">
        <v>4400</v>
      </c>
      <c r="C912" s="318"/>
      <c r="D912" s="361">
        <v>0</v>
      </c>
    </row>
    <row r="913" spans="1:4" s="201" customFormat="1" ht="15" thickBot="1" x14ac:dyDescent="0.25">
      <c r="A913" s="622" t="s">
        <v>2073</v>
      </c>
      <c r="B913" s="542">
        <v>2000</v>
      </c>
      <c r="C913" s="318"/>
      <c r="D913" s="361">
        <v>2000</v>
      </c>
    </row>
    <row r="914" spans="1:4" s="201" customFormat="1" ht="16.5" thickTop="1" thickBot="1" x14ac:dyDescent="0.3">
      <c r="A914" s="256" t="s">
        <v>6</v>
      </c>
      <c r="B914" s="324">
        <f>SUM(B886:B913)</f>
        <v>100000</v>
      </c>
      <c r="C914" s="318"/>
      <c r="D914" s="258">
        <f>SUM(D886:D913)</f>
        <v>9500</v>
      </c>
    </row>
    <row r="915" spans="1:4" ht="13.5" thickTop="1" x14ac:dyDescent="0.2"/>
    <row r="917" spans="1:4" ht="13.5" customHeight="1" x14ac:dyDescent="0.2">
      <c r="A917" s="802" t="s">
        <v>213</v>
      </c>
      <c r="B917" s="802"/>
      <c r="C917" s="802"/>
      <c r="D917" s="802"/>
    </row>
    <row r="918" spans="1:4" ht="18.75" customHeight="1" x14ac:dyDescent="0.2">
      <c r="A918" s="802"/>
      <c r="B918" s="802"/>
      <c r="C918" s="802"/>
      <c r="D918" s="802"/>
    </row>
    <row r="919" spans="1:4" ht="14.25" customHeight="1" thickBot="1" x14ac:dyDescent="0.25">
      <c r="C919" s="30"/>
      <c r="D919" s="18" t="s">
        <v>2</v>
      </c>
    </row>
    <row r="920" spans="1:4" ht="14.25" thickTop="1" thickBot="1" x14ac:dyDescent="0.25">
      <c r="A920" s="187" t="s">
        <v>4</v>
      </c>
      <c r="B920" s="192" t="s">
        <v>5</v>
      </c>
      <c r="C920" s="31"/>
      <c r="D920" s="189" t="s">
        <v>256</v>
      </c>
    </row>
    <row r="921" spans="1:4" s="201" customFormat="1" ht="15" thickTop="1" x14ac:dyDescent="0.2">
      <c r="A921" s="625" t="s">
        <v>2074</v>
      </c>
      <c r="B921" s="544">
        <v>19000</v>
      </c>
      <c r="C921" s="318"/>
      <c r="D921" s="361">
        <v>0</v>
      </c>
    </row>
    <row r="922" spans="1:4" s="201" customFormat="1" ht="14.25" x14ac:dyDescent="0.2">
      <c r="A922" s="624" t="s">
        <v>2075</v>
      </c>
      <c r="B922" s="545">
        <v>25000</v>
      </c>
      <c r="C922" s="318"/>
      <c r="D922" s="361">
        <v>0</v>
      </c>
    </row>
    <row r="923" spans="1:4" s="201" customFormat="1" ht="14.25" x14ac:dyDescent="0.2">
      <c r="A923" s="624" t="s">
        <v>2076</v>
      </c>
      <c r="B923" s="545">
        <v>23000</v>
      </c>
      <c r="C923" s="318"/>
      <c r="D923" s="361">
        <v>0</v>
      </c>
    </row>
    <row r="924" spans="1:4" s="201" customFormat="1" ht="14.25" x14ac:dyDescent="0.2">
      <c r="A924" s="624" t="s">
        <v>2077</v>
      </c>
      <c r="B924" s="545">
        <v>14000</v>
      </c>
      <c r="C924" s="318"/>
      <c r="D924" s="361">
        <v>0</v>
      </c>
    </row>
    <row r="925" spans="1:4" s="201" customFormat="1" ht="14.25" x14ac:dyDescent="0.2">
      <c r="A925" s="623" t="s">
        <v>2078</v>
      </c>
      <c r="B925" s="546">
        <v>20000</v>
      </c>
      <c r="C925" s="318"/>
      <c r="D925" s="361">
        <v>0</v>
      </c>
    </row>
    <row r="926" spans="1:4" s="201" customFormat="1" ht="14.25" x14ac:dyDescent="0.2">
      <c r="A926" s="624" t="s">
        <v>1457</v>
      </c>
      <c r="B926" s="545">
        <v>16000</v>
      </c>
      <c r="C926" s="318"/>
      <c r="D926" s="361">
        <v>0</v>
      </c>
    </row>
    <row r="927" spans="1:4" s="201" customFormat="1" ht="14.25" x14ac:dyDescent="0.2">
      <c r="A927" s="630" t="s">
        <v>1458</v>
      </c>
      <c r="B927" s="547">
        <v>20000</v>
      </c>
      <c r="C927" s="318"/>
      <c r="D927" s="361">
        <v>0</v>
      </c>
    </row>
    <row r="928" spans="1:4" s="201" customFormat="1" ht="14.25" x14ac:dyDescent="0.2">
      <c r="A928" s="624" t="s">
        <v>249</v>
      </c>
      <c r="B928" s="548">
        <v>20000</v>
      </c>
      <c r="C928" s="318"/>
      <c r="D928" s="361">
        <v>0</v>
      </c>
    </row>
    <row r="929" spans="1:4" s="201" customFormat="1" ht="14.25" x14ac:dyDescent="0.2">
      <c r="A929" s="630" t="s">
        <v>1459</v>
      </c>
      <c r="B929" s="549">
        <v>16000</v>
      </c>
      <c r="C929" s="318"/>
      <c r="D929" s="361">
        <v>0</v>
      </c>
    </row>
    <row r="930" spans="1:4" s="201" customFormat="1" ht="28.5" x14ac:dyDescent="0.2">
      <c r="A930" s="623" t="s">
        <v>1460</v>
      </c>
      <c r="B930" s="753">
        <v>25000</v>
      </c>
      <c r="C930" s="318"/>
      <c r="D930" s="719">
        <v>0</v>
      </c>
    </row>
    <row r="931" spans="1:4" s="201" customFormat="1" ht="28.5" x14ac:dyDescent="0.2">
      <c r="A931" s="624" t="s">
        <v>1461</v>
      </c>
      <c r="B931" s="720">
        <v>15000</v>
      </c>
      <c r="C931" s="318"/>
      <c r="D931" s="569">
        <v>0</v>
      </c>
    </row>
    <row r="932" spans="1:4" s="201" customFormat="1" ht="14.25" x14ac:dyDescent="0.2">
      <c r="A932" s="624" t="s">
        <v>1462</v>
      </c>
      <c r="B932" s="545">
        <v>17000</v>
      </c>
      <c r="C932" s="318"/>
      <c r="D932" s="361">
        <v>0</v>
      </c>
    </row>
    <row r="933" spans="1:4" s="201" customFormat="1" ht="28.5" x14ac:dyDescent="0.2">
      <c r="A933" s="624" t="s">
        <v>1463</v>
      </c>
      <c r="B933" s="545">
        <v>25000</v>
      </c>
      <c r="C933" s="318"/>
      <c r="D933" s="361">
        <v>0</v>
      </c>
    </row>
    <row r="934" spans="1:4" s="201" customFormat="1" ht="28.5" x14ac:dyDescent="0.2">
      <c r="A934" s="624" t="s">
        <v>1464</v>
      </c>
      <c r="B934" s="545">
        <v>23000</v>
      </c>
      <c r="C934" s="318"/>
      <c r="D934" s="361">
        <v>0</v>
      </c>
    </row>
    <row r="935" spans="1:4" s="201" customFormat="1" ht="14.25" x14ac:dyDescent="0.2">
      <c r="A935" s="624" t="s">
        <v>1465</v>
      </c>
      <c r="B935" s="545">
        <v>18000</v>
      </c>
      <c r="C935" s="318"/>
      <c r="D935" s="361">
        <v>0</v>
      </c>
    </row>
    <row r="936" spans="1:4" s="201" customFormat="1" ht="14.25" x14ac:dyDescent="0.2">
      <c r="A936" s="624" t="s">
        <v>1466</v>
      </c>
      <c r="B936" s="545">
        <v>14000</v>
      </c>
      <c r="C936" s="318"/>
      <c r="D936" s="361">
        <v>0</v>
      </c>
    </row>
    <row r="937" spans="1:4" s="201" customFormat="1" ht="14.25" x14ac:dyDescent="0.2">
      <c r="A937" s="624" t="s">
        <v>1467</v>
      </c>
      <c r="B937" s="545">
        <v>25000</v>
      </c>
      <c r="C937" s="318"/>
      <c r="D937" s="361">
        <v>0</v>
      </c>
    </row>
    <row r="938" spans="1:4" s="201" customFormat="1" ht="14.25" x14ac:dyDescent="0.2">
      <c r="A938" s="624" t="s">
        <v>1468</v>
      </c>
      <c r="B938" s="545">
        <v>20000</v>
      </c>
      <c r="C938" s="318"/>
      <c r="D938" s="361">
        <v>0</v>
      </c>
    </row>
    <row r="939" spans="1:4" s="201" customFormat="1" ht="14.25" x14ac:dyDescent="0.2">
      <c r="A939" s="624" t="s">
        <v>1469</v>
      </c>
      <c r="B939" s="545">
        <v>10000</v>
      </c>
      <c r="C939" s="318"/>
      <c r="D939" s="361">
        <v>0</v>
      </c>
    </row>
    <row r="940" spans="1:4" s="201" customFormat="1" ht="14.25" x14ac:dyDescent="0.2">
      <c r="A940" s="624" t="s">
        <v>1470</v>
      </c>
      <c r="B940" s="545">
        <v>25000</v>
      </c>
      <c r="C940" s="318"/>
      <c r="D940" s="361">
        <v>0</v>
      </c>
    </row>
    <row r="941" spans="1:4" s="201" customFormat="1" ht="15" thickBot="1" x14ac:dyDescent="0.25">
      <c r="A941" s="627" t="s">
        <v>1471</v>
      </c>
      <c r="B941" s="567">
        <v>17000</v>
      </c>
      <c r="C941" s="318"/>
      <c r="D941" s="373">
        <v>0</v>
      </c>
    </row>
    <row r="942" spans="1:4" s="201" customFormat="1" ht="15" thickTop="1" x14ac:dyDescent="0.2">
      <c r="A942" s="757"/>
      <c r="B942" s="759"/>
      <c r="C942" s="211"/>
      <c r="D942" s="372"/>
    </row>
    <row r="943" spans="1:4" s="201" customFormat="1" ht="14.25" x14ac:dyDescent="0.2">
      <c r="A943" s="757"/>
      <c r="B943" s="759"/>
      <c r="C943" s="211"/>
      <c r="D943" s="372"/>
    </row>
    <row r="944" spans="1:4" s="201" customFormat="1" ht="15" thickBot="1" x14ac:dyDescent="0.25">
      <c r="A944" s="28"/>
      <c r="B944" s="28"/>
      <c r="C944" s="30"/>
      <c r="D944" s="18" t="s">
        <v>2</v>
      </c>
    </row>
    <row r="945" spans="1:4" s="201" customFormat="1" ht="15.75" thickTop="1" thickBot="1" x14ac:dyDescent="0.25">
      <c r="A945" s="187" t="s">
        <v>4</v>
      </c>
      <c r="B945" s="192" t="s">
        <v>5</v>
      </c>
      <c r="C945" s="31"/>
      <c r="D945" s="189" t="s">
        <v>256</v>
      </c>
    </row>
    <row r="946" spans="1:4" s="201" customFormat="1" ht="15" thickTop="1" x14ac:dyDescent="0.2">
      <c r="A946" s="624" t="s">
        <v>1472</v>
      </c>
      <c r="B946" s="545">
        <v>17000</v>
      </c>
      <c r="C946" s="318"/>
      <c r="D946" s="361">
        <v>0</v>
      </c>
    </row>
    <row r="947" spans="1:4" s="201" customFormat="1" ht="14.25" x14ac:dyDescent="0.2">
      <c r="A947" s="624" t="s">
        <v>1473</v>
      </c>
      <c r="B947" s="545">
        <v>10000</v>
      </c>
      <c r="C947" s="318"/>
      <c r="D947" s="361">
        <v>0</v>
      </c>
    </row>
    <row r="948" spans="1:4" s="201" customFormat="1" ht="14.25" x14ac:dyDescent="0.2">
      <c r="A948" s="624" t="s">
        <v>1474</v>
      </c>
      <c r="B948" s="545">
        <v>20000</v>
      </c>
      <c r="C948" s="318"/>
      <c r="D948" s="361">
        <v>0</v>
      </c>
    </row>
    <row r="949" spans="1:4" s="201" customFormat="1" ht="28.5" x14ac:dyDescent="0.2">
      <c r="A949" s="624" t="s">
        <v>1475</v>
      </c>
      <c r="B949" s="545">
        <v>20000</v>
      </c>
      <c r="C949" s="318"/>
      <c r="D949" s="361">
        <v>0</v>
      </c>
    </row>
    <row r="950" spans="1:4" s="201" customFormat="1" ht="14.25" x14ac:dyDescent="0.2">
      <c r="A950" s="624" t="s">
        <v>1476</v>
      </c>
      <c r="B950" s="545">
        <v>17000</v>
      </c>
      <c r="C950" s="318"/>
      <c r="D950" s="361">
        <v>0</v>
      </c>
    </row>
    <row r="951" spans="1:4" s="201" customFormat="1" ht="28.5" x14ac:dyDescent="0.2">
      <c r="A951" s="624" t="s">
        <v>1477</v>
      </c>
      <c r="B951" s="545">
        <v>21000</v>
      </c>
      <c r="C951" s="318"/>
      <c r="D951" s="361">
        <v>0</v>
      </c>
    </row>
    <row r="952" spans="1:4" s="201" customFormat="1" ht="14.25" x14ac:dyDescent="0.2">
      <c r="A952" s="624" t="s">
        <v>1478</v>
      </c>
      <c r="B952" s="545">
        <v>19000</v>
      </c>
      <c r="C952" s="318"/>
      <c r="D952" s="361">
        <v>0</v>
      </c>
    </row>
    <row r="953" spans="1:4" s="201" customFormat="1" ht="28.5" x14ac:dyDescent="0.2">
      <c r="A953" s="624" t="s">
        <v>1479</v>
      </c>
      <c r="B953" s="545">
        <v>21000</v>
      </c>
      <c r="C953" s="318"/>
      <c r="D953" s="361">
        <v>0</v>
      </c>
    </row>
    <row r="954" spans="1:4" s="201" customFormat="1" ht="14.25" x14ac:dyDescent="0.2">
      <c r="A954" s="624" t="s">
        <v>1480</v>
      </c>
      <c r="B954" s="545">
        <v>20000</v>
      </c>
      <c r="C954" s="318"/>
      <c r="D954" s="361">
        <v>0</v>
      </c>
    </row>
    <row r="955" spans="1:4" s="201" customFormat="1" ht="28.5" x14ac:dyDescent="0.2">
      <c r="A955" s="624" t="s">
        <v>1481</v>
      </c>
      <c r="B955" s="545">
        <v>17000</v>
      </c>
      <c r="C955" s="318"/>
      <c r="D955" s="361">
        <v>0</v>
      </c>
    </row>
    <row r="956" spans="1:4" s="201" customFormat="1" ht="14.25" x14ac:dyDescent="0.2">
      <c r="A956" s="624" t="s">
        <v>1482</v>
      </c>
      <c r="B956" s="545">
        <v>21000</v>
      </c>
      <c r="C956" s="318"/>
      <c r="D956" s="361">
        <v>0</v>
      </c>
    </row>
    <row r="957" spans="1:4" s="201" customFormat="1" ht="28.5" x14ac:dyDescent="0.2">
      <c r="A957" s="624" t="s">
        <v>1483</v>
      </c>
      <c r="B957" s="545">
        <v>22000</v>
      </c>
      <c r="C957" s="318"/>
      <c r="D957" s="361">
        <v>0</v>
      </c>
    </row>
    <row r="958" spans="1:4" s="201" customFormat="1" ht="14.25" x14ac:dyDescent="0.2">
      <c r="A958" s="624" t="s">
        <v>1484</v>
      </c>
      <c r="B958" s="545">
        <v>16000</v>
      </c>
      <c r="C958" s="318"/>
      <c r="D958" s="361">
        <v>0</v>
      </c>
    </row>
    <row r="959" spans="1:4" s="201" customFormat="1" ht="17.25" customHeight="1" x14ac:dyDescent="0.2">
      <c r="A959" s="624" t="s">
        <v>1485</v>
      </c>
      <c r="B959" s="545">
        <v>16000</v>
      </c>
      <c r="C959" s="318"/>
      <c r="D959" s="361">
        <v>0</v>
      </c>
    </row>
    <row r="960" spans="1:4" s="201" customFormat="1" ht="14.25" x14ac:dyDescent="0.2">
      <c r="A960" s="624" t="s">
        <v>1486</v>
      </c>
      <c r="B960" s="545">
        <v>18000</v>
      </c>
      <c r="C960" s="318"/>
      <c r="D960" s="361">
        <v>0</v>
      </c>
    </row>
    <row r="961" spans="1:4" s="201" customFormat="1" ht="14.25" x14ac:dyDescent="0.2">
      <c r="A961" s="624" t="s">
        <v>1487</v>
      </c>
      <c r="B961" s="545">
        <v>20000</v>
      </c>
      <c r="C961" s="318"/>
      <c r="D961" s="361">
        <v>0</v>
      </c>
    </row>
    <row r="962" spans="1:4" s="201" customFormat="1" ht="14.25" x14ac:dyDescent="0.2">
      <c r="A962" s="624" t="s">
        <v>1488</v>
      </c>
      <c r="B962" s="545">
        <v>21000</v>
      </c>
      <c r="C962" s="318"/>
      <c r="D962" s="361">
        <v>0</v>
      </c>
    </row>
    <row r="963" spans="1:4" s="201" customFormat="1" ht="28.5" x14ac:dyDescent="0.2">
      <c r="A963" s="624" t="s">
        <v>1489</v>
      </c>
      <c r="B963" s="545">
        <v>15000</v>
      </c>
      <c r="C963" s="318"/>
      <c r="D963" s="361">
        <v>0</v>
      </c>
    </row>
    <row r="964" spans="1:4" s="201" customFormat="1" ht="14.25" x14ac:dyDescent="0.2">
      <c r="A964" s="624" t="s">
        <v>1490</v>
      </c>
      <c r="B964" s="545">
        <v>17000</v>
      </c>
      <c r="C964" s="318"/>
      <c r="D964" s="361">
        <v>0</v>
      </c>
    </row>
    <row r="965" spans="1:4" s="201" customFormat="1" ht="14.25" x14ac:dyDescent="0.2">
      <c r="A965" s="624" t="s">
        <v>1491</v>
      </c>
      <c r="B965" s="545">
        <v>15000</v>
      </c>
      <c r="C965" s="318"/>
      <c r="D965" s="361">
        <v>0</v>
      </c>
    </row>
    <row r="966" spans="1:4" s="201" customFormat="1" ht="14.25" x14ac:dyDescent="0.2">
      <c r="A966" s="624" t="s">
        <v>1492</v>
      </c>
      <c r="B966" s="545">
        <v>25000</v>
      </c>
      <c r="C966" s="318"/>
      <c r="D966" s="361">
        <v>0</v>
      </c>
    </row>
    <row r="967" spans="1:4" s="201" customFormat="1" ht="14.25" x14ac:dyDescent="0.2">
      <c r="A967" s="624" t="s">
        <v>1493</v>
      </c>
      <c r="B967" s="545">
        <v>15000</v>
      </c>
      <c r="C967" s="318"/>
      <c r="D967" s="361">
        <v>0</v>
      </c>
    </row>
    <row r="968" spans="1:4" s="201" customFormat="1" ht="28.5" x14ac:dyDescent="0.2">
      <c r="A968" s="624" t="s">
        <v>1494</v>
      </c>
      <c r="B968" s="545">
        <v>20000</v>
      </c>
      <c r="C968" s="318"/>
      <c r="D968" s="361">
        <v>0</v>
      </c>
    </row>
    <row r="969" spans="1:4" s="201" customFormat="1" ht="14.25" x14ac:dyDescent="0.2">
      <c r="A969" s="624" t="s">
        <v>1495</v>
      </c>
      <c r="B969" s="545">
        <v>17000</v>
      </c>
      <c r="C969" s="318"/>
      <c r="D969" s="361">
        <v>0</v>
      </c>
    </row>
    <row r="970" spans="1:4" s="201" customFormat="1" ht="14.25" x14ac:dyDescent="0.2">
      <c r="A970" s="624" t="s">
        <v>1496</v>
      </c>
      <c r="B970" s="545">
        <v>26000</v>
      </c>
      <c r="C970" s="318"/>
      <c r="D970" s="361">
        <v>0</v>
      </c>
    </row>
    <row r="971" spans="1:4" s="201" customFormat="1" ht="14.25" x14ac:dyDescent="0.2">
      <c r="A971" s="630" t="s">
        <v>1497</v>
      </c>
      <c r="B971" s="549">
        <v>18000</v>
      </c>
      <c r="C971" s="318"/>
      <c r="D971" s="361">
        <v>0</v>
      </c>
    </row>
    <row r="972" spans="1:4" s="201" customFormat="1" ht="14.25" x14ac:dyDescent="0.2">
      <c r="A972" s="624" t="s">
        <v>1498</v>
      </c>
      <c r="B972" s="545">
        <v>15000</v>
      </c>
      <c r="C972" s="318"/>
      <c r="D972" s="361">
        <v>0</v>
      </c>
    </row>
    <row r="973" spans="1:4" s="201" customFormat="1" ht="14.25" x14ac:dyDescent="0.2">
      <c r="A973" s="624" t="s">
        <v>1499</v>
      </c>
      <c r="B973" s="545">
        <v>15000</v>
      </c>
      <c r="C973" s="318"/>
      <c r="D973" s="361">
        <v>0</v>
      </c>
    </row>
    <row r="974" spans="1:4" s="201" customFormat="1" ht="14.25" x14ac:dyDescent="0.2">
      <c r="A974" s="624" t="s">
        <v>1500</v>
      </c>
      <c r="B974" s="545">
        <v>15000</v>
      </c>
      <c r="C974" s="318"/>
      <c r="D974" s="361">
        <v>0</v>
      </c>
    </row>
    <row r="975" spans="1:4" s="201" customFormat="1" ht="14.25" x14ac:dyDescent="0.2">
      <c r="A975" s="624" t="s">
        <v>1501</v>
      </c>
      <c r="B975" s="545">
        <v>15000</v>
      </c>
      <c r="C975" s="318"/>
      <c r="D975" s="361">
        <v>0</v>
      </c>
    </row>
    <row r="976" spans="1:4" s="201" customFormat="1" ht="14.25" x14ac:dyDescent="0.2">
      <c r="A976" s="623" t="s">
        <v>1502</v>
      </c>
      <c r="B976" s="550">
        <v>15000</v>
      </c>
      <c r="C976" s="318"/>
      <c r="D976" s="361">
        <v>0</v>
      </c>
    </row>
    <row r="977" spans="1:4" s="201" customFormat="1" ht="14.25" x14ac:dyDescent="0.2">
      <c r="A977" s="624" t="s">
        <v>1503</v>
      </c>
      <c r="B977" s="545">
        <v>26000</v>
      </c>
      <c r="C977" s="318"/>
      <c r="D977" s="361">
        <v>0</v>
      </c>
    </row>
    <row r="978" spans="1:4" s="201" customFormat="1" ht="14.25" x14ac:dyDescent="0.2">
      <c r="A978" s="630" t="s">
        <v>1504</v>
      </c>
      <c r="B978" s="549">
        <v>16000</v>
      </c>
      <c r="C978" s="318"/>
      <c r="D978" s="361">
        <v>0</v>
      </c>
    </row>
    <row r="979" spans="1:4" s="201" customFormat="1" ht="14.25" x14ac:dyDescent="0.2">
      <c r="A979" s="624" t="s">
        <v>1877</v>
      </c>
      <c r="B979" s="545">
        <v>25000</v>
      </c>
      <c r="C979" s="318"/>
      <c r="D979" s="361">
        <v>0</v>
      </c>
    </row>
    <row r="980" spans="1:4" s="201" customFormat="1" ht="14.25" x14ac:dyDescent="0.2">
      <c r="A980" s="623" t="s">
        <v>2079</v>
      </c>
      <c r="B980" s="753">
        <v>20000</v>
      </c>
      <c r="C980" s="318"/>
      <c r="D980" s="719">
        <v>0</v>
      </c>
    </row>
    <row r="981" spans="1:4" s="201" customFormat="1" ht="14.25" x14ac:dyDescent="0.2">
      <c r="A981" s="624" t="s">
        <v>2080</v>
      </c>
      <c r="B981" s="720">
        <v>20000</v>
      </c>
      <c r="C981" s="318"/>
      <c r="D981" s="569">
        <v>0</v>
      </c>
    </row>
    <row r="982" spans="1:4" s="201" customFormat="1" ht="14.25" x14ac:dyDescent="0.2">
      <c r="A982" s="624" t="s">
        <v>2081</v>
      </c>
      <c r="B982" s="545">
        <v>12000</v>
      </c>
      <c r="C982" s="318"/>
      <c r="D982" s="361">
        <v>0</v>
      </c>
    </row>
    <row r="983" spans="1:4" s="201" customFormat="1" ht="14.25" x14ac:dyDescent="0.2">
      <c r="A983" s="624" t="s">
        <v>2082</v>
      </c>
      <c r="B983" s="545">
        <v>20000</v>
      </c>
      <c r="C983" s="318"/>
      <c r="D983" s="361">
        <v>0</v>
      </c>
    </row>
    <row r="984" spans="1:4" s="201" customFormat="1" ht="14.25" x14ac:dyDescent="0.2">
      <c r="A984" s="624" t="s">
        <v>2083</v>
      </c>
      <c r="B984" s="545">
        <v>12000</v>
      </c>
      <c r="C984" s="318"/>
      <c r="D984" s="361">
        <v>0</v>
      </c>
    </row>
    <row r="985" spans="1:4" s="201" customFormat="1" ht="14.25" x14ac:dyDescent="0.2">
      <c r="A985" s="624" t="s">
        <v>2084</v>
      </c>
      <c r="B985" s="545">
        <v>19000</v>
      </c>
      <c r="C985" s="318"/>
      <c r="D985" s="361">
        <v>0</v>
      </c>
    </row>
    <row r="986" spans="1:4" s="201" customFormat="1" ht="14.25" x14ac:dyDescent="0.2">
      <c r="A986" s="624" t="s">
        <v>2085</v>
      </c>
      <c r="B986" s="545">
        <v>25000</v>
      </c>
      <c r="C986" s="318"/>
      <c r="D986" s="361">
        <v>0</v>
      </c>
    </row>
    <row r="987" spans="1:4" s="201" customFormat="1" ht="14.25" x14ac:dyDescent="0.2">
      <c r="A987" s="624" t="s">
        <v>2086</v>
      </c>
      <c r="B987" s="545">
        <v>19000</v>
      </c>
      <c r="C987" s="318"/>
      <c r="D987" s="361">
        <v>0</v>
      </c>
    </row>
    <row r="988" spans="1:4" s="201" customFormat="1" ht="14.25" x14ac:dyDescent="0.2">
      <c r="A988" s="624" t="s">
        <v>2087</v>
      </c>
      <c r="B988" s="545">
        <v>10000</v>
      </c>
      <c r="C988" s="318"/>
      <c r="D988" s="361">
        <v>0</v>
      </c>
    </row>
    <row r="989" spans="1:4" s="201" customFormat="1" ht="14.25" x14ac:dyDescent="0.2">
      <c r="A989" s="624" t="s">
        <v>2088</v>
      </c>
      <c r="B989" s="545">
        <v>25000</v>
      </c>
      <c r="C989" s="318"/>
      <c r="D989" s="361">
        <v>0</v>
      </c>
    </row>
    <row r="990" spans="1:4" s="201" customFormat="1" ht="15" thickBot="1" x14ac:dyDescent="0.25">
      <c r="A990" s="623" t="s">
        <v>2089</v>
      </c>
      <c r="B990" s="546">
        <v>15000</v>
      </c>
      <c r="C990" s="318"/>
      <c r="D990" s="361">
        <v>0</v>
      </c>
    </row>
    <row r="991" spans="1:4" s="201" customFormat="1" ht="16.5" thickTop="1" thickBot="1" x14ac:dyDescent="0.3">
      <c r="A991" s="256" t="s">
        <v>6</v>
      </c>
      <c r="B991" s="324">
        <f>SUM(B921:B990)</f>
        <v>1230000</v>
      </c>
      <c r="C991" s="318"/>
      <c r="D991" s="258">
        <f>SUM(D921:D990)</f>
        <v>0</v>
      </c>
    </row>
    <row r="992" spans="1:4" ht="13.5" thickTop="1" x14ac:dyDescent="0.2"/>
    <row r="993" spans="1:4" ht="30.75" customHeight="1" x14ac:dyDescent="0.25">
      <c r="A993" s="810" t="s">
        <v>1505</v>
      </c>
      <c r="B993" s="810"/>
      <c r="C993" s="810"/>
      <c r="D993" s="810"/>
    </row>
    <row r="994" spans="1:4" s="211" customFormat="1" ht="15" thickBot="1" x14ac:dyDescent="0.25">
      <c r="A994" s="28"/>
      <c r="B994" s="28"/>
      <c r="C994" s="30"/>
      <c r="D994" s="18" t="s">
        <v>2</v>
      </c>
    </row>
    <row r="995" spans="1:4" ht="15.75" thickTop="1" thickBot="1" x14ac:dyDescent="0.25">
      <c r="A995" s="556" t="s">
        <v>4</v>
      </c>
      <c r="B995" s="557" t="s">
        <v>5</v>
      </c>
      <c r="C995" s="31"/>
      <c r="D995" s="189" t="s">
        <v>256</v>
      </c>
    </row>
    <row r="996" spans="1:4" s="201" customFormat="1" ht="15" thickTop="1" x14ac:dyDescent="0.2">
      <c r="A996" s="625" t="s">
        <v>1507</v>
      </c>
      <c r="B996" s="558">
        <v>10000</v>
      </c>
      <c r="C996" s="318"/>
      <c r="D996" s="361">
        <v>0</v>
      </c>
    </row>
    <row r="997" spans="1:4" s="201" customFormat="1" ht="28.5" x14ac:dyDescent="0.2">
      <c r="A997" s="625" t="s">
        <v>1508</v>
      </c>
      <c r="B997" s="544">
        <v>20000</v>
      </c>
      <c r="C997" s="318"/>
      <c r="D997" s="361">
        <v>0</v>
      </c>
    </row>
    <row r="998" spans="1:4" s="201" customFormat="1" ht="14.25" x14ac:dyDescent="0.2">
      <c r="A998" s="625" t="s">
        <v>1509</v>
      </c>
      <c r="B998" s="544">
        <v>10000</v>
      </c>
      <c r="C998" s="318"/>
      <c r="D998" s="361">
        <v>0</v>
      </c>
    </row>
    <row r="999" spans="1:4" s="201" customFormat="1" ht="14.25" x14ac:dyDescent="0.2">
      <c r="A999" s="625" t="s">
        <v>1510</v>
      </c>
      <c r="B999" s="544">
        <v>17000</v>
      </c>
      <c r="C999" s="318"/>
      <c r="D999" s="361">
        <v>0</v>
      </c>
    </row>
    <row r="1000" spans="1:4" s="201" customFormat="1" ht="14.25" x14ac:dyDescent="0.2">
      <c r="A1000" s="625" t="s">
        <v>1511</v>
      </c>
      <c r="B1000" s="544">
        <v>18000</v>
      </c>
      <c r="C1000" s="318"/>
      <c r="D1000" s="361">
        <v>0</v>
      </c>
    </row>
    <row r="1001" spans="1:4" s="201" customFormat="1" ht="14.25" x14ac:dyDescent="0.2">
      <c r="A1001" s="625" t="s">
        <v>1512</v>
      </c>
      <c r="B1001" s="544">
        <v>10000</v>
      </c>
      <c r="C1001" s="318"/>
      <c r="D1001" s="361">
        <v>0</v>
      </c>
    </row>
    <row r="1002" spans="1:4" s="201" customFormat="1" ht="14.25" x14ac:dyDescent="0.2">
      <c r="A1002" s="625" t="s">
        <v>1513</v>
      </c>
      <c r="B1002" s="544">
        <v>22000</v>
      </c>
      <c r="C1002" s="318"/>
      <c r="D1002" s="361">
        <v>0</v>
      </c>
    </row>
    <row r="1003" spans="1:4" s="201" customFormat="1" ht="14.25" x14ac:dyDescent="0.2">
      <c r="A1003" s="624" t="s">
        <v>1514</v>
      </c>
      <c r="B1003" s="544">
        <v>15000</v>
      </c>
      <c r="C1003" s="318"/>
      <c r="D1003" s="361">
        <v>0</v>
      </c>
    </row>
    <row r="1004" spans="1:4" s="201" customFormat="1" ht="14.25" x14ac:dyDescent="0.2">
      <c r="A1004" s="625" t="s">
        <v>1515</v>
      </c>
      <c r="B1004" s="544">
        <v>21941</v>
      </c>
      <c r="C1004" s="318"/>
      <c r="D1004" s="361">
        <v>0</v>
      </c>
    </row>
    <row r="1005" spans="1:4" s="201" customFormat="1" ht="14.25" x14ac:dyDescent="0.2">
      <c r="A1005" s="623" t="s">
        <v>1516</v>
      </c>
      <c r="B1005" s="549">
        <v>10000</v>
      </c>
      <c r="C1005" s="318"/>
      <c r="D1005" s="361">
        <v>0</v>
      </c>
    </row>
    <row r="1006" spans="1:4" s="201" customFormat="1" ht="14.25" x14ac:dyDescent="0.2">
      <c r="A1006" s="624" t="s">
        <v>1517</v>
      </c>
      <c r="B1006" s="548">
        <v>12000</v>
      </c>
      <c r="C1006" s="318"/>
      <c r="D1006" s="361">
        <v>0</v>
      </c>
    </row>
    <row r="1007" spans="1:4" s="201" customFormat="1" ht="28.5" x14ac:dyDescent="0.2">
      <c r="A1007" s="625" t="s">
        <v>1524</v>
      </c>
      <c r="B1007" s="559">
        <v>12000</v>
      </c>
      <c r="C1007" s="318"/>
      <c r="D1007" s="361">
        <v>0</v>
      </c>
    </row>
    <row r="1008" spans="1:4" s="201" customFormat="1" ht="28.5" x14ac:dyDescent="0.2">
      <c r="A1008" s="625" t="s">
        <v>1518</v>
      </c>
      <c r="B1008" s="559">
        <v>22000</v>
      </c>
      <c r="C1008" s="318"/>
      <c r="D1008" s="361">
        <v>0</v>
      </c>
    </row>
    <row r="1009" spans="1:4" s="201" customFormat="1" ht="28.5" x14ac:dyDescent="0.2">
      <c r="A1009" s="624" t="s">
        <v>1525</v>
      </c>
      <c r="B1009" s="548">
        <v>16000</v>
      </c>
      <c r="C1009" s="318"/>
      <c r="D1009" s="361">
        <v>0</v>
      </c>
    </row>
    <row r="1010" spans="1:4" s="201" customFormat="1" ht="28.5" x14ac:dyDescent="0.2">
      <c r="A1010" s="624" t="s">
        <v>1519</v>
      </c>
      <c r="B1010" s="548">
        <v>10000</v>
      </c>
      <c r="C1010" s="318"/>
      <c r="D1010" s="361">
        <v>0</v>
      </c>
    </row>
    <row r="1011" spans="1:4" s="201" customFormat="1" ht="30.75" customHeight="1" x14ac:dyDescent="0.2">
      <c r="A1011" s="704" t="s">
        <v>1520</v>
      </c>
      <c r="B1011" s="548">
        <v>12000</v>
      </c>
      <c r="C1011" s="318"/>
      <c r="D1011" s="361">
        <v>0</v>
      </c>
    </row>
    <row r="1012" spans="1:4" s="201" customFormat="1" ht="28.5" x14ac:dyDescent="0.2">
      <c r="A1012" s="624" t="s">
        <v>1521</v>
      </c>
      <c r="B1012" s="548">
        <v>20000</v>
      </c>
      <c r="C1012" s="318"/>
      <c r="D1012" s="361">
        <v>0</v>
      </c>
    </row>
    <row r="1013" spans="1:4" s="201" customFormat="1" ht="14.25" x14ac:dyDescent="0.2">
      <c r="A1013" s="626" t="s">
        <v>1522</v>
      </c>
      <c r="B1013" s="559">
        <v>20000</v>
      </c>
      <c r="C1013" s="318"/>
      <c r="D1013" s="361">
        <v>0</v>
      </c>
    </row>
    <row r="1014" spans="1:4" s="201" customFormat="1" ht="28.5" x14ac:dyDescent="0.2">
      <c r="A1014" s="625" t="s">
        <v>1523</v>
      </c>
      <c r="B1014" s="559">
        <v>15000</v>
      </c>
      <c r="C1014" s="318"/>
      <c r="D1014" s="361">
        <v>0</v>
      </c>
    </row>
    <row r="1015" spans="1:4" s="201" customFormat="1" ht="28.5" x14ac:dyDescent="0.2">
      <c r="A1015" s="625" t="s">
        <v>1526</v>
      </c>
      <c r="B1015" s="559">
        <v>20000</v>
      </c>
      <c r="C1015" s="318"/>
      <c r="D1015" s="361">
        <v>0</v>
      </c>
    </row>
    <row r="1016" spans="1:4" s="201" customFormat="1" ht="28.5" x14ac:dyDescent="0.2">
      <c r="A1016" s="624" t="s">
        <v>1527</v>
      </c>
      <c r="B1016" s="548">
        <v>20000</v>
      </c>
      <c r="C1016" s="318"/>
      <c r="D1016" s="361">
        <v>0</v>
      </c>
    </row>
    <row r="1017" spans="1:4" s="201" customFormat="1" ht="28.5" x14ac:dyDescent="0.2">
      <c r="A1017" s="625" t="s">
        <v>1528</v>
      </c>
      <c r="B1017" s="559">
        <v>17000</v>
      </c>
      <c r="C1017" s="318"/>
      <c r="D1017" s="361">
        <v>0</v>
      </c>
    </row>
    <row r="1018" spans="1:4" s="201" customFormat="1" ht="28.5" x14ac:dyDescent="0.2">
      <c r="A1018" s="630" t="s">
        <v>1529</v>
      </c>
      <c r="B1018" s="548">
        <v>20000</v>
      </c>
      <c r="C1018" s="318"/>
      <c r="D1018" s="361">
        <v>0</v>
      </c>
    </row>
    <row r="1019" spans="1:4" s="201" customFormat="1" ht="28.5" x14ac:dyDescent="0.2">
      <c r="A1019" s="624" t="s">
        <v>1530</v>
      </c>
      <c r="B1019" s="548">
        <v>10000</v>
      </c>
      <c r="C1019" s="318"/>
      <c r="D1019" s="361">
        <v>0</v>
      </c>
    </row>
    <row r="1020" spans="1:4" s="201" customFormat="1" ht="28.5" x14ac:dyDescent="0.2">
      <c r="A1020" s="624" t="s">
        <v>1531</v>
      </c>
      <c r="B1020" s="548">
        <v>10000</v>
      </c>
      <c r="C1020" s="318"/>
      <c r="D1020" s="361">
        <v>0</v>
      </c>
    </row>
    <row r="1021" spans="1:4" s="201" customFormat="1" ht="29.25" thickBot="1" x14ac:dyDescent="0.25">
      <c r="A1021" s="705" t="s">
        <v>1532</v>
      </c>
      <c r="B1021" s="548">
        <v>20000</v>
      </c>
      <c r="C1021" s="318"/>
      <c r="D1021" s="361">
        <v>0</v>
      </c>
    </row>
    <row r="1022" spans="1:4" s="201" customFormat="1" ht="16.5" thickTop="1" thickBot="1" x14ac:dyDescent="0.3">
      <c r="A1022" s="256" t="s">
        <v>6</v>
      </c>
      <c r="B1022" s="324">
        <f>SUM(B996:B1021)</f>
        <v>409941</v>
      </c>
      <c r="C1022" s="318"/>
      <c r="D1022" s="258">
        <f>SUM(D996:D1021)</f>
        <v>0</v>
      </c>
    </row>
    <row r="1023" spans="1:4" ht="13.5" thickTop="1" x14ac:dyDescent="0.2"/>
    <row r="1024" spans="1:4" ht="15" hidden="1" x14ac:dyDescent="0.25">
      <c r="A1024" s="808" t="s">
        <v>214</v>
      </c>
      <c r="B1024" s="809"/>
    </row>
    <row r="1025" spans="1:4" ht="13.5" hidden="1" thickBot="1" x14ac:dyDescent="0.25">
      <c r="C1025" s="30"/>
      <c r="D1025" s="18" t="s">
        <v>2</v>
      </c>
    </row>
    <row r="1026" spans="1:4" ht="14.25" hidden="1" thickTop="1" thickBot="1" x14ac:dyDescent="0.25">
      <c r="A1026" s="187" t="s">
        <v>4</v>
      </c>
      <c r="B1026" s="192" t="s">
        <v>5</v>
      </c>
      <c r="C1026" s="31"/>
      <c r="D1026" s="189" t="s">
        <v>256</v>
      </c>
    </row>
    <row r="1027" spans="1:4" s="201" customFormat="1" ht="15" hidden="1" thickTop="1" x14ac:dyDescent="0.2">
      <c r="A1027" s="380"/>
      <c r="B1027" s="381"/>
      <c r="C1027" s="318"/>
      <c r="D1027" s="319">
        <v>0</v>
      </c>
    </row>
    <row r="1028" spans="1:4" s="201" customFormat="1" ht="14.25" hidden="1" x14ac:dyDescent="0.2">
      <c r="A1028" s="382"/>
      <c r="B1028" s="330"/>
      <c r="C1028" s="318"/>
      <c r="D1028" s="319">
        <v>0</v>
      </c>
    </row>
    <row r="1029" spans="1:4" s="201" customFormat="1" ht="14.25" hidden="1" x14ac:dyDescent="0.2">
      <c r="A1029" s="382"/>
      <c r="B1029" s="330"/>
      <c r="C1029" s="318"/>
      <c r="D1029" s="319">
        <v>0</v>
      </c>
    </row>
    <row r="1030" spans="1:4" s="201" customFormat="1" ht="14.25" hidden="1" x14ac:dyDescent="0.2">
      <c r="A1030" s="382"/>
      <c r="B1030" s="330"/>
      <c r="C1030" s="318"/>
      <c r="D1030" s="319">
        <v>0</v>
      </c>
    </row>
    <row r="1031" spans="1:4" s="201" customFormat="1" ht="14.25" hidden="1" x14ac:dyDescent="0.2">
      <c r="A1031" s="383"/>
      <c r="B1031" s="330"/>
      <c r="C1031" s="318"/>
      <c r="D1031" s="319">
        <v>0</v>
      </c>
    </row>
    <row r="1032" spans="1:4" s="201" customFormat="1" ht="15" hidden="1" thickBot="1" x14ac:dyDescent="0.25">
      <c r="A1032" s="377"/>
      <c r="B1032" s="378"/>
      <c r="C1032" s="318"/>
      <c r="D1032" s="361">
        <v>0</v>
      </c>
    </row>
    <row r="1033" spans="1:4" s="201" customFormat="1" ht="16.5" hidden="1" thickTop="1" thickBot="1" x14ac:dyDescent="0.3">
      <c r="A1033" s="256" t="s">
        <v>6</v>
      </c>
      <c r="B1033" s="324">
        <f>SUM(B1027:B1032)</f>
        <v>0</v>
      </c>
      <c r="C1033" s="318"/>
      <c r="D1033" s="258">
        <f>SUM(D1027:D1032)</f>
        <v>0</v>
      </c>
    </row>
    <row r="1042" spans="1:4" ht="15" customHeight="1" x14ac:dyDescent="0.2">
      <c r="A1042" s="802" t="s">
        <v>215</v>
      </c>
      <c r="B1042" s="802"/>
      <c r="C1042" s="802"/>
      <c r="D1042" s="802"/>
    </row>
    <row r="1043" spans="1:4" x14ac:dyDescent="0.2">
      <c r="A1043" s="802"/>
      <c r="B1043" s="802"/>
      <c r="C1043" s="802"/>
      <c r="D1043" s="802"/>
    </row>
    <row r="1044" spans="1:4" ht="15.75" customHeight="1" thickBot="1" x14ac:dyDescent="0.25">
      <c r="C1044" s="30"/>
      <c r="D1044" s="18" t="s">
        <v>2</v>
      </c>
    </row>
    <row r="1045" spans="1:4" ht="14.25" thickTop="1" thickBot="1" x14ac:dyDescent="0.25">
      <c r="A1045" s="187" t="s">
        <v>4</v>
      </c>
      <c r="B1045" s="192" t="s">
        <v>5</v>
      </c>
      <c r="C1045" s="31"/>
      <c r="D1045" s="189" t="s">
        <v>256</v>
      </c>
    </row>
    <row r="1046" spans="1:4" s="201" customFormat="1" ht="15" thickTop="1" x14ac:dyDescent="0.2">
      <c r="A1046" s="706" t="s">
        <v>1071</v>
      </c>
      <c r="B1046" s="561">
        <v>45000</v>
      </c>
      <c r="C1046" s="318"/>
      <c r="D1046" s="319">
        <v>0</v>
      </c>
    </row>
    <row r="1047" spans="1:4" s="201" customFormat="1" ht="14.25" x14ac:dyDescent="0.2">
      <c r="A1047" s="676" t="s">
        <v>1073</v>
      </c>
      <c r="B1047" s="562">
        <v>40000</v>
      </c>
      <c r="C1047" s="318"/>
      <c r="D1047" s="319">
        <v>0</v>
      </c>
    </row>
    <row r="1048" spans="1:4" s="201" customFormat="1" ht="14.25" x14ac:dyDescent="0.2">
      <c r="A1048" s="680" t="s">
        <v>1083</v>
      </c>
      <c r="B1048" s="544">
        <v>15000</v>
      </c>
      <c r="C1048" s="318"/>
      <c r="D1048" s="361">
        <v>0</v>
      </c>
    </row>
    <row r="1049" spans="1:4" s="201" customFormat="1" ht="14.25" x14ac:dyDescent="0.2">
      <c r="A1049" s="624" t="s">
        <v>1088</v>
      </c>
      <c r="B1049" s="545">
        <v>10000</v>
      </c>
      <c r="C1049" s="318"/>
      <c r="D1049" s="361">
        <v>0</v>
      </c>
    </row>
    <row r="1050" spans="1:4" s="201" customFormat="1" ht="14.25" x14ac:dyDescent="0.2">
      <c r="A1050" s="677" t="s">
        <v>1087</v>
      </c>
      <c r="B1050" s="545">
        <v>10000</v>
      </c>
      <c r="C1050" s="318"/>
      <c r="D1050" s="361">
        <v>0</v>
      </c>
    </row>
    <row r="1051" spans="1:4" s="201" customFormat="1" ht="14.25" x14ac:dyDescent="0.2">
      <c r="A1051" s="624" t="s">
        <v>1533</v>
      </c>
      <c r="B1051" s="545">
        <v>10000</v>
      </c>
      <c r="C1051" s="318"/>
      <c r="D1051" s="361">
        <v>0</v>
      </c>
    </row>
    <row r="1052" spans="1:4" s="201" customFormat="1" ht="15" customHeight="1" x14ac:dyDescent="0.2">
      <c r="A1052" s="677" t="s">
        <v>1534</v>
      </c>
      <c r="B1052" s="545">
        <v>10000</v>
      </c>
      <c r="C1052" s="318"/>
      <c r="D1052" s="361">
        <v>0</v>
      </c>
    </row>
    <row r="1053" spans="1:4" s="201" customFormat="1" ht="14.25" x14ac:dyDescent="0.2">
      <c r="A1053" s="624" t="s">
        <v>1535</v>
      </c>
      <c r="B1053" s="562">
        <v>5000</v>
      </c>
      <c r="C1053" s="318"/>
      <c r="D1053" s="361">
        <v>0</v>
      </c>
    </row>
    <row r="1054" spans="1:4" s="201" customFormat="1" ht="14.25" x14ac:dyDescent="0.2">
      <c r="A1054" s="677" t="s">
        <v>1536</v>
      </c>
      <c r="B1054" s="545">
        <v>10000</v>
      </c>
      <c r="C1054" s="318"/>
      <c r="D1054" s="361">
        <v>0</v>
      </c>
    </row>
    <row r="1055" spans="1:4" s="201" customFormat="1" ht="14.25" x14ac:dyDescent="0.2">
      <c r="A1055" s="680" t="s">
        <v>1426</v>
      </c>
      <c r="B1055" s="544">
        <v>10000</v>
      </c>
      <c r="C1055" s="318"/>
      <c r="D1055" s="361">
        <v>0</v>
      </c>
    </row>
    <row r="1056" spans="1:4" s="201" customFormat="1" ht="14.25" x14ac:dyDescent="0.2">
      <c r="A1056" s="675" t="s">
        <v>1537</v>
      </c>
      <c r="B1056" s="561">
        <v>10000</v>
      </c>
      <c r="C1056" s="318"/>
      <c r="D1056" s="361">
        <v>0</v>
      </c>
    </row>
    <row r="1057" spans="1:4" s="201" customFormat="1" ht="14.25" x14ac:dyDescent="0.2">
      <c r="A1057" s="677" t="s">
        <v>1428</v>
      </c>
      <c r="B1057" s="561">
        <v>25000</v>
      </c>
      <c r="C1057" s="318"/>
      <c r="D1057" s="361">
        <v>0</v>
      </c>
    </row>
    <row r="1058" spans="1:4" s="201" customFormat="1" ht="14.25" x14ac:dyDescent="0.2">
      <c r="A1058" s="675" t="s">
        <v>1538</v>
      </c>
      <c r="B1058" s="561">
        <v>10000</v>
      </c>
      <c r="C1058" s="318"/>
      <c r="D1058" s="361">
        <v>0</v>
      </c>
    </row>
    <row r="1059" spans="1:4" s="201" customFormat="1" ht="15" customHeight="1" x14ac:dyDescent="0.2">
      <c r="A1059" s="675" t="s">
        <v>1107</v>
      </c>
      <c r="B1059" s="548">
        <v>15000</v>
      </c>
      <c r="C1059" s="318"/>
      <c r="D1059" s="361">
        <v>0</v>
      </c>
    </row>
    <row r="1060" spans="1:4" s="201" customFormat="1" ht="14.25" x14ac:dyDescent="0.2">
      <c r="A1060" s="675" t="s">
        <v>1112</v>
      </c>
      <c r="B1060" s="561">
        <v>10000</v>
      </c>
      <c r="C1060" s="318"/>
      <c r="D1060" s="361">
        <v>0</v>
      </c>
    </row>
    <row r="1061" spans="1:4" s="201" customFormat="1" ht="28.5" x14ac:dyDescent="0.2">
      <c r="A1061" s="684" t="s">
        <v>1539</v>
      </c>
      <c r="B1061" s="561">
        <v>20000</v>
      </c>
      <c r="C1061" s="318"/>
      <c r="D1061" s="361">
        <v>0</v>
      </c>
    </row>
    <row r="1062" spans="1:4" s="201" customFormat="1" ht="28.5" x14ac:dyDescent="0.2">
      <c r="A1062" s="675" t="s">
        <v>1540</v>
      </c>
      <c r="B1062" s="561">
        <v>80000</v>
      </c>
      <c r="C1062" s="318"/>
      <c r="D1062" s="361">
        <v>0</v>
      </c>
    </row>
    <row r="1063" spans="1:4" s="201" customFormat="1" ht="14.25" x14ac:dyDescent="0.2">
      <c r="A1063" s="675" t="s">
        <v>1541</v>
      </c>
      <c r="B1063" s="561">
        <v>20000</v>
      </c>
      <c r="C1063" s="318"/>
      <c r="D1063" s="361">
        <v>0</v>
      </c>
    </row>
    <row r="1064" spans="1:4" s="201" customFormat="1" ht="15" customHeight="1" x14ac:dyDescent="0.2">
      <c r="A1064" s="675" t="s">
        <v>1436</v>
      </c>
      <c r="B1064" s="561">
        <v>20000</v>
      </c>
      <c r="C1064" s="318"/>
      <c r="D1064" s="361">
        <v>0</v>
      </c>
    </row>
    <row r="1065" spans="1:4" s="201" customFormat="1" ht="14.25" x14ac:dyDescent="0.2">
      <c r="A1065" s="681" t="s">
        <v>1126</v>
      </c>
      <c r="B1065" s="561">
        <v>10000</v>
      </c>
      <c r="C1065" s="318"/>
      <c r="D1065" s="361">
        <v>0</v>
      </c>
    </row>
    <row r="1066" spans="1:4" s="201" customFormat="1" ht="14.25" x14ac:dyDescent="0.2">
      <c r="A1066" s="675" t="s">
        <v>1542</v>
      </c>
      <c r="B1066" s="561">
        <v>40000</v>
      </c>
      <c r="C1066" s="318"/>
      <c r="D1066" s="361">
        <v>0</v>
      </c>
    </row>
    <row r="1067" spans="1:4" s="201" customFormat="1" ht="14.25" x14ac:dyDescent="0.2">
      <c r="A1067" s="681" t="s">
        <v>1543</v>
      </c>
      <c r="B1067" s="561">
        <v>30000</v>
      </c>
      <c r="C1067" s="318"/>
      <c r="D1067" s="361">
        <v>0</v>
      </c>
    </row>
    <row r="1068" spans="1:4" s="201" customFormat="1" ht="14.25" x14ac:dyDescent="0.2">
      <c r="A1068" s="675" t="s">
        <v>1130</v>
      </c>
      <c r="B1068" s="561">
        <v>15000</v>
      </c>
      <c r="C1068" s="318"/>
      <c r="D1068" s="361">
        <v>0</v>
      </c>
    </row>
    <row r="1069" spans="1:4" s="201" customFormat="1" ht="14.25" x14ac:dyDescent="0.2">
      <c r="A1069" s="675" t="s">
        <v>1544</v>
      </c>
      <c r="B1069" s="561">
        <v>10000</v>
      </c>
      <c r="C1069" s="318"/>
      <c r="D1069" s="361">
        <v>0</v>
      </c>
    </row>
    <row r="1070" spans="1:4" s="201" customFormat="1" ht="15" customHeight="1" x14ac:dyDescent="0.2">
      <c r="A1070" s="675" t="s">
        <v>1545</v>
      </c>
      <c r="B1070" s="561">
        <v>10000</v>
      </c>
      <c r="C1070" s="318"/>
      <c r="D1070" s="361">
        <v>0</v>
      </c>
    </row>
    <row r="1071" spans="1:4" s="201" customFormat="1" ht="14.25" x14ac:dyDescent="0.2">
      <c r="A1071" s="681" t="s">
        <v>1546</v>
      </c>
      <c r="B1071" s="562">
        <v>30000</v>
      </c>
      <c r="C1071" s="318"/>
      <c r="D1071" s="361">
        <v>0</v>
      </c>
    </row>
    <row r="1072" spans="1:4" s="201" customFormat="1" ht="14.25" x14ac:dyDescent="0.2">
      <c r="A1072" s="681" t="s">
        <v>1547</v>
      </c>
      <c r="B1072" s="561">
        <v>10000</v>
      </c>
      <c r="C1072" s="318"/>
      <c r="D1072" s="361">
        <v>0</v>
      </c>
    </row>
    <row r="1073" spans="1:4" s="201" customFormat="1" ht="14.25" x14ac:dyDescent="0.2">
      <c r="A1073" s="675" t="s">
        <v>1132</v>
      </c>
      <c r="B1073" s="561">
        <v>150000</v>
      </c>
      <c r="C1073" s="318"/>
      <c r="D1073" s="361">
        <v>0</v>
      </c>
    </row>
    <row r="1074" spans="1:4" s="201" customFormat="1" ht="14.25" x14ac:dyDescent="0.2">
      <c r="A1074" s="675" t="s">
        <v>1134</v>
      </c>
      <c r="B1074" s="548">
        <v>70000</v>
      </c>
      <c r="C1074" s="318"/>
      <c r="D1074" s="361">
        <v>0</v>
      </c>
    </row>
    <row r="1075" spans="1:4" s="201" customFormat="1" ht="14.25" x14ac:dyDescent="0.2">
      <c r="A1075" s="681" t="s">
        <v>1135</v>
      </c>
      <c r="B1075" s="548">
        <v>30000</v>
      </c>
      <c r="C1075" s="318"/>
      <c r="D1075" s="361">
        <v>0</v>
      </c>
    </row>
    <row r="1076" spans="1:4" s="201" customFormat="1" ht="14.25" x14ac:dyDescent="0.2">
      <c r="A1076" s="675" t="s">
        <v>1548</v>
      </c>
      <c r="B1076" s="548">
        <v>10000</v>
      </c>
      <c r="C1076" s="318"/>
      <c r="D1076" s="361">
        <v>0</v>
      </c>
    </row>
    <row r="1077" spans="1:4" s="201" customFormat="1" ht="28.5" x14ac:dyDescent="0.2">
      <c r="A1077" s="624" t="s">
        <v>1549</v>
      </c>
      <c r="B1077" s="548">
        <v>5000</v>
      </c>
      <c r="C1077" s="318"/>
      <c r="D1077" s="361">
        <v>0</v>
      </c>
    </row>
    <row r="1078" spans="1:4" s="201" customFormat="1" ht="14.25" x14ac:dyDescent="0.2">
      <c r="A1078" s="675" t="s">
        <v>1550</v>
      </c>
      <c r="B1078" s="548">
        <v>15000</v>
      </c>
      <c r="C1078" s="318"/>
      <c r="D1078" s="361">
        <v>0</v>
      </c>
    </row>
    <row r="1079" spans="1:4" s="201" customFormat="1" ht="14.25" x14ac:dyDescent="0.2">
      <c r="A1079" s="675" t="s">
        <v>1142</v>
      </c>
      <c r="B1079" s="548">
        <v>10000</v>
      </c>
      <c r="C1079" s="318"/>
      <c r="D1079" s="361">
        <v>0</v>
      </c>
    </row>
    <row r="1080" spans="1:4" s="201" customFormat="1" ht="14.25" x14ac:dyDescent="0.2">
      <c r="A1080" s="684" t="s">
        <v>1434</v>
      </c>
      <c r="B1080" s="548">
        <v>20000</v>
      </c>
      <c r="C1080" s="318"/>
      <c r="D1080" s="361">
        <v>0</v>
      </c>
    </row>
    <row r="1081" spans="1:4" s="201" customFormat="1" ht="14.25" x14ac:dyDescent="0.2">
      <c r="A1081" s="675" t="s">
        <v>1113</v>
      </c>
      <c r="B1081" s="561">
        <v>80000</v>
      </c>
      <c r="C1081" s="318"/>
      <c r="D1081" s="361">
        <v>0</v>
      </c>
    </row>
    <row r="1082" spans="1:4" s="201" customFormat="1" ht="28.5" x14ac:dyDescent="0.2">
      <c r="A1082" s="675" t="s">
        <v>1551</v>
      </c>
      <c r="B1082" s="548">
        <v>10000</v>
      </c>
      <c r="C1082" s="318"/>
      <c r="D1082" s="361">
        <v>0</v>
      </c>
    </row>
    <row r="1083" spans="1:4" s="201" customFormat="1" ht="14.25" x14ac:dyDescent="0.2">
      <c r="A1083" s="681" t="s">
        <v>1145</v>
      </c>
      <c r="B1083" s="548">
        <v>25000</v>
      </c>
      <c r="C1083" s="318"/>
      <c r="D1083" s="361">
        <v>0</v>
      </c>
    </row>
    <row r="1084" spans="1:4" s="201" customFormat="1" ht="14.25" x14ac:dyDescent="0.2">
      <c r="A1084" s="675" t="s">
        <v>1552</v>
      </c>
      <c r="B1084" s="548">
        <v>10000</v>
      </c>
      <c r="C1084" s="318"/>
      <c r="D1084" s="361">
        <v>0</v>
      </c>
    </row>
    <row r="1085" spans="1:4" s="201" customFormat="1" ht="14.25" x14ac:dyDescent="0.2">
      <c r="A1085" s="681" t="s">
        <v>1553</v>
      </c>
      <c r="B1085" s="548">
        <v>20000</v>
      </c>
      <c r="C1085" s="318"/>
      <c r="D1085" s="361">
        <v>0</v>
      </c>
    </row>
    <row r="1086" spans="1:4" s="201" customFormat="1" ht="14.25" x14ac:dyDescent="0.2">
      <c r="A1086" s="675" t="s">
        <v>1554</v>
      </c>
      <c r="B1086" s="548">
        <v>20000</v>
      </c>
      <c r="C1086" s="318"/>
      <c r="D1086" s="361">
        <v>0</v>
      </c>
    </row>
    <row r="1087" spans="1:4" s="201" customFormat="1" ht="14.25" x14ac:dyDescent="0.2">
      <c r="A1087" s="675" t="s">
        <v>1207</v>
      </c>
      <c r="B1087" s="548">
        <v>100000</v>
      </c>
      <c r="C1087" s="318"/>
      <c r="D1087" s="361">
        <v>0</v>
      </c>
    </row>
    <row r="1088" spans="1:4" s="201" customFormat="1" ht="14.25" x14ac:dyDescent="0.2">
      <c r="A1088" s="681" t="s">
        <v>1208</v>
      </c>
      <c r="B1088" s="548">
        <v>40000</v>
      </c>
      <c r="C1088" s="318"/>
      <c r="D1088" s="361">
        <v>0</v>
      </c>
    </row>
    <row r="1089" spans="1:4" s="201" customFormat="1" ht="14.25" x14ac:dyDescent="0.2">
      <c r="A1089" s="681" t="s">
        <v>1555</v>
      </c>
      <c r="B1089" s="548">
        <v>10000</v>
      </c>
      <c r="C1089" s="318"/>
      <c r="D1089" s="361">
        <v>0</v>
      </c>
    </row>
    <row r="1090" spans="1:4" s="201" customFormat="1" ht="15" thickBot="1" x14ac:dyDescent="0.25">
      <c r="A1090" s="770" t="s">
        <v>1556</v>
      </c>
      <c r="B1090" s="779">
        <v>10000</v>
      </c>
      <c r="C1090" s="318"/>
      <c r="D1090" s="376">
        <v>0</v>
      </c>
    </row>
    <row r="1091" spans="1:4" s="201" customFormat="1" ht="15" thickTop="1" x14ac:dyDescent="0.2">
      <c r="A1091" s="780"/>
      <c r="B1091" s="773"/>
      <c r="C1091" s="211"/>
      <c r="D1091" s="666"/>
    </row>
    <row r="1092" spans="1:4" s="201" customFormat="1" ht="14.25" x14ac:dyDescent="0.2">
      <c r="A1092" s="28"/>
      <c r="B1092" s="28"/>
      <c r="C1092" s="30"/>
    </row>
    <row r="1093" spans="1:4" s="201" customFormat="1" ht="15" thickBot="1" x14ac:dyDescent="0.25">
      <c r="A1093" s="28"/>
      <c r="B1093" s="28"/>
      <c r="C1093" s="30"/>
      <c r="D1093" s="18" t="s">
        <v>2</v>
      </c>
    </row>
    <row r="1094" spans="1:4" s="201" customFormat="1" ht="15.75" thickTop="1" thickBot="1" x14ac:dyDescent="0.25">
      <c r="A1094" s="187" t="s">
        <v>4</v>
      </c>
      <c r="B1094" s="192" t="s">
        <v>5</v>
      </c>
      <c r="C1094" s="31"/>
      <c r="D1094" s="189" t="s">
        <v>256</v>
      </c>
    </row>
    <row r="1095" spans="1:4" s="201" customFormat="1" ht="29.25" thickTop="1" x14ac:dyDescent="0.2">
      <c r="A1095" s="675" t="s">
        <v>1557</v>
      </c>
      <c r="B1095" s="548">
        <v>10000</v>
      </c>
      <c r="C1095" s="318"/>
      <c r="D1095" s="361">
        <v>0</v>
      </c>
    </row>
    <row r="1096" spans="1:4" s="201" customFormat="1" ht="14.25" x14ac:dyDescent="0.2">
      <c r="A1096" s="681" t="s">
        <v>1155</v>
      </c>
      <c r="B1096" s="548">
        <v>45000</v>
      </c>
      <c r="C1096" s="318"/>
      <c r="D1096" s="361">
        <v>0</v>
      </c>
    </row>
    <row r="1097" spans="1:4" s="201" customFormat="1" ht="28.5" x14ac:dyDescent="0.2">
      <c r="A1097" s="681" t="s">
        <v>1558</v>
      </c>
      <c r="B1097" s="548">
        <v>5000</v>
      </c>
      <c r="C1097" s="318"/>
      <c r="D1097" s="361"/>
    </row>
    <row r="1098" spans="1:4" s="201" customFormat="1" ht="14.25" x14ac:dyDescent="0.2">
      <c r="A1098" s="681" t="s">
        <v>1160</v>
      </c>
      <c r="B1098" s="548">
        <v>10000</v>
      </c>
      <c r="C1098" s="318"/>
      <c r="D1098" s="361">
        <v>0</v>
      </c>
    </row>
    <row r="1099" spans="1:4" s="201" customFormat="1" ht="14.25" x14ac:dyDescent="0.2">
      <c r="A1099" s="683" t="s">
        <v>1209</v>
      </c>
      <c r="B1099" s="723">
        <v>65000</v>
      </c>
      <c r="C1099" s="318"/>
      <c r="D1099" s="569">
        <v>0</v>
      </c>
    </row>
    <row r="1100" spans="1:4" s="201" customFormat="1" ht="14.25" x14ac:dyDescent="0.2">
      <c r="A1100" s="673" t="s">
        <v>1165</v>
      </c>
      <c r="B1100" s="559">
        <v>10000</v>
      </c>
      <c r="C1100" s="318"/>
      <c r="D1100" s="361">
        <v>0</v>
      </c>
    </row>
    <row r="1101" spans="1:4" s="201" customFormat="1" ht="15.75" customHeight="1" x14ac:dyDescent="0.2">
      <c r="A1101" s="675" t="s">
        <v>1559</v>
      </c>
      <c r="B1101" s="548">
        <v>15000</v>
      </c>
      <c r="C1101" s="318"/>
      <c r="D1101" s="361">
        <v>0</v>
      </c>
    </row>
    <row r="1102" spans="1:4" s="201" customFormat="1" ht="14.25" x14ac:dyDescent="0.2">
      <c r="A1102" s="675" t="s">
        <v>1560</v>
      </c>
      <c r="B1102" s="548">
        <v>110000</v>
      </c>
      <c r="C1102" s="318"/>
      <c r="D1102" s="361">
        <v>0</v>
      </c>
    </row>
    <row r="1103" spans="1:4" s="201" customFormat="1" ht="28.5" x14ac:dyDescent="0.2">
      <c r="A1103" s="681" t="s">
        <v>1180</v>
      </c>
      <c r="B1103" s="548">
        <v>30000</v>
      </c>
      <c r="C1103" s="318"/>
      <c r="D1103" s="361">
        <v>0</v>
      </c>
    </row>
    <row r="1104" spans="1:4" s="201" customFormat="1" ht="14.25" x14ac:dyDescent="0.2">
      <c r="A1104" s="681" t="s">
        <v>1561</v>
      </c>
      <c r="B1104" s="548">
        <v>15000</v>
      </c>
      <c r="C1104" s="318"/>
      <c r="D1104" s="361">
        <v>0</v>
      </c>
    </row>
    <row r="1105" spans="1:4" s="201" customFormat="1" ht="28.5" x14ac:dyDescent="0.2">
      <c r="A1105" s="681" t="s">
        <v>1562</v>
      </c>
      <c r="B1105" s="548">
        <v>10000</v>
      </c>
      <c r="C1105" s="318"/>
      <c r="D1105" s="361">
        <v>0</v>
      </c>
    </row>
    <row r="1106" spans="1:4" s="201" customFormat="1" ht="14.25" x14ac:dyDescent="0.2">
      <c r="A1106" s="681" t="s">
        <v>1186</v>
      </c>
      <c r="B1106" s="548">
        <v>25000</v>
      </c>
      <c r="C1106" s="318"/>
      <c r="D1106" s="361">
        <v>0</v>
      </c>
    </row>
    <row r="1107" spans="1:4" s="201" customFormat="1" ht="15.75" customHeight="1" x14ac:dyDescent="0.2">
      <c r="A1107" s="675" t="s">
        <v>1563</v>
      </c>
      <c r="B1107" s="548">
        <v>15000</v>
      </c>
      <c r="C1107" s="318"/>
      <c r="D1107" s="361">
        <v>0</v>
      </c>
    </row>
    <row r="1108" spans="1:4" s="201" customFormat="1" ht="28.5" x14ac:dyDescent="0.2">
      <c r="A1108" s="681" t="s">
        <v>1453</v>
      </c>
      <c r="B1108" s="548">
        <v>20000</v>
      </c>
      <c r="C1108" s="318"/>
      <c r="D1108" s="361">
        <v>0</v>
      </c>
    </row>
    <row r="1109" spans="1:4" s="201" customFormat="1" ht="14.25" x14ac:dyDescent="0.2">
      <c r="A1109" s="681" t="s">
        <v>1564</v>
      </c>
      <c r="B1109" s="548">
        <v>5000</v>
      </c>
      <c r="C1109" s="318"/>
      <c r="D1109" s="361">
        <v>0</v>
      </c>
    </row>
    <row r="1110" spans="1:4" s="201" customFormat="1" ht="14.25" x14ac:dyDescent="0.2">
      <c r="A1110" s="675" t="s">
        <v>1193</v>
      </c>
      <c r="B1110" s="548">
        <v>5000</v>
      </c>
      <c r="C1110" s="318"/>
      <c r="D1110" s="361">
        <v>0</v>
      </c>
    </row>
    <row r="1111" spans="1:4" s="201" customFormat="1" ht="14.25" x14ac:dyDescent="0.2">
      <c r="A1111" s="681" t="s">
        <v>1194</v>
      </c>
      <c r="B1111" s="548">
        <v>10000</v>
      </c>
      <c r="C1111" s="318"/>
      <c r="D1111" s="361">
        <v>0</v>
      </c>
    </row>
    <row r="1112" spans="1:4" s="201" customFormat="1" ht="14.25" x14ac:dyDescent="0.2">
      <c r="A1112" s="681" t="s">
        <v>1565</v>
      </c>
      <c r="B1112" s="548">
        <v>25000</v>
      </c>
      <c r="C1112" s="318"/>
      <c r="D1112" s="361">
        <v>0</v>
      </c>
    </row>
    <row r="1113" spans="1:4" s="201" customFormat="1" ht="14.25" x14ac:dyDescent="0.2">
      <c r="A1113" s="675" t="s">
        <v>1566</v>
      </c>
      <c r="B1113" s="548">
        <v>25000</v>
      </c>
      <c r="C1113" s="318"/>
      <c r="D1113" s="361">
        <v>0</v>
      </c>
    </row>
    <row r="1114" spans="1:4" s="201" customFormat="1" ht="14.25" x14ac:dyDescent="0.2">
      <c r="A1114" s="675" t="s">
        <v>1197</v>
      </c>
      <c r="B1114" s="548">
        <v>10000</v>
      </c>
      <c r="C1114" s="318"/>
      <c r="D1114" s="361">
        <v>0</v>
      </c>
    </row>
    <row r="1115" spans="1:4" s="201" customFormat="1" ht="28.5" x14ac:dyDescent="0.2">
      <c r="A1115" s="681" t="s">
        <v>1198</v>
      </c>
      <c r="B1115" s="548">
        <v>10000</v>
      </c>
      <c r="C1115" s="318"/>
      <c r="D1115" s="361">
        <v>0</v>
      </c>
    </row>
    <row r="1116" spans="1:4" s="201" customFormat="1" ht="27.75" customHeight="1" x14ac:dyDescent="0.2">
      <c r="A1116" s="675" t="s">
        <v>1567</v>
      </c>
      <c r="B1116" s="548">
        <v>110000</v>
      </c>
      <c r="C1116" s="318"/>
      <c r="D1116" s="361">
        <v>0</v>
      </c>
    </row>
    <row r="1117" spans="1:4" s="201" customFormat="1" ht="14.25" x14ac:dyDescent="0.2">
      <c r="A1117" s="681" t="s">
        <v>1203</v>
      </c>
      <c r="B1117" s="548">
        <v>50000</v>
      </c>
      <c r="C1117" s="318"/>
      <c r="D1117" s="361">
        <v>0</v>
      </c>
    </row>
    <row r="1118" spans="1:4" s="201" customFormat="1" ht="14.25" x14ac:dyDescent="0.2">
      <c r="A1118" s="681" t="s">
        <v>1204</v>
      </c>
      <c r="B1118" s="548">
        <v>20000</v>
      </c>
      <c r="C1118" s="318"/>
      <c r="D1118" s="361">
        <v>0</v>
      </c>
    </row>
    <row r="1119" spans="1:4" s="201" customFormat="1" ht="14.25" x14ac:dyDescent="0.2">
      <c r="A1119" s="680" t="s">
        <v>1568</v>
      </c>
      <c r="B1119" s="563">
        <v>25000</v>
      </c>
      <c r="C1119" s="318"/>
      <c r="D1119" s="361">
        <v>0</v>
      </c>
    </row>
    <row r="1120" spans="1:4" s="201" customFormat="1" ht="14.25" x14ac:dyDescent="0.2">
      <c r="A1120" s="684" t="s">
        <v>1215</v>
      </c>
      <c r="B1120" s="562">
        <v>5000</v>
      </c>
      <c r="C1120" s="318"/>
      <c r="D1120" s="361">
        <v>0</v>
      </c>
    </row>
    <row r="1121" spans="1:4" s="201" customFormat="1" ht="14.25" x14ac:dyDescent="0.2">
      <c r="A1121" s="675" t="s">
        <v>1569</v>
      </c>
      <c r="B1121" s="562">
        <v>10000</v>
      </c>
      <c r="C1121" s="318"/>
      <c r="D1121" s="361">
        <v>0</v>
      </c>
    </row>
    <row r="1122" spans="1:4" s="201" customFormat="1" ht="14.25" x14ac:dyDescent="0.2">
      <c r="A1122" s="684" t="s">
        <v>1216</v>
      </c>
      <c r="B1122" s="562">
        <v>40000</v>
      </c>
      <c r="C1122" s="318"/>
      <c r="D1122" s="361">
        <v>0</v>
      </c>
    </row>
    <row r="1123" spans="1:4" s="201" customFormat="1" ht="14.25" x14ac:dyDescent="0.2">
      <c r="A1123" s="677" t="s">
        <v>1217</v>
      </c>
      <c r="B1123" s="562">
        <v>20000</v>
      </c>
      <c r="C1123" s="318"/>
      <c r="D1123" s="361">
        <v>0</v>
      </c>
    </row>
    <row r="1124" spans="1:4" s="201" customFormat="1" ht="14.25" x14ac:dyDescent="0.2">
      <c r="A1124" s="677" t="s">
        <v>1570</v>
      </c>
      <c r="B1124" s="562">
        <v>10000</v>
      </c>
      <c r="C1124" s="318"/>
      <c r="D1124" s="361">
        <v>0</v>
      </c>
    </row>
    <row r="1125" spans="1:4" s="201" customFormat="1" ht="14.25" x14ac:dyDescent="0.2">
      <c r="A1125" s="677" t="s">
        <v>1571</v>
      </c>
      <c r="B1125" s="562">
        <v>10000</v>
      </c>
      <c r="C1125" s="318"/>
      <c r="D1125" s="361">
        <v>0</v>
      </c>
    </row>
    <row r="1126" spans="1:4" s="201" customFormat="1" ht="14.25" x14ac:dyDescent="0.2">
      <c r="A1126" s="677" t="s">
        <v>1572</v>
      </c>
      <c r="B1126" s="562">
        <v>5000</v>
      </c>
      <c r="C1126" s="318"/>
      <c r="D1126" s="361">
        <v>0</v>
      </c>
    </row>
    <row r="1127" spans="1:4" s="201" customFormat="1" ht="17.25" customHeight="1" x14ac:dyDescent="0.2">
      <c r="A1127" s="624" t="s">
        <v>1573</v>
      </c>
      <c r="B1127" s="562">
        <v>20000</v>
      </c>
      <c r="C1127" s="318"/>
      <c r="D1127" s="361">
        <v>0</v>
      </c>
    </row>
    <row r="1128" spans="1:4" s="201" customFormat="1" ht="15.75" customHeight="1" x14ac:dyDescent="0.2">
      <c r="A1128" s="624" t="s">
        <v>1229</v>
      </c>
      <c r="B1128" s="562">
        <v>20000</v>
      </c>
      <c r="C1128" s="318"/>
      <c r="D1128" s="361">
        <v>0</v>
      </c>
    </row>
    <row r="1129" spans="1:4" s="201" customFormat="1" ht="28.5" x14ac:dyDescent="0.2">
      <c r="A1129" s="624" t="s">
        <v>1574</v>
      </c>
      <c r="B1129" s="562">
        <v>20000</v>
      </c>
      <c r="C1129" s="318"/>
      <c r="D1129" s="361">
        <v>0</v>
      </c>
    </row>
    <row r="1130" spans="1:4" s="201" customFormat="1" ht="14.25" x14ac:dyDescent="0.2">
      <c r="A1130" s="677" t="s">
        <v>1575</v>
      </c>
      <c r="B1130" s="562">
        <v>5000</v>
      </c>
      <c r="C1130" s="318"/>
      <c r="D1130" s="361">
        <v>0</v>
      </c>
    </row>
    <row r="1131" spans="1:4" s="201" customFormat="1" ht="14.25" x14ac:dyDescent="0.2">
      <c r="A1131" s="677" t="s">
        <v>1232</v>
      </c>
      <c r="B1131" s="562">
        <v>10000</v>
      </c>
      <c r="C1131" s="318"/>
      <c r="D1131" s="361">
        <v>0</v>
      </c>
    </row>
    <row r="1132" spans="1:4" s="201" customFormat="1" ht="14.25" x14ac:dyDescent="0.2">
      <c r="A1132" s="624" t="s">
        <v>1233</v>
      </c>
      <c r="B1132" s="562">
        <v>15000</v>
      </c>
      <c r="C1132" s="318"/>
      <c r="D1132" s="361">
        <v>0</v>
      </c>
    </row>
    <row r="1133" spans="1:4" s="201" customFormat="1" ht="14.25" x14ac:dyDescent="0.2">
      <c r="A1133" s="676" t="s">
        <v>1268</v>
      </c>
      <c r="B1133" s="562">
        <v>110000</v>
      </c>
      <c r="C1133" s="318"/>
      <c r="D1133" s="361">
        <v>0</v>
      </c>
    </row>
    <row r="1134" spans="1:4" s="201" customFormat="1" ht="14.25" x14ac:dyDescent="0.2">
      <c r="A1134" s="624" t="s">
        <v>1236</v>
      </c>
      <c r="B1134" s="562">
        <v>10000</v>
      </c>
      <c r="C1134" s="318"/>
      <c r="D1134" s="361">
        <v>0</v>
      </c>
    </row>
    <row r="1135" spans="1:4" s="201" customFormat="1" ht="14.25" x14ac:dyDescent="0.2">
      <c r="A1135" s="684" t="s">
        <v>1241</v>
      </c>
      <c r="B1135" s="562">
        <v>45000</v>
      </c>
      <c r="C1135" s="318"/>
      <c r="D1135" s="361">
        <v>0</v>
      </c>
    </row>
    <row r="1136" spans="1:4" s="201" customFormat="1" ht="29.25" thickBot="1" x14ac:dyDescent="0.25">
      <c r="A1136" s="716" t="s">
        <v>283</v>
      </c>
      <c r="B1136" s="781">
        <v>40000</v>
      </c>
      <c r="C1136" s="318"/>
      <c r="D1136" s="376">
        <v>0</v>
      </c>
    </row>
    <row r="1137" spans="1:4" s="201" customFormat="1" ht="15" thickTop="1" x14ac:dyDescent="0.2">
      <c r="A1137" s="782"/>
      <c r="B1137" s="728"/>
      <c r="C1137" s="211"/>
      <c r="D1137" s="666"/>
    </row>
    <row r="1138" spans="1:4" s="201" customFormat="1" ht="14.25" x14ac:dyDescent="0.2">
      <c r="A1138" s="28"/>
      <c r="B1138" s="28"/>
      <c r="C1138" s="30"/>
    </row>
    <row r="1139" spans="1:4" s="201" customFormat="1" ht="15" thickBot="1" x14ac:dyDescent="0.25">
      <c r="A1139" s="28"/>
      <c r="B1139" s="28"/>
      <c r="C1139" s="30"/>
      <c r="D1139" s="18" t="s">
        <v>2</v>
      </c>
    </row>
    <row r="1140" spans="1:4" s="201" customFormat="1" ht="15.75" thickTop="1" thickBot="1" x14ac:dyDescent="0.25">
      <c r="A1140" s="187" t="s">
        <v>4</v>
      </c>
      <c r="B1140" s="192" t="s">
        <v>5</v>
      </c>
      <c r="C1140" s="31"/>
      <c r="D1140" s="189" t="s">
        <v>256</v>
      </c>
    </row>
    <row r="1141" spans="1:4" s="201" customFormat="1" ht="29.25" thickTop="1" x14ac:dyDescent="0.2">
      <c r="A1141" s="677" t="s">
        <v>1576</v>
      </c>
      <c r="B1141" s="562">
        <v>20000</v>
      </c>
      <c r="C1141" s="318"/>
      <c r="D1141" s="361">
        <v>0</v>
      </c>
    </row>
    <row r="1142" spans="1:4" s="201" customFormat="1" ht="14.25" x14ac:dyDescent="0.2">
      <c r="A1142" s="624" t="s">
        <v>1248</v>
      </c>
      <c r="B1142" s="562">
        <v>10000</v>
      </c>
      <c r="C1142" s="318"/>
      <c r="D1142" s="361">
        <v>0</v>
      </c>
    </row>
    <row r="1143" spans="1:4" s="201" customFormat="1" ht="28.5" x14ac:dyDescent="0.2">
      <c r="A1143" s="624" t="s">
        <v>1577</v>
      </c>
      <c r="B1143" s="562">
        <v>10000</v>
      </c>
      <c r="C1143" s="318"/>
      <c r="D1143" s="361">
        <v>0</v>
      </c>
    </row>
    <row r="1144" spans="1:4" s="201" customFormat="1" ht="28.5" x14ac:dyDescent="0.2">
      <c r="A1144" s="684" t="s">
        <v>1578</v>
      </c>
      <c r="B1144" s="562">
        <v>40000</v>
      </c>
      <c r="C1144" s="318"/>
      <c r="D1144" s="361">
        <v>0</v>
      </c>
    </row>
    <row r="1145" spans="1:4" s="201" customFormat="1" ht="14.25" x14ac:dyDescent="0.2">
      <c r="A1145" s="624" t="s">
        <v>1579</v>
      </c>
      <c r="B1145" s="562">
        <v>10000</v>
      </c>
      <c r="C1145" s="318"/>
      <c r="D1145" s="361">
        <v>0</v>
      </c>
    </row>
    <row r="1146" spans="1:4" s="201" customFormat="1" ht="14.25" x14ac:dyDescent="0.2">
      <c r="A1146" s="624" t="s">
        <v>1580</v>
      </c>
      <c r="B1146" s="562">
        <v>10000</v>
      </c>
      <c r="C1146" s="318"/>
      <c r="D1146" s="361">
        <v>0</v>
      </c>
    </row>
    <row r="1147" spans="1:4" s="201" customFormat="1" ht="14.25" x14ac:dyDescent="0.2">
      <c r="A1147" s="624" t="s">
        <v>1257</v>
      </c>
      <c r="B1147" s="562">
        <v>15000</v>
      </c>
      <c r="C1147" s="318"/>
      <c r="D1147" s="361">
        <v>0</v>
      </c>
    </row>
    <row r="1148" spans="1:4" s="201" customFormat="1" ht="28.5" x14ac:dyDescent="0.2">
      <c r="A1148" s="676" t="s">
        <v>1581</v>
      </c>
      <c r="B1148" s="562">
        <v>10000</v>
      </c>
      <c r="C1148" s="318"/>
      <c r="D1148" s="361">
        <v>0</v>
      </c>
    </row>
    <row r="1149" spans="1:4" s="201" customFormat="1" ht="28.5" x14ac:dyDescent="0.2">
      <c r="A1149" s="686" t="s">
        <v>1582</v>
      </c>
      <c r="B1149" s="562">
        <v>10000</v>
      </c>
      <c r="C1149" s="318"/>
      <c r="D1149" s="361">
        <v>0</v>
      </c>
    </row>
    <row r="1150" spans="1:4" s="201" customFormat="1" ht="28.5" x14ac:dyDescent="0.2">
      <c r="A1150" s="624" t="s">
        <v>1262</v>
      </c>
      <c r="B1150" s="562">
        <v>10000</v>
      </c>
      <c r="C1150" s="318"/>
      <c r="D1150" s="361">
        <v>0</v>
      </c>
    </row>
    <row r="1151" spans="1:4" s="201" customFormat="1" ht="14.25" x14ac:dyDescent="0.2">
      <c r="A1151" s="625" t="s">
        <v>1583</v>
      </c>
      <c r="B1151" s="563">
        <v>40000</v>
      </c>
      <c r="C1151" s="318"/>
      <c r="D1151" s="361">
        <v>0</v>
      </c>
    </row>
    <row r="1152" spans="1:4" s="201" customFormat="1" ht="14.25" x14ac:dyDescent="0.2">
      <c r="A1152" s="624" t="s">
        <v>1584</v>
      </c>
      <c r="B1152" s="562">
        <v>5000</v>
      </c>
      <c r="C1152" s="318"/>
      <c r="D1152" s="361">
        <v>0</v>
      </c>
    </row>
    <row r="1153" spans="1:4" s="201" customFormat="1" ht="14.25" x14ac:dyDescent="0.2">
      <c r="A1153" s="624" t="s">
        <v>1275</v>
      </c>
      <c r="B1153" s="718">
        <v>10000</v>
      </c>
      <c r="C1153" s="318"/>
      <c r="D1153" s="569">
        <v>0</v>
      </c>
    </row>
    <row r="1154" spans="1:4" s="201" customFormat="1" ht="15" customHeight="1" x14ac:dyDescent="0.2">
      <c r="A1154" s="625" t="s">
        <v>1276</v>
      </c>
      <c r="B1154" s="563">
        <v>15000</v>
      </c>
      <c r="C1154" s="318"/>
      <c r="D1154" s="361">
        <v>0</v>
      </c>
    </row>
    <row r="1155" spans="1:4" s="201" customFormat="1" ht="14.25" x14ac:dyDescent="0.2">
      <c r="A1155" s="624" t="s">
        <v>1278</v>
      </c>
      <c r="B1155" s="562">
        <v>10000</v>
      </c>
      <c r="C1155" s="318"/>
      <c r="D1155" s="361">
        <v>0</v>
      </c>
    </row>
    <row r="1156" spans="1:4" s="201" customFormat="1" ht="28.5" x14ac:dyDescent="0.2">
      <c r="A1156" s="677" t="s">
        <v>1585</v>
      </c>
      <c r="B1156" s="562">
        <v>10000</v>
      </c>
      <c r="C1156" s="318"/>
      <c r="D1156" s="361">
        <v>0</v>
      </c>
    </row>
    <row r="1157" spans="1:4" s="201" customFormat="1" ht="14.25" x14ac:dyDescent="0.2">
      <c r="A1157" s="624" t="s">
        <v>1280</v>
      </c>
      <c r="B1157" s="562">
        <v>15000</v>
      </c>
      <c r="C1157" s="318"/>
      <c r="D1157" s="361">
        <v>0</v>
      </c>
    </row>
    <row r="1158" spans="1:4" s="201" customFormat="1" ht="28.5" x14ac:dyDescent="0.2">
      <c r="A1158" s="624" t="s">
        <v>284</v>
      </c>
      <c r="B1158" s="562">
        <v>50000</v>
      </c>
      <c r="C1158" s="318"/>
      <c r="D1158" s="361">
        <v>0</v>
      </c>
    </row>
    <row r="1159" spans="1:4" s="201" customFormat="1" ht="15" customHeight="1" x14ac:dyDescent="0.2">
      <c r="A1159" s="624" t="s">
        <v>1586</v>
      </c>
      <c r="B1159" s="562">
        <v>10000</v>
      </c>
      <c r="C1159" s="318"/>
      <c r="D1159" s="361">
        <v>0</v>
      </c>
    </row>
    <row r="1160" spans="1:4" s="201" customFormat="1" ht="14.25" x14ac:dyDescent="0.2">
      <c r="A1160" s="676" t="s">
        <v>1587</v>
      </c>
      <c r="B1160" s="562">
        <v>110000</v>
      </c>
      <c r="C1160" s="318"/>
      <c r="D1160" s="361">
        <v>0</v>
      </c>
    </row>
    <row r="1161" spans="1:4" s="201" customFormat="1" ht="14.25" x14ac:dyDescent="0.2">
      <c r="A1161" s="624" t="s">
        <v>1588</v>
      </c>
      <c r="B1161" s="562">
        <v>10000</v>
      </c>
      <c r="C1161" s="318"/>
      <c r="D1161" s="361">
        <v>0</v>
      </c>
    </row>
    <row r="1162" spans="1:4" s="201" customFormat="1" ht="14.25" x14ac:dyDescent="0.2">
      <c r="A1162" s="624" t="s">
        <v>1589</v>
      </c>
      <c r="B1162" s="562">
        <v>10000</v>
      </c>
      <c r="C1162" s="318"/>
      <c r="D1162" s="361">
        <v>0</v>
      </c>
    </row>
    <row r="1163" spans="1:4" s="201" customFormat="1" ht="28.5" x14ac:dyDescent="0.2">
      <c r="A1163" s="624" t="s">
        <v>1290</v>
      </c>
      <c r="B1163" s="562">
        <v>5000</v>
      </c>
      <c r="C1163" s="318"/>
      <c r="D1163" s="361">
        <v>0</v>
      </c>
    </row>
    <row r="1164" spans="1:4" s="201" customFormat="1" ht="14.25" x14ac:dyDescent="0.2">
      <c r="A1164" s="624" t="s">
        <v>1291</v>
      </c>
      <c r="B1164" s="562">
        <v>25000</v>
      </c>
      <c r="C1164" s="318"/>
      <c r="D1164" s="361">
        <v>0</v>
      </c>
    </row>
    <row r="1165" spans="1:4" s="201" customFormat="1" ht="14.25" x14ac:dyDescent="0.2">
      <c r="A1165" s="624" t="s">
        <v>1408</v>
      </c>
      <c r="B1165" s="562">
        <v>5000</v>
      </c>
      <c r="C1165" s="318"/>
      <c r="D1165" s="361">
        <v>0</v>
      </c>
    </row>
    <row r="1166" spans="1:4" s="201" customFormat="1" ht="14.25" x14ac:dyDescent="0.2">
      <c r="A1166" s="624" t="s">
        <v>1293</v>
      </c>
      <c r="B1166" s="562">
        <v>10000</v>
      </c>
      <c r="C1166" s="318"/>
      <c r="D1166" s="361">
        <v>0</v>
      </c>
    </row>
    <row r="1167" spans="1:4" s="201" customFormat="1" ht="28.5" x14ac:dyDescent="0.2">
      <c r="A1167" s="686" t="s">
        <v>1590</v>
      </c>
      <c r="B1167" s="562">
        <v>10000</v>
      </c>
      <c r="C1167" s="318"/>
      <c r="D1167" s="361">
        <v>0</v>
      </c>
    </row>
    <row r="1168" spans="1:4" s="201" customFormat="1" ht="14.25" x14ac:dyDescent="0.2">
      <c r="A1168" s="677" t="s">
        <v>1294</v>
      </c>
      <c r="B1168" s="562">
        <v>100000</v>
      </c>
      <c r="C1168" s="318"/>
      <c r="D1168" s="361">
        <v>0</v>
      </c>
    </row>
    <row r="1169" spans="1:4" s="201" customFormat="1" ht="28.5" x14ac:dyDescent="0.2">
      <c r="A1169" s="677" t="s">
        <v>1591</v>
      </c>
      <c r="B1169" s="562">
        <v>5000</v>
      </c>
      <c r="C1169" s="318"/>
      <c r="D1169" s="361">
        <v>0</v>
      </c>
    </row>
    <row r="1170" spans="1:4" s="201" customFormat="1" ht="14.25" x14ac:dyDescent="0.2">
      <c r="A1170" s="677" t="s">
        <v>1295</v>
      </c>
      <c r="B1170" s="562">
        <v>5000</v>
      </c>
      <c r="C1170" s="318"/>
      <c r="D1170" s="361">
        <v>0</v>
      </c>
    </row>
    <row r="1171" spans="1:4" s="201" customFormat="1" ht="14.25" x14ac:dyDescent="0.2">
      <c r="A1171" s="677" t="s">
        <v>1296</v>
      </c>
      <c r="B1171" s="562">
        <v>100000</v>
      </c>
      <c r="C1171" s="318"/>
      <c r="D1171" s="361">
        <v>0</v>
      </c>
    </row>
    <row r="1172" spans="1:4" s="201" customFormat="1" ht="14.25" x14ac:dyDescent="0.2">
      <c r="A1172" s="677" t="s">
        <v>1592</v>
      </c>
      <c r="B1172" s="562">
        <v>5000</v>
      </c>
      <c r="C1172" s="318"/>
      <c r="D1172" s="361">
        <v>0</v>
      </c>
    </row>
    <row r="1173" spans="1:4" s="201" customFormat="1" ht="14.25" x14ac:dyDescent="0.2">
      <c r="A1173" s="677" t="s">
        <v>1300</v>
      </c>
      <c r="B1173" s="562">
        <v>10000</v>
      </c>
      <c r="C1173" s="318"/>
      <c r="D1173" s="361">
        <v>0</v>
      </c>
    </row>
    <row r="1174" spans="1:4" s="201" customFormat="1" ht="14.25" x14ac:dyDescent="0.2">
      <c r="A1174" s="676" t="s">
        <v>270</v>
      </c>
      <c r="B1174" s="562">
        <v>40000</v>
      </c>
      <c r="C1174" s="318"/>
      <c r="D1174" s="361">
        <v>0</v>
      </c>
    </row>
    <row r="1175" spans="1:4" s="201" customFormat="1" ht="14.25" x14ac:dyDescent="0.2">
      <c r="A1175" s="676" t="s">
        <v>1593</v>
      </c>
      <c r="B1175" s="562">
        <v>5000</v>
      </c>
      <c r="C1175" s="318"/>
      <c r="D1175" s="361">
        <v>0</v>
      </c>
    </row>
    <row r="1176" spans="1:4" s="201" customFormat="1" ht="28.5" x14ac:dyDescent="0.2">
      <c r="A1176" s="624" t="s">
        <v>1594</v>
      </c>
      <c r="B1176" s="562">
        <v>5000</v>
      </c>
      <c r="C1176" s="318"/>
      <c r="D1176" s="361">
        <v>0</v>
      </c>
    </row>
    <row r="1177" spans="1:4" s="201" customFormat="1" ht="14.25" x14ac:dyDescent="0.2">
      <c r="A1177" s="624" t="s">
        <v>1304</v>
      </c>
      <c r="B1177" s="562">
        <v>20000</v>
      </c>
      <c r="C1177" s="318"/>
      <c r="D1177" s="361">
        <v>0</v>
      </c>
    </row>
    <row r="1178" spans="1:4" s="201" customFormat="1" ht="14.25" x14ac:dyDescent="0.2">
      <c r="A1178" s="624" t="s">
        <v>1595</v>
      </c>
      <c r="B1178" s="562">
        <v>10000</v>
      </c>
      <c r="C1178" s="318"/>
      <c r="D1178" s="361">
        <v>0</v>
      </c>
    </row>
    <row r="1179" spans="1:4" s="201" customFormat="1" ht="15" thickBot="1" x14ac:dyDescent="0.25">
      <c r="A1179" s="623" t="s">
        <v>1327</v>
      </c>
      <c r="B1179" s="781">
        <v>100000</v>
      </c>
      <c r="C1179" s="318"/>
      <c r="D1179" s="376">
        <v>0</v>
      </c>
    </row>
    <row r="1180" spans="1:4" s="201" customFormat="1" ht="15" thickTop="1" x14ac:dyDescent="0.2">
      <c r="A1180" s="620"/>
      <c r="B1180" s="728"/>
      <c r="C1180" s="211"/>
      <c r="D1180" s="666"/>
    </row>
    <row r="1181" spans="1:4" s="201" customFormat="1" ht="14.25" x14ac:dyDescent="0.2">
      <c r="A1181" s="28"/>
      <c r="B1181" s="28"/>
      <c r="C1181" s="30"/>
    </row>
    <row r="1182" spans="1:4" s="201" customFormat="1" ht="15" thickBot="1" x14ac:dyDescent="0.25">
      <c r="A1182" s="28"/>
      <c r="B1182" s="28"/>
      <c r="C1182" s="30"/>
      <c r="D1182" s="18" t="s">
        <v>2</v>
      </c>
    </row>
    <row r="1183" spans="1:4" s="201" customFormat="1" ht="15.75" thickTop="1" thickBot="1" x14ac:dyDescent="0.25">
      <c r="A1183" s="187" t="s">
        <v>4</v>
      </c>
      <c r="B1183" s="192" t="s">
        <v>5</v>
      </c>
      <c r="C1183" s="31"/>
      <c r="D1183" s="189" t="s">
        <v>256</v>
      </c>
    </row>
    <row r="1184" spans="1:4" s="201" customFormat="1" ht="29.25" thickTop="1" x14ac:dyDescent="0.2">
      <c r="A1184" s="624" t="s">
        <v>1596</v>
      </c>
      <c r="B1184" s="562">
        <v>10000</v>
      </c>
      <c r="C1184" s="318"/>
      <c r="D1184" s="361">
        <v>0</v>
      </c>
    </row>
    <row r="1185" spans="1:4" s="201" customFormat="1" ht="14.25" x14ac:dyDescent="0.2">
      <c r="A1185" s="624" t="s">
        <v>1312</v>
      </c>
      <c r="B1185" s="562">
        <v>25000</v>
      </c>
      <c r="C1185" s="318"/>
      <c r="D1185" s="361">
        <v>0</v>
      </c>
    </row>
    <row r="1186" spans="1:4" s="201" customFormat="1" ht="14.25" x14ac:dyDescent="0.2">
      <c r="A1186" s="624" t="s">
        <v>1597</v>
      </c>
      <c r="B1186" s="562">
        <v>10000</v>
      </c>
      <c r="C1186" s="318"/>
      <c r="D1186" s="361">
        <v>0</v>
      </c>
    </row>
    <row r="1187" spans="1:4" s="201" customFormat="1" ht="28.5" x14ac:dyDescent="0.2">
      <c r="A1187" s="624" t="s">
        <v>1314</v>
      </c>
      <c r="B1187" s="562">
        <v>5000</v>
      </c>
      <c r="C1187" s="318"/>
      <c r="D1187" s="361">
        <v>0</v>
      </c>
    </row>
    <row r="1188" spans="1:4" s="201" customFormat="1" ht="14.25" x14ac:dyDescent="0.2">
      <c r="A1188" s="624" t="s">
        <v>1315</v>
      </c>
      <c r="B1188" s="562">
        <v>10000</v>
      </c>
      <c r="C1188" s="318"/>
      <c r="D1188" s="361">
        <v>0</v>
      </c>
    </row>
    <row r="1189" spans="1:4" s="201" customFormat="1" ht="28.5" x14ac:dyDescent="0.2">
      <c r="A1189" s="624" t="s">
        <v>1317</v>
      </c>
      <c r="B1189" s="562">
        <v>10000</v>
      </c>
      <c r="C1189" s="318"/>
      <c r="D1189" s="361">
        <v>0</v>
      </c>
    </row>
    <row r="1190" spans="1:4" s="201" customFormat="1" ht="14.25" x14ac:dyDescent="0.2">
      <c r="A1190" s="624" t="s">
        <v>1492</v>
      </c>
      <c r="B1190" s="562">
        <v>5000</v>
      </c>
      <c r="C1190" s="318"/>
      <c r="D1190" s="361">
        <v>0</v>
      </c>
    </row>
    <row r="1191" spans="1:4" s="201" customFormat="1" ht="14.25" x14ac:dyDescent="0.2">
      <c r="A1191" s="624" t="s">
        <v>1319</v>
      </c>
      <c r="B1191" s="562">
        <v>10000</v>
      </c>
      <c r="C1191" s="318"/>
      <c r="D1191" s="361">
        <v>0</v>
      </c>
    </row>
    <row r="1192" spans="1:4" s="201" customFormat="1" ht="14.25" x14ac:dyDescent="0.2">
      <c r="A1192" s="624" t="s">
        <v>1329</v>
      </c>
      <c r="B1192" s="562">
        <v>50000</v>
      </c>
      <c r="C1192" s="318"/>
      <c r="D1192" s="361">
        <v>0</v>
      </c>
    </row>
    <row r="1193" spans="1:4" s="201" customFormat="1" ht="14.25" x14ac:dyDescent="0.2">
      <c r="A1193" s="677" t="s">
        <v>1598</v>
      </c>
      <c r="B1193" s="562">
        <v>30000</v>
      </c>
      <c r="C1193" s="318"/>
      <c r="D1193" s="361">
        <v>0</v>
      </c>
    </row>
    <row r="1194" spans="1:4" s="201" customFormat="1" ht="14.25" x14ac:dyDescent="0.2">
      <c r="A1194" s="677" t="s">
        <v>1330</v>
      </c>
      <c r="B1194" s="562">
        <v>110000</v>
      </c>
      <c r="C1194" s="318"/>
      <c r="D1194" s="361">
        <v>0</v>
      </c>
    </row>
    <row r="1195" spans="1:4" s="201" customFormat="1" ht="28.5" x14ac:dyDescent="0.2">
      <c r="A1195" s="625" t="s">
        <v>1599</v>
      </c>
      <c r="B1195" s="559">
        <v>10000</v>
      </c>
      <c r="C1195" s="318"/>
      <c r="D1195" s="361">
        <v>0</v>
      </c>
    </row>
    <row r="1196" spans="1:4" s="201" customFormat="1" ht="14.25" x14ac:dyDescent="0.2">
      <c r="A1196" s="675" t="s">
        <v>1600</v>
      </c>
      <c r="B1196" s="561">
        <v>10000</v>
      </c>
      <c r="C1196" s="318"/>
      <c r="D1196" s="361">
        <v>0</v>
      </c>
    </row>
    <row r="1197" spans="1:4" s="201" customFormat="1" ht="14.25" x14ac:dyDescent="0.2">
      <c r="A1197" s="675" t="s">
        <v>1601</v>
      </c>
      <c r="B1197" s="561">
        <v>10000</v>
      </c>
      <c r="C1197" s="318"/>
      <c r="D1197" s="361">
        <v>0</v>
      </c>
    </row>
    <row r="1198" spans="1:4" s="201" customFormat="1" ht="14.25" x14ac:dyDescent="0.2">
      <c r="A1198" s="677" t="s">
        <v>1602</v>
      </c>
      <c r="B1198" s="548">
        <v>5000</v>
      </c>
      <c r="C1198" s="318"/>
      <c r="D1198" s="361">
        <v>0</v>
      </c>
    </row>
    <row r="1199" spans="1:4" s="201" customFormat="1" ht="14.25" x14ac:dyDescent="0.2">
      <c r="A1199" s="677" t="s">
        <v>1337</v>
      </c>
      <c r="B1199" s="548">
        <v>25000</v>
      </c>
      <c r="C1199" s="318"/>
      <c r="D1199" s="361">
        <v>0</v>
      </c>
    </row>
    <row r="1200" spans="1:4" s="201" customFormat="1" ht="14.25" x14ac:dyDescent="0.2">
      <c r="A1200" s="677" t="s">
        <v>1603</v>
      </c>
      <c r="B1200" s="548">
        <v>50000</v>
      </c>
      <c r="C1200" s="318"/>
      <c r="D1200" s="361">
        <v>0</v>
      </c>
    </row>
    <row r="1201" spans="1:4" s="201" customFormat="1" ht="14.25" x14ac:dyDescent="0.2">
      <c r="A1201" s="677" t="s">
        <v>1340</v>
      </c>
      <c r="B1201" s="548">
        <v>30000</v>
      </c>
      <c r="C1201" s="318"/>
      <c r="D1201" s="361">
        <v>0</v>
      </c>
    </row>
    <row r="1202" spans="1:4" s="201" customFormat="1" ht="14.25" x14ac:dyDescent="0.2">
      <c r="A1202" s="624" t="s">
        <v>1604</v>
      </c>
      <c r="B1202" s="548">
        <v>150000</v>
      </c>
      <c r="C1202" s="318"/>
      <c r="D1202" s="361">
        <v>0</v>
      </c>
    </row>
    <row r="1203" spans="1:4" s="201" customFormat="1" ht="28.5" x14ac:dyDescent="0.2">
      <c r="A1203" s="677" t="s">
        <v>1341</v>
      </c>
      <c r="B1203" s="548">
        <v>10000</v>
      </c>
      <c r="C1203" s="318"/>
      <c r="D1203" s="361">
        <v>0</v>
      </c>
    </row>
    <row r="1204" spans="1:4" s="201" customFormat="1" ht="14.25" x14ac:dyDescent="0.2">
      <c r="A1204" s="677" t="s">
        <v>1605</v>
      </c>
      <c r="B1204" s="548">
        <v>5000</v>
      </c>
      <c r="C1204" s="318"/>
      <c r="D1204" s="361">
        <v>0</v>
      </c>
    </row>
    <row r="1205" spans="1:4" s="201" customFormat="1" ht="14.25" x14ac:dyDescent="0.2">
      <c r="A1205" s="677" t="s">
        <v>1420</v>
      </c>
      <c r="B1205" s="548">
        <v>10000</v>
      </c>
      <c r="C1205" s="318"/>
      <c r="D1205" s="361">
        <v>0</v>
      </c>
    </row>
    <row r="1206" spans="1:4" s="201" customFormat="1" ht="28.5" x14ac:dyDescent="0.2">
      <c r="A1206" s="686" t="s">
        <v>1606</v>
      </c>
      <c r="B1206" s="548">
        <v>5000</v>
      </c>
      <c r="C1206" s="318"/>
      <c r="D1206" s="361">
        <v>0</v>
      </c>
    </row>
    <row r="1207" spans="1:4" s="201" customFormat="1" ht="14.25" x14ac:dyDescent="0.2">
      <c r="A1207" s="686" t="s">
        <v>1343</v>
      </c>
      <c r="B1207" s="548">
        <v>10000</v>
      </c>
      <c r="C1207" s="318"/>
      <c r="D1207" s="361">
        <v>0</v>
      </c>
    </row>
    <row r="1208" spans="1:4" s="201" customFormat="1" ht="14.25" x14ac:dyDescent="0.2">
      <c r="A1208" s="677" t="s">
        <v>1421</v>
      </c>
      <c r="B1208" s="548">
        <v>15000</v>
      </c>
      <c r="C1208" s="318"/>
      <c r="D1208" s="361">
        <v>0</v>
      </c>
    </row>
    <row r="1209" spans="1:4" s="201" customFormat="1" ht="14.25" x14ac:dyDescent="0.2">
      <c r="A1209" s="624" t="s">
        <v>1607</v>
      </c>
      <c r="B1209" s="548">
        <v>5000</v>
      </c>
      <c r="C1209" s="318"/>
      <c r="D1209" s="361">
        <v>0</v>
      </c>
    </row>
    <row r="1210" spans="1:4" s="201" customFormat="1" ht="14.25" x14ac:dyDescent="0.2">
      <c r="A1210" s="624" t="s">
        <v>1608</v>
      </c>
      <c r="B1210" s="548">
        <v>60000</v>
      </c>
      <c r="C1210" s="318"/>
      <c r="D1210" s="361">
        <v>0</v>
      </c>
    </row>
    <row r="1211" spans="1:4" s="201" customFormat="1" ht="14.25" x14ac:dyDescent="0.2">
      <c r="A1211" s="624" t="s">
        <v>1609</v>
      </c>
      <c r="B1211" s="548">
        <v>5000</v>
      </c>
      <c r="C1211" s="318"/>
      <c r="D1211" s="361">
        <v>0</v>
      </c>
    </row>
    <row r="1212" spans="1:4" s="201" customFormat="1" ht="14.25" x14ac:dyDescent="0.2">
      <c r="A1212" s="624" t="s">
        <v>1610</v>
      </c>
      <c r="B1212" s="548">
        <v>10000</v>
      </c>
      <c r="C1212" s="318"/>
      <c r="D1212" s="361">
        <v>0</v>
      </c>
    </row>
    <row r="1213" spans="1:4" s="201" customFormat="1" ht="14.25" x14ac:dyDescent="0.2">
      <c r="A1213" s="681" t="s">
        <v>1349</v>
      </c>
      <c r="B1213" s="548">
        <v>15000</v>
      </c>
      <c r="C1213" s="318"/>
      <c r="D1213" s="361">
        <v>0</v>
      </c>
    </row>
    <row r="1214" spans="1:4" s="201" customFormat="1" ht="14.25" x14ac:dyDescent="0.2">
      <c r="A1214" s="677" t="s">
        <v>1350</v>
      </c>
      <c r="B1214" s="548">
        <v>25000</v>
      </c>
      <c r="C1214" s="318"/>
      <c r="D1214" s="361">
        <v>0</v>
      </c>
    </row>
    <row r="1215" spans="1:4" s="201" customFormat="1" ht="14.25" x14ac:dyDescent="0.2">
      <c r="A1215" s="624" t="s">
        <v>1611</v>
      </c>
      <c r="B1215" s="548">
        <v>10000</v>
      </c>
      <c r="C1215" s="318"/>
      <c r="D1215" s="361">
        <v>0</v>
      </c>
    </row>
    <row r="1216" spans="1:4" s="201" customFormat="1" ht="28.5" x14ac:dyDescent="0.2">
      <c r="A1216" s="677" t="s">
        <v>1358</v>
      </c>
      <c r="B1216" s="548">
        <v>10000</v>
      </c>
      <c r="C1216" s="318"/>
      <c r="D1216" s="361">
        <v>0</v>
      </c>
    </row>
    <row r="1217" spans="1:4" s="201" customFormat="1" ht="14.25" x14ac:dyDescent="0.2">
      <c r="A1217" s="677" t="s">
        <v>1612</v>
      </c>
      <c r="B1217" s="548">
        <v>5000</v>
      </c>
      <c r="C1217" s="318"/>
      <c r="D1217" s="361">
        <v>0</v>
      </c>
    </row>
    <row r="1218" spans="1:4" s="201" customFormat="1" ht="14.25" x14ac:dyDescent="0.2">
      <c r="A1218" s="624" t="s">
        <v>1360</v>
      </c>
      <c r="B1218" s="548">
        <v>10000</v>
      </c>
      <c r="C1218" s="318"/>
      <c r="D1218" s="361">
        <v>0</v>
      </c>
    </row>
    <row r="1219" spans="1:4" s="201" customFormat="1" ht="14.25" x14ac:dyDescent="0.2">
      <c r="A1219" s="624" t="s">
        <v>1613</v>
      </c>
      <c r="B1219" s="548">
        <v>5000</v>
      </c>
      <c r="C1219" s="318"/>
      <c r="D1219" s="361">
        <v>0</v>
      </c>
    </row>
    <row r="1220" spans="1:4" s="201" customFormat="1" ht="14.25" x14ac:dyDescent="0.2">
      <c r="A1220" s="624" t="s">
        <v>1614</v>
      </c>
      <c r="B1220" s="548">
        <v>5000</v>
      </c>
      <c r="C1220" s="318"/>
      <c r="D1220" s="361">
        <v>0</v>
      </c>
    </row>
    <row r="1221" spans="1:4" s="201" customFormat="1" ht="28.5" x14ac:dyDescent="0.2">
      <c r="A1221" s="677" t="s">
        <v>1615</v>
      </c>
      <c r="B1221" s="548">
        <v>10000</v>
      </c>
      <c r="C1221" s="318"/>
      <c r="D1221" s="361">
        <v>0</v>
      </c>
    </row>
    <row r="1222" spans="1:4" s="201" customFormat="1" ht="14.25" x14ac:dyDescent="0.2">
      <c r="A1222" s="624" t="s">
        <v>1368</v>
      </c>
      <c r="B1222" s="548">
        <v>10000</v>
      </c>
      <c r="C1222" s="318"/>
      <c r="D1222" s="361">
        <v>0</v>
      </c>
    </row>
    <row r="1223" spans="1:4" s="201" customFormat="1" ht="14.25" x14ac:dyDescent="0.2">
      <c r="A1223" s="624" t="s">
        <v>1425</v>
      </c>
      <c r="B1223" s="548">
        <v>45000</v>
      </c>
      <c r="C1223" s="318"/>
      <c r="D1223" s="361">
        <v>0</v>
      </c>
    </row>
    <row r="1224" spans="1:4" s="201" customFormat="1" ht="15" thickBot="1" x14ac:dyDescent="0.25">
      <c r="A1224" s="707" t="s">
        <v>1369</v>
      </c>
      <c r="B1224" s="527">
        <v>10000</v>
      </c>
      <c r="C1224" s="318"/>
      <c r="D1224" s="361">
        <v>0</v>
      </c>
    </row>
    <row r="1225" spans="1:4" s="201" customFormat="1" ht="16.5" thickTop="1" thickBot="1" x14ac:dyDescent="0.3">
      <c r="A1225" s="256" t="s">
        <v>6</v>
      </c>
      <c r="B1225" s="324">
        <f>SUM(B1046:B1224)</f>
        <v>4000000</v>
      </c>
      <c r="C1225" s="318"/>
      <c r="D1225" s="258">
        <f>SUM(D1046:D1224)</f>
        <v>0</v>
      </c>
    </row>
    <row r="1226" spans="1:4" ht="13.5" thickTop="1" x14ac:dyDescent="0.2"/>
    <row r="1227" spans="1:4" ht="6" customHeight="1" x14ac:dyDescent="0.2"/>
    <row r="1228" spans="1:4" ht="16.5" customHeight="1" x14ac:dyDescent="0.2"/>
    <row r="1229" spans="1:4" ht="15.75" customHeight="1" x14ac:dyDescent="0.2"/>
    <row r="1230" spans="1:4" ht="30.75" customHeight="1" x14ac:dyDescent="0.25">
      <c r="A1230" s="802" t="s">
        <v>216</v>
      </c>
      <c r="B1230" s="802"/>
      <c r="C1230" s="802"/>
      <c r="D1230" s="802"/>
    </row>
    <row r="1231" spans="1:4" ht="13.5" customHeight="1" thickBot="1" x14ac:dyDescent="0.25">
      <c r="C1231" s="30"/>
      <c r="D1231" s="18" t="s">
        <v>2</v>
      </c>
    </row>
    <row r="1232" spans="1:4" ht="14.25" thickTop="1" thickBot="1" x14ac:dyDescent="0.25">
      <c r="A1232" s="187" t="s">
        <v>4</v>
      </c>
      <c r="B1232" s="192" t="s">
        <v>5</v>
      </c>
      <c r="C1232" s="31"/>
      <c r="D1232" s="189" t="s">
        <v>256</v>
      </c>
    </row>
    <row r="1233" spans="1:4" s="201" customFormat="1" ht="15" thickTop="1" x14ac:dyDescent="0.2">
      <c r="A1233" s="708" t="s">
        <v>1616</v>
      </c>
      <c r="B1233" s="566">
        <v>7500</v>
      </c>
      <c r="C1233" s="318"/>
      <c r="D1233" s="361">
        <v>0</v>
      </c>
    </row>
    <row r="1234" spans="1:4" s="201" customFormat="1" ht="14.25" x14ac:dyDescent="0.2">
      <c r="A1234" s="709" t="s">
        <v>1617</v>
      </c>
      <c r="B1234" s="564">
        <v>12000</v>
      </c>
      <c r="C1234" s="318"/>
      <c r="D1234" s="361">
        <v>0</v>
      </c>
    </row>
    <row r="1235" spans="1:4" s="201" customFormat="1" ht="14.25" x14ac:dyDescent="0.2">
      <c r="A1235" s="709" t="s">
        <v>1618</v>
      </c>
      <c r="B1235" s="565">
        <v>13500</v>
      </c>
      <c r="C1235" s="318"/>
      <c r="D1235" s="361">
        <v>0</v>
      </c>
    </row>
    <row r="1236" spans="1:4" s="201" customFormat="1" ht="28.5" x14ac:dyDescent="0.2">
      <c r="A1236" s="710" t="s">
        <v>1619</v>
      </c>
      <c r="B1236" s="564">
        <v>12000</v>
      </c>
      <c r="C1236" s="318"/>
      <c r="D1236" s="361">
        <v>0</v>
      </c>
    </row>
    <row r="1237" spans="1:4" s="201" customFormat="1" ht="14.25" x14ac:dyDescent="0.2">
      <c r="A1237" s="710" t="s">
        <v>1620</v>
      </c>
      <c r="B1237" s="564">
        <v>4500</v>
      </c>
      <c r="C1237" s="318"/>
      <c r="D1237" s="361">
        <v>0</v>
      </c>
    </row>
    <row r="1238" spans="1:4" s="201" customFormat="1" ht="28.5" x14ac:dyDescent="0.2">
      <c r="A1238" s="709" t="s">
        <v>1621</v>
      </c>
      <c r="B1238" s="564">
        <v>9000</v>
      </c>
      <c r="C1238" s="318"/>
      <c r="D1238" s="361">
        <v>0</v>
      </c>
    </row>
    <row r="1239" spans="1:4" s="201" customFormat="1" ht="28.5" x14ac:dyDescent="0.2">
      <c r="A1239" s="709" t="s">
        <v>1622</v>
      </c>
      <c r="B1239" s="564">
        <v>9000</v>
      </c>
      <c r="C1239" s="318"/>
      <c r="D1239" s="361">
        <v>0</v>
      </c>
    </row>
    <row r="1240" spans="1:4" s="201" customFormat="1" ht="28.5" x14ac:dyDescent="0.2">
      <c r="A1240" s="710" t="s">
        <v>1623</v>
      </c>
      <c r="B1240" s="564">
        <v>4500</v>
      </c>
      <c r="C1240" s="318"/>
      <c r="D1240" s="361">
        <v>0</v>
      </c>
    </row>
    <row r="1241" spans="1:4" s="201" customFormat="1" ht="14.25" x14ac:dyDescent="0.2">
      <c r="A1241" s="711" t="s">
        <v>665</v>
      </c>
      <c r="B1241" s="564">
        <v>4500</v>
      </c>
      <c r="C1241" s="318"/>
      <c r="D1241" s="361">
        <v>0</v>
      </c>
    </row>
    <row r="1242" spans="1:4" s="201" customFormat="1" ht="28.5" x14ac:dyDescent="0.2">
      <c r="A1242" s="710" t="s">
        <v>1479</v>
      </c>
      <c r="B1242" s="564">
        <v>7500</v>
      </c>
      <c r="C1242" s="318"/>
      <c r="D1242" s="361">
        <v>0</v>
      </c>
    </row>
    <row r="1243" spans="1:4" s="201" customFormat="1" ht="28.5" x14ac:dyDescent="0.2">
      <c r="A1243" s="708" t="s">
        <v>1475</v>
      </c>
      <c r="B1243" s="564">
        <v>4500</v>
      </c>
      <c r="C1243" s="318"/>
      <c r="D1243" s="361">
        <v>0</v>
      </c>
    </row>
    <row r="1244" spans="1:4" s="201" customFormat="1" ht="14.25" x14ac:dyDescent="0.2">
      <c r="A1244" s="710" t="s">
        <v>1624</v>
      </c>
      <c r="B1244" s="564">
        <v>6000</v>
      </c>
      <c r="C1244" s="318"/>
      <c r="D1244" s="361">
        <v>0</v>
      </c>
    </row>
    <row r="1245" spans="1:4" s="201" customFormat="1" ht="14.25" x14ac:dyDescent="0.2">
      <c r="A1245" s="710" t="s">
        <v>1625</v>
      </c>
      <c r="B1245" s="564">
        <v>3000</v>
      </c>
      <c r="C1245" s="318"/>
      <c r="D1245" s="361">
        <v>0</v>
      </c>
    </row>
    <row r="1246" spans="1:4" s="201" customFormat="1" ht="28.5" x14ac:dyDescent="0.2">
      <c r="A1246" s="709" t="s">
        <v>1626</v>
      </c>
      <c r="B1246" s="564">
        <v>6000</v>
      </c>
      <c r="C1246" s="318"/>
      <c r="D1246" s="361">
        <v>0</v>
      </c>
    </row>
    <row r="1247" spans="1:4" s="201" customFormat="1" ht="14.25" x14ac:dyDescent="0.2">
      <c r="A1247" s="712" t="s">
        <v>1627</v>
      </c>
      <c r="B1247" s="564">
        <v>12000</v>
      </c>
      <c r="C1247" s="318"/>
      <c r="D1247" s="361">
        <v>0</v>
      </c>
    </row>
    <row r="1248" spans="1:4" s="201" customFormat="1" ht="14.25" x14ac:dyDescent="0.2">
      <c r="A1248" s="709" t="s">
        <v>1628</v>
      </c>
      <c r="B1248" s="564">
        <v>15000</v>
      </c>
      <c r="C1248" s="318"/>
      <c r="D1248" s="361">
        <v>0</v>
      </c>
    </row>
    <row r="1249" spans="1:4" s="201" customFormat="1" ht="14.25" x14ac:dyDescent="0.2">
      <c r="A1249" s="709" t="s">
        <v>668</v>
      </c>
      <c r="B1249" s="564">
        <v>7500</v>
      </c>
      <c r="C1249" s="318"/>
      <c r="D1249" s="361">
        <v>0</v>
      </c>
    </row>
    <row r="1250" spans="1:4" s="201" customFormat="1" ht="14.25" x14ac:dyDescent="0.2">
      <c r="A1250" s="711" t="s">
        <v>1629</v>
      </c>
      <c r="B1250" s="564">
        <v>6000</v>
      </c>
      <c r="C1250" s="318"/>
      <c r="D1250" s="361">
        <v>0</v>
      </c>
    </row>
    <row r="1251" spans="1:4" s="201" customFormat="1" ht="28.5" x14ac:dyDescent="0.2">
      <c r="A1251" s="709" t="s">
        <v>1630</v>
      </c>
      <c r="B1251" s="564">
        <v>6000</v>
      </c>
      <c r="C1251" s="318"/>
      <c r="D1251" s="361">
        <v>0</v>
      </c>
    </row>
    <row r="1252" spans="1:4" s="201" customFormat="1" ht="14.25" x14ac:dyDescent="0.2">
      <c r="A1252" s="783" t="s">
        <v>1631</v>
      </c>
      <c r="B1252" s="730">
        <v>6000</v>
      </c>
      <c r="C1252" s="318"/>
      <c r="D1252" s="719">
        <v>0</v>
      </c>
    </row>
    <row r="1253" spans="1:4" s="201" customFormat="1" ht="14.25" x14ac:dyDescent="0.2">
      <c r="A1253" s="709" t="s">
        <v>1632</v>
      </c>
      <c r="B1253" s="731">
        <v>7500</v>
      </c>
      <c r="C1253" s="318"/>
      <c r="D1253" s="569">
        <v>0</v>
      </c>
    </row>
    <row r="1254" spans="1:4" s="201" customFormat="1" ht="14.25" x14ac:dyDescent="0.2">
      <c r="A1254" s="709" t="s">
        <v>1633</v>
      </c>
      <c r="B1254" s="564">
        <v>3000</v>
      </c>
      <c r="C1254" s="318"/>
      <c r="D1254" s="361">
        <v>0</v>
      </c>
    </row>
    <row r="1255" spans="1:4" s="201" customFormat="1" ht="14.25" x14ac:dyDescent="0.2">
      <c r="A1255" s="709" t="s">
        <v>1634</v>
      </c>
      <c r="B1255" s="565">
        <v>9000</v>
      </c>
      <c r="C1255" s="318"/>
      <c r="D1255" s="361">
        <v>0</v>
      </c>
    </row>
    <row r="1256" spans="1:4" s="201" customFormat="1" ht="15" thickBot="1" x14ac:dyDescent="0.25">
      <c r="A1256" s="713" t="s">
        <v>1504</v>
      </c>
      <c r="B1256" s="566">
        <v>4500</v>
      </c>
      <c r="C1256" s="318"/>
      <c r="D1256" s="361">
        <v>0</v>
      </c>
    </row>
    <row r="1257" spans="1:4" s="201" customFormat="1" ht="16.5" thickTop="1" thickBot="1" x14ac:dyDescent="0.3">
      <c r="A1257" s="256" t="s">
        <v>6</v>
      </c>
      <c r="B1257" s="324">
        <f>SUM(B1233:B1256)</f>
        <v>180000</v>
      </c>
      <c r="C1257" s="318"/>
      <c r="D1257" s="258">
        <f>SUM(D1233:D1256)</f>
        <v>0</v>
      </c>
    </row>
    <row r="1258" spans="1:4" ht="13.5" thickTop="1" x14ac:dyDescent="0.2"/>
    <row r="1260" spans="1:4" ht="13.5" thickBot="1" x14ac:dyDescent="0.25"/>
    <row r="1261" spans="1:4" ht="24.95" customHeight="1" thickTop="1" thickBot="1" x14ac:dyDescent="0.25">
      <c r="A1261" s="212" t="s">
        <v>6</v>
      </c>
      <c r="B1261" s="332">
        <f>B9+B1257+B1225+B1033+B1022+B991+B914+B880+B744+B401+B383+B67+B39+B33+B25+B18</f>
        <v>101420025.73</v>
      </c>
      <c r="C1261" s="171"/>
      <c r="D1261" s="214">
        <f>D9+D1257+D1022+D1033+D991+D914+D880+D744+D401+D383+D67+D39+D33+D18+D25</f>
        <v>38077.4</v>
      </c>
    </row>
    <row r="1262" spans="1:4" ht="13.5" thickTop="1" x14ac:dyDescent="0.2">
      <c r="B1262" s="190">
        <v>151818200</v>
      </c>
      <c r="C1262" s="190"/>
      <c r="D1262" s="190">
        <v>12622</v>
      </c>
    </row>
    <row r="1263" spans="1:4" x14ac:dyDescent="0.2">
      <c r="B1263" s="191">
        <f>B1261+B1262</f>
        <v>253238225.73000002</v>
      </c>
      <c r="C1263" s="190"/>
      <c r="D1263" s="191">
        <f>D1261+D1262</f>
        <v>50699.4</v>
      </c>
    </row>
  </sheetData>
  <mergeCells count="15">
    <mergeCell ref="A1230:D1230"/>
    <mergeCell ref="A43:D43"/>
    <mergeCell ref="A1042:D1043"/>
    <mergeCell ref="A12:D12"/>
    <mergeCell ref="A20:D20"/>
    <mergeCell ref="A27:D27"/>
    <mergeCell ref="A35:D35"/>
    <mergeCell ref="A1024:B1024"/>
    <mergeCell ref="A747:B747"/>
    <mergeCell ref="A883:B883"/>
    <mergeCell ref="A71:B71"/>
    <mergeCell ref="A386:B386"/>
    <mergeCell ref="A404:B404"/>
    <mergeCell ref="A917:D918"/>
    <mergeCell ref="A993:D993"/>
  </mergeCells>
  <pageMargins left="0.70866141732283472" right="0.70866141732283472" top="0.78740157480314965" bottom="0.78740157480314965" header="0.31496062992125984" footer="0"/>
  <pageSetup paperSize="9" scale="94" firstPageNumber="222" orientation="portrait" useFirstPageNumber="1" r:id="rId1"/>
  <headerFooter>
    <oddFooter xml:space="preserve">&amp;L&amp;"Arial,Kurzíva"Zastupitelstvo Olomouckého kraje 25.6.2018
5.-Rozpočet Olomouckého kraje 2017-závěrečný účet
Příloha č. 11: Dotace a návratné finanční výpomoci poskytnuté z rozpočtu Olomouckého kraje v roce 2017&amp;R&amp;"Arial,Kurzíva"Strana &amp;P (celkem 478)
</oddFooter>
  </headerFooter>
  <rowBreaks count="8" manualBreakCount="8">
    <brk id="69" max="3" man="1"/>
    <brk id="120" max="3" man="1"/>
    <brk id="166" max="3" man="1"/>
    <brk id="214" max="3" man="1"/>
    <brk id="360" max="3" man="1"/>
    <brk id="511" max="3" man="1"/>
    <brk id="645" max="3" man="1"/>
    <brk id="79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166"/>
  <sheetViews>
    <sheetView view="pageBreakPreview" zoomScaleNormal="100" zoomScaleSheetLayoutView="100" workbookViewId="0">
      <selection activeCell="A150" sqref="A150"/>
    </sheetView>
  </sheetViews>
  <sheetFormatPr defaultRowHeight="12.75" x14ac:dyDescent="0.2"/>
  <cols>
    <col min="1" max="1" width="50.7109375" style="28" customWidth="1"/>
    <col min="2" max="2" width="20.7109375" style="28" customWidth="1"/>
    <col min="3" max="3" width="1.7109375" style="28" customWidth="1"/>
    <col min="4" max="4" width="20.7109375" style="28" customWidth="1"/>
    <col min="5" max="16384" width="9.140625" style="28"/>
  </cols>
  <sheetData>
    <row r="1" spans="1:4" ht="15.75" x14ac:dyDescent="0.25">
      <c r="A1" s="25" t="s">
        <v>114</v>
      </c>
      <c r="B1" s="16"/>
      <c r="C1" s="26"/>
      <c r="D1" s="16"/>
    </row>
    <row r="2" spans="1:4" ht="15.75" x14ac:dyDescent="0.25">
      <c r="A2" s="25"/>
      <c r="B2" s="16"/>
      <c r="C2" s="26"/>
      <c r="D2" s="16"/>
    </row>
    <row r="3" spans="1:4" ht="15.75" x14ac:dyDescent="0.25">
      <c r="A3" s="274" t="s">
        <v>1061</v>
      </c>
      <c r="B3" s="16"/>
      <c r="C3" s="26"/>
      <c r="D3" s="16"/>
    </row>
    <row r="4" spans="1:4" ht="15" x14ac:dyDescent="0.25">
      <c r="A4" s="808" t="s">
        <v>173</v>
      </c>
      <c r="B4" s="812"/>
      <c r="C4" s="26"/>
      <c r="D4" s="16"/>
    </row>
    <row r="5" spans="1:4" s="201" customFormat="1" ht="17.25" customHeight="1" thickBot="1" x14ac:dyDescent="0.25">
      <c r="C5" s="223"/>
      <c r="D5" s="18" t="s">
        <v>2</v>
      </c>
    </row>
    <row r="6" spans="1:4" ht="14.25" thickTop="1" thickBot="1" x14ac:dyDescent="0.25">
      <c r="A6" s="187" t="s">
        <v>4</v>
      </c>
      <c r="B6" s="188" t="s">
        <v>5</v>
      </c>
      <c r="C6" s="32"/>
      <c r="D6" s="189" t="s">
        <v>256</v>
      </c>
    </row>
    <row r="7" spans="1:4" s="201" customFormat="1" ht="15" thickTop="1" x14ac:dyDescent="0.2">
      <c r="A7" s="659" t="s">
        <v>531</v>
      </c>
      <c r="B7" s="469">
        <v>86000</v>
      </c>
      <c r="C7" s="199"/>
      <c r="D7" s="234">
        <v>0</v>
      </c>
    </row>
    <row r="8" spans="1:4" s="201" customFormat="1" ht="14.25" x14ac:dyDescent="0.2">
      <c r="A8" s="382" t="s">
        <v>540</v>
      </c>
      <c r="B8" s="471">
        <v>107000</v>
      </c>
      <c r="C8" s="207"/>
      <c r="D8" s="304">
        <v>0</v>
      </c>
    </row>
    <row r="9" spans="1:4" s="201" customFormat="1" ht="14.25" x14ac:dyDescent="0.2">
      <c r="A9" s="382" t="s">
        <v>541</v>
      </c>
      <c r="B9" s="471">
        <v>52868</v>
      </c>
      <c r="C9" s="207"/>
      <c r="D9" s="304">
        <v>10698</v>
      </c>
    </row>
    <row r="10" spans="1:4" s="201" customFormat="1" ht="14.25" x14ac:dyDescent="0.2">
      <c r="A10" s="382" t="s">
        <v>529</v>
      </c>
      <c r="B10" s="471">
        <v>40000</v>
      </c>
      <c r="C10" s="207"/>
      <c r="D10" s="304">
        <v>0</v>
      </c>
    </row>
    <row r="11" spans="1:4" s="201" customFormat="1" ht="14.25" x14ac:dyDescent="0.2">
      <c r="A11" s="382" t="s">
        <v>542</v>
      </c>
      <c r="B11" s="471">
        <v>76000</v>
      </c>
      <c r="C11" s="207"/>
      <c r="D11" s="304">
        <v>0</v>
      </c>
    </row>
    <row r="12" spans="1:4" s="201" customFormat="1" ht="14.25" x14ac:dyDescent="0.2">
      <c r="A12" s="382" t="s">
        <v>513</v>
      </c>
      <c r="B12" s="471">
        <v>81000</v>
      </c>
      <c r="C12" s="207"/>
      <c r="D12" s="304">
        <v>0</v>
      </c>
    </row>
    <row r="13" spans="1:4" s="201" customFormat="1" ht="14.25" x14ac:dyDescent="0.2">
      <c r="A13" s="382" t="s">
        <v>439</v>
      </c>
      <c r="B13" s="471">
        <v>80000</v>
      </c>
      <c r="C13" s="207"/>
      <c r="D13" s="304">
        <v>0</v>
      </c>
    </row>
    <row r="14" spans="1:4" s="201" customFormat="1" ht="14.25" x14ac:dyDescent="0.2">
      <c r="A14" s="382" t="s">
        <v>543</v>
      </c>
      <c r="B14" s="471">
        <v>148000</v>
      </c>
      <c r="C14" s="207"/>
      <c r="D14" s="304">
        <v>0</v>
      </c>
    </row>
    <row r="15" spans="1:4" s="201" customFormat="1" ht="14.25" x14ac:dyDescent="0.2">
      <c r="A15" s="382" t="s">
        <v>106</v>
      </c>
      <c r="B15" s="471">
        <v>63000</v>
      </c>
      <c r="C15" s="207"/>
      <c r="D15" s="304">
        <v>0</v>
      </c>
    </row>
    <row r="16" spans="1:4" s="201" customFormat="1" ht="14.25" x14ac:dyDescent="0.2">
      <c r="A16" s="382" t="s">
        <v>467</v>
      </c>
      <c r="B16" s="471">
        <v>106000</v>
      </c>
      <c r="C16" s="207"/>
      <c r="D16" s="304">
        <v>17773.75</v>
      </c>
    </row>
    <row r="17" spans="1:4" s="201" customFormat="1" ht="14.25" x14ac:dyDescent="0.2">
      <c r="A17" s="382" t="s">
        <v>488</v>
      </c>
      <c r="B17" s="471">
        <v>51000</v>
      </c>
      <c r="C17" s="207"/>
      <c r="D17" s="304">
        <v>0</v>
      </c>
    </row>
    <row r="18" spans="1:4" s="201" customFormat="1" ht="14.25" x14ac:dyDescent="0.2">
      <c r="A18" s="382" t="s">
        <v>544</v>
      </c>
      <c r="B18" s="471">
        <v>131000</v>
      </c>
      <c r="C18" s="207"/>
      <c r="D18" s="304">
        <v>0</v>
      </c>
    </row>
    <row r="19" spans="1:4" s="201" customFormat="1" ht="14.25" x14ac:dyDescent="0.2">
      <c r="A19" s="382" t="s">
        <v>545</v>
      </c>
      <c r="B19" s="471">
        <v>63000</v>
      </c>
      <c r="C19" s="207"/>
      <c r="D19" s="304">
        <v>0</v>
      </c>
    </row>
    <row r="20" spans="1:4" s="201" customFormat="1" ht="14.25" x14ac:dyDescent="0.2">
      <c r="A20" s="382" t="s">
        <v>546</v>
      </c>
      <c r="B20" s="471">
        <v>93000</v>
      </c>
      <c r="C20" s="207"/>
      <c r="D20" s="304">
        <v>0</v>
      </c>
    </row>
    <row r="21" spans="1:4" s="201" customFormat="1" ht="14.25" x14ac:dyDescent="0.2">
      <c r="A21" s="382" t="s">
        <v>528</v>
      </c>
      <c r="B21" s="471">
        <v>114000</v>
      </c>
      <c r="C21" s="207"/>
      <c r="D21" s="304">
        <v>114000</v>
      </c>
    </row>
    <row r="22" spans="1:4" s="201" customFormat="1" ht="14.25" x14ac:dyDescent="0.2">
      <c r="A22" s="382" t="s">
        <v>547</v>
      </c>
      <c r="B22" s="471">
        <v>45980</v>
      </c>
      <c r="C22" s="207"/>
      <c r="D22" s="304">
        <v>0</v>
      </c>
    </row>
    <row r="23" spans="1:4" s="201" customFormat="1" ht="14.25" x14ac:dyDescent="0.2">
      <c r="A23" s="382" t="s">
        <v>548</v>
      </c>
      <c r="B23" s="471">
        <v>78000</v>
      </c>
      <c r="C23" s="207"/>
      <c r="D23" s="304">
        <v>0</v>
      </c>
    </row>
    <row r="24" spans="1:4" s="201" customFormat="1" ht="15" thickBot="1" x14ac:dyDescent="0.25">
      <c r="A24" s="650" t="s">
        <v>549</v>
      </c>
      <c r="B24" s="472">
        <v>71000</v>
      </c>
      <c r="C24" s="207"/>
      <c r="D24" s="304">
        <v>0</v>
      </c>
    </row>
    <row r="25" spans="1:4" s="201" customFormat="1" ht="16.5" thickTop="1" thickBot="1" x14ac:dyDescent="0.3">
      <c r="A25" s="477" t="s">
        <v>6</v>
      </c>
      <c r="B25" s="273">
        <f>SUM(B7:B24)</f>
        <v>1486848</v>
      </c>
      <c r="C25" s="207"/>
      <c r="D25" s="252">
        <f>SUM(D7:D24)</f>
        <v>142471.75</v>
      </c>
    </row>
    <row r="26" spans="1:4" s="201" customFormat="1" ht="15" thickTop="1" x14ac:dyDescent="0.2">
      <c r="A26" s="211"/>
      <c r="B26" s="24"/>
      <c r="C26" s="211"/>
      <c r="D26" s="24"/>
    </row>
    <row r="27" spans="1:4" s="201" customFormat="1" ht="15" x14ac:dyDescent="0.25">
      <c r="A27" s="808" t="s">
        <v>174</v>
      </c>
      <c r="B27" s="808"/>
      <c r="C27" s="211"/>
      <c r="D27" s="24"/>
    </row>
    <row r="28" spans="1:4" s="201" customFormat="1" ht="17.25" customHeight="1" thickBot="1" x14ac:dyDescent="0.25">
      <c r="C28" s="223"/>
      <c r="D28" s="18" t="s">
        <v>2</v>
      </c>
    </row>
    <row r="29" spans="1:4" ht="14.25" thickTop="1" thickBot="1" x14ac:dyDescent="0.25">
      <c r="A29" s="187" t="s">
        <v>4</v>
      </c>
      <c r="B29" s="188" t="s">
        <v>5</v>
      </c>
      <c r="C29" s="32"/>
      <c r="D29" s="189" t="s">
        <v>256</v>
      </c>
    </row>
    <row r="30" spans="1:4" s="201" customFormat="1" ht="15" thickTop="1" x14ac:dyDescent="0.2">
      <c r="A30" s="747" t="s">
        <v>550</v>
      </c>
      <c r="B30" s="581">
        <v>30000</v>
      </c>
      <c r="C30" s="207"/>
      <c r="D30" s="210">
        <v>0</v>
      </c>
    </row>
    <row r="31" spans="1:4" s="201" customFormat="1" ht="28.5" x14ac:dyDescent="0.2">
      <c r="A31" s="748" t="s">
        <v>551</v>
      </c>
      <c r="B31" s="482">
        <v>30000</v>
      </c>
      <c r="C31" s="207"/>
      <c r="D31" s="210">
        <v>0</v>
      </c>
    </row>
    <row r="32" spans="1:4" s="201" customFormat="1" ht="15" thickBot="1" x14ac:dyDescent="0.25">
      <c r="A32" s="749" t="s">
        <v>488</v>
      </c>
      <c r="B32" s="582">
        <v>15000</v>
      </c>
      <c r="C32" s="207"/>
      <c r="D32" s="210">
        <v>459</v>
      </c>
    </row>
    <row r="33" spans="1:4" s="201" customFormat="1" ht="16.5" thickTop="1" thickBot="1" x14ac:dyDescent="0.3">
      <c r="A33" s="275" t="s">
        <v>6</v>
      </c>
      <c r="B33" s="276">
        <f>SUM(B30:B32)</f>
        <v>75000</v>
      </c>
      <c r="C33" s="207"/>
      <c r="D33" s="252">
        <f>SUM(D30:D32)</f>
        <v>459</v>
      </c>
    </row>
    <row r="34" spans="1:4" ht="13.5" thickTop="1" x14ac:dyDescent="0.2">
      <c r="C34" s="26"/>
      <c r="D34" s="16"/>
    </row>
    <row r="35" spans="1:4" ht="15" x14ac:dyDescent="0.25">
      <c r="A35" s="808" t="s">
        <v>175</v>
      </c>
      <c r="B35" s="812"/>
      <c r="C35" s="26"/>
      <c r="D35" s="16"/>
    </row>
    <row r="36" spans="1:4" s="201" customFormat="1" ht="12.75" customHeight="1" thickBot="1" x14ac:dyDescent="0.25">
      <c r="C36" s="223"/>
      <c r="D36" s="18" t="s">
        <v>2</v>
      </c>
    </row>
    <row r="37" spans="1:4" ht="14.25" thickTop="1" thickBot="1" x14ac:dyDescent="0.25">
      <c r="A37" s="187" t="s">
        <v>4</v>
      </c>
      <c r="B37" s="188" t="s">
        <v>5</v>
      </c>
      <c r="C37" s="32"/>
      <c r="D37" s="189" t="s">
        <v>256</v>
      </c>
    </row>
    <row r="38" spans="1:4" s="201" customFormat="1" ht="15" thickTop="1" x14ac:dyDescent="0.2">
      <c r="A38" s="653" t="s">
        <v>552</v>
      </c>
      <c r="B38" s="458">
        <v>37000</v>
      </c>
      <c r="C38" s="199"/>
      <c r="D38" s="200">
        <v>0</v>
      </c>
    </row>
    <row r="39" spans="1:4" s="201" customFormat="1" ht="14.25" x14ac:dyDescent="0.2">
      <c r="A39" s="651" t="s">
        <v>553</v>
      </c>
      <c r="B39" s="459">
        <v>140000</v>
      </c>
      <c r="C39" s="199"/>
      <c r="D39" s="204">
        <v>0</v>
      </c>
    </row>
    <row r="40" spans="1:4" s="201" customFormat="1" ht="14.25" x14ac:dyDescent="0.2">
      <c r="A40" s="651" t="s">
        <v>554</v>
      </c>
      <c r="B40" s="459">
        <v>27000</v>
      </c>
      <c r="C40" s="199"/>
      <c r="D40" s="204">
        <v>0</v>
      </c>
    </row>
    <row r="41" spans="1:4" s="201" customFormat="1" ht="14.25" x14ac:dyDescent="0.2">
      <c r="A41" s="651" t="s">
        <v>555</v>
      </c>
      <c r="B41" s="459">
        <v>17000</v>
      </c>
      <c r="C41" s="199"/>
      <c r="D41" s="204">
        <v>0</v>
      </c>
    </row>
    <row r="42" spans="1:4" s="201" customFormat="1" ht="14.25" x14ac:dyDescent="0.2">
      <c r="A42" s="651" t="s">
        <v>556</v>
      </c>
      <c r="B42" s="459">
        <v>81000</v>
      </c>
      <c r="C42" s="199"/>
      <c r="D42" s="204">
        <v>0</v>
      </c>
    </row>
    <row r="43" spans="1:4" s="201" customFormat="1" ht="14.25" x14ac:dyDescent="0.2">
      <c r="A43" s="651" t="s">
        <v>557</v>
      </c>
      <c r="B43" s="459">
        <v>74000</v>
      </c>
      <c r="C43" s="199"/>
      <c r="D43" s="204">
        <v>0</v>
      </c>
    </row>
    <row r="44" spans="1:4" s="201" customFormat="1" ht="14.25" x14ac:dyDescent="0.2">
      <c r="A44" s="651" t="s">
        <v>558</v>
      </c>
      <c r="B44" s="459">
        <v>12000</v>
      </c>
      <c r="C44" s="199"/>
      <c r="D44" s="204">
        <v>0</v>
      </c>
    </row>
    <row r="45" spans="1:4" s="201" customFormat="1" ht="14.25" x14ac:dyDescent="0.2">
      <c r="A45" s="651" t="s">
        <v>559</v>
      </c>
      <c r="B45" s="459">
        <v>23000</v>
      </c>
      <c r="C45" s="199"/>
      <c r="D45" s="204">
        <v>0</v>
      </c>
    </row>
    <row r="46" spans="1:4" s="201" customFormat="1" ht="14.25" x14ac:dyDescent="0.2">
      <c r="A46" s="651" t="s">
        <v>560</v>
      </c>
      <c r="B46" s="459">
        <v>55000</v>
      </c>
      <c r="C46" s="199"/>
      <c r="D46" s="204">
        <v>0</v>
      </c>
    </row>
    <row r="47" spans="1:4" s="201" customFormat="1" ht="14.25" x14ac:dyDescent="0.2">
      <c r="A47" s="651" t="s">
        <v>561</v>
      </c>
      <c r="B47" s="459">
        <v>22000</v>
      </c>
      <c r="C47" s="199"/>
      <c r="D47" s="204">
        <v>0</v>
      </c>
    </row>
    <row r="48" spans="1:4" s="201" customFormat="1" ht="14.25" x14ac:dyDescent="0.2">
      <c r="A48" s="651" t="s">
        <v>562</v>
      </c>
      <c r="B48" s="459">
        <v>80000</v>
      </c>
      <c r="C48" s="199"/>
      <c r="D48" s="204">
        <v>0</v>
      </c>
    </row>
    <row r="49" spans="1:4" s="201" customFormat="1" ht="14.25" x14ac:dyDescent="0.2">
      <c r="A49" s="651" t="s">
        <v>563</v>
      </c>
      <c r="B49" s="459">
        <v>37000</v>
      </c>
      <c r="C49" s="199"/>
      <c r="D49" s="204">
        <v>0</v>
      </c>
    </row>
    <row r="50" spans="1:4" s="201" customFormat="1" ht="14.25" x14ac:dyDescent="0.2">
      <c r="A50" s="651" t="s">
        <v>564</v>
      </c>
      <c r="B50" s="459">
        <v>72000</v>
      </c>
      <c r="C50" s="199"/>
      <c r="D50" s="204">
        <v>0</v>
      </c>
    </row>
    <row r="51" spans="1:4" s="201" customFormat="1" ht="14.25" x14ac:dyDescent="0.2">
      <c r="A51" s="651" t="s">
        <v>565</v>
      </c>
      <c r="B51" s="459">
        <v>19000</v>
      </c>
      <c r="C51" s="199"/>
      <c r="D51" s="204">
        <v>0</v>
      </c>
    </row>
    <row r="52" spans="1:4" s="201" customFormat="1" ht="15" thickBot="1" x14ac:dyDescent="0.25">
      <c r="A52" s="652" t="s">
        <v>566</v>
      </c>
      <c r="B52" s="460">
        <v>63000</v>
      </c>
      <c r="C52" s="199"/>
      <c r="D52" s="284">
        <v>0</v>
      </c>
    </row>
    <row r="53" spans="1:4" s="201" customFormat="1" ht="15" thickTop="1" x14ac:dyDescent="0.2">
      <c r="A53" s="484"/>
      <c r="B53" s="485"/>
      <c r="C53" s="312"/>
      <c r="D53" s="338"/>
    </row>
    <row r="54" spans="1:4" s="201" customFormat="1" ht="15" thickBot="1" x14ac:dyDescent="0.25">
      <c r="A54" s="478"/>
      <c r="B54" s="479"/>
      <c r="C54" s="312"/>
      <c r="D54" s="480" t="s">
        <v>2</v>
      </c>
    </row>
    <row r="55" spans="1:4" s="201" customFormat="1" ht="15.75" thickTop="1" thickBot="1" x14ac:dyDescent="0.25">
      <c r="A55" s="187" t="s">
        <v>4</v>
      </c>
      <c r="B55" s="188" t="s">
        <v>5</v>
      </c>
      <c r="C55" s="32"/>
      <c r="D55" s="189" t="s">
        <v>256</v>
      </c>
    </row>
    <row r="56" spans="1:4" s="201" customFormat="1" ht="15" thickTop="1" x14ac:dyDescent="0.2">
      <c r="A56" s="651" t="s">
        <v>107</v>
      </c>
      <c r="B56" s="459">
        <v>27000</v>
      </c>
      <c r="C56" s="199"/>
      <c r="D56" s="204">
        <v>0</v>
      </c>
    </row>
    <row r="57" spans="1:4" s="201" customFormat="1" ht="14.25" x14ac:dyDescent="0.2">
      <c r="A57" s="651" t="s">
        <v>567</v>
      </c>
      <c r="B57" s="459">
        <v>24000</v>
      </c>
      <c r="C57" s="199"/>
      <c r="D57" s="204">
        <v>0</v>
      </c>
    </row>
    <row r="58" spans="1:4" s="201" customFormat="1" ht="14.25" x14ac:dyDescent="0.2">
      <c r="A58" s="651" t="s">
        <v>568</v>
      </c>
      <c r="B58" s="459">
        <v>140000</v>
      </c>
      <c r="C58" s="199"/>
      <c r="D58" s="204">
        <v>0</v>
      </c>
    </row>
    <row r="59" spans="1:4" s="201" customFormat="1" ht="14.25" x14ac:dyDescent="0.2">
      <c r="A59" s="651" t="s">
        <v>569</v>
      </c>
      <c r="B59" s="459">
        <v>70000</v>
      </c>
      <c r="C59" s="199"/>
      <c r="D59" s="204">
        <v>0</v>
      </c>
    </row>
    <row r="60" spans="1:4" s="201" customFormat="1" ht="14.25" x14ac:dyDescent="0.2">
      <c r="A60" s="651" t="s">
        <v>502</v>
      </c>
      <c r="B60" s="459">
        <v>24000</v>
      </c>
      <c r="C60" s="199"/>
      <c r="D60" s="204">
        <v>0</v>
      </c>
    </row>
    <row r="61" spans="1:4" s="201" customFormat="1" ht="14.25" x14ac:dyDescent="0.2">
      <c r="A61" s="651" t="s">
        <v>570</v>
      </c>
      <c r="B61" s="459">
        <v>27000</v>
      </c>
      <c r="C61" s="199"/>
      <c r="D61" s="204">
        <v>0</v>
      </c>
    </row>
    <row r="62" spans="1:4" s="201" customFormat="1" ht="14.25" x14ac:dyDescent="0.2">
      <c r="A62" s="651" t="s">
        <v>571</v>
      </c>
      <c r="B62" s="459">
        <v>22000</v>
      </c>
      <c r="C62" s="199"/>
      <c r="D62" s="204">
        <v>0</v>
      </c>
    </row>
    <row r="63" spans="1:4" s="201" customFormat="1" ht="14.25" x14ac:dyDescent="0.2">
      <c r="A63" s="748" t="s">
        <v>572</v>
      </c>
      <c r="B63" s="482">
        <v>80000</v>
      </c>
      <c r="C63" s="199"/>
      <c r="D63" s="204">
        <v>0</v>
      </c>
    </row>
    <row r="64" spans="1:4" s="201" customFormat="1" ht="14.25" x14ac:dyDescent="0.2">
      <c r="A64" s="748" t="s">
        <v>573</v>
      </c>
      <c r="B64" s="482">
        <v>40000</v>
      </c>
      <c r="C64" s="199"/>
      <c r="D64" s="437">
        <v>0</v>
      </c>
    </row>
    <row r="65" spans="1:4" s="201" customFormat="1" ht="14.25" x14ac:dyDescent="0.2">
      <c r="A65" s="748" t="s">
        <v>574</v>
      </c>
      <c r="B65" s="482">
        <v>52000</v>
      </c>
      <c r="C65" s="199"/>
      <c r="D65" s="437">
        <v>0</v>
      </c>
    </row>
    <row r="66" spans="1:4" s="201" customFormat="1" ht="14.25" x14ac:dyDescent="0.2">
      <c r="A66" s="748" t="s">
        <v>575</v>
      </c>
      <c r="B66" s="482">
        <v>23000</v>
      </c>
      <c r="C66" s="199"/>
      <c r="D66" s="437">
        <v>0</v>
      </c>
    </row>
    <row r="67" spans="1:4" s="201" customFormat="1" ht="14.25" x14ac:dyDescent="0.2">
      <c r="A67" s="748" t="s">
        <v>573</v>
      </c>
      <c r="B67" s="482">
        <v>8000</v>
      </c>
      <c r="C67" s="199"/>
      <c r="D67" s="437">
        <v>0</v>
      </c>
    </row>
    <row r="68" spans="1:4" s="201" customFormat="1" ht="14.25" x14ac:dyDescent="0.2">
      <c r="A68" s="748" t="s">
        <v>576</v>
      </c>
      <c r="B68" s="482">
        <v>40000</v>
      </c>
      <c r="C68" s="199"/>
      <c r="D68" s="437">
        <v>0</v>
      </c>
    </row>
    <row r="69" spans="1:4" s="201" customFormat="1" ht="14.25" x14ac:dyDescent="0.2">
      <c r="A69" s="748" t="s">
        <v>577</v>
      </c>
      <c r="B69" s="482">
        <v>85000</v>
      </c>
      <c r="C69" s="199"/>
      <c r="D69" s="437">
        <v>0</v>
      </c>
    </row>
    <row r="70" spans="1:4" s="201" customFormat="1" ht="14.25" x14ac:dyDescent="0.2">
      <c r="A70" s="748" t="s">
        <v>578</v>
      </c>
      <c r="B70" s="482">
        <v>18000</v>
      </c>
      <c r="C70" s="199"/>
      <c r="D70" s="437">
        <v>0</v>
      </c>
    </row>
    <row r="71" spans="1:4" s="201" customFormat="1" ht="14.25" x14ac:dyDescent="0.2">
      <c r="A71" s="748" t="s">
        <v>579</v>
      </c>
      <c r="B71" s="482">
        <v>22000</v>
      </c>
      <c r="C71" s="199"/>
      <c r="D71" s="437">
        <v>0</v>
      </c>
    </row>
    <row r="72" spans="1:4" s="201" customFormat="1" ht="14.25" x14ac:dyDescent="0.2">
      <c r="A72" s="748" t="s">
        <v>580</v>
      </c>
      <c r="B72" s="482">
        <v>90000</v>
      </c>
      <c r="C72" s="199"/>
      <c r="D72" s="437">
        <v>0</v>
      </c>
    </row>
    <row r="73" spans="1:4" s="201" customFormat="1" ht="15" thickBot="1" x14ac:dyDescent="0.25">
      <c r="A73" s="750" t="s">
        <v>455</v>
      </c>
      <c r="B73" s="483">
        <v>24000</v>
      </c>
      <c r="C73" s="199"/>
      <c r="D73" s="437">
        <v>0</v>
      </c>
    </row>
    <row r="74" spans="1:4" s="201" customFormat="1" ht="16.5" thickTop="1" thickBot="1" x14ac:dyDescent="0.3">
      <c r="A74" s="275" t="s">
        <v>6</v>
      </c>
      <c r="B74" s="257">
        <f>SUM(B38:B73)</f>
        <v>1575000</v>
      </c>
      <c r="C74" s="207"/>
      <c r="D74" s="258">
        <f>SUM(D38:D73)</f>
        <v>0</v>
      </c>
    </row>
    <row r="75" spans="1:4" s="201" customFormat="1" ht="15" thickTop="1" x14ac:dyDescent="0.2">
      <c r="A75" s="813"/>
      <c r="B75" s="813"/>
      <c r="C75" s="211"/>
      <c r="D75" s="24"/>
    </row>
    <row r="76" spans="1:4" s="201" customFormat="1" ht="14.25" x14ac:dyDescent="0.2">
      <c r="A76" s="24"/>
      <c r="B76" s="24"/>
      <c r="C76" s="211"/>
      <c r="D76" s="24"/>
    </row>
    <row r="77" spans="1:4" s="201" customFormat="1" ht="15.75" customHeight="1" x14ac:dyDescent="0.25">
      <c r="A77" s="802" t="s">
        <v>176</v>
      </c>
      <c r="B77" s="802"/>
      <c r="C77" s="802"/>
      <c r="D77" s="802"/>
    </row>
    <row r="78" spans="1:4" s="201" customFormat="1" ht="17.25" customHeight="1" thickBot="1" x14ac:dyDescent="0.25">
      <c r="C78" s="223"/>
      <c r="D78" s="18" t="s">
        <v>2</v>
      </c>
    </row>
    <row r="79" spans="1:4" ht="14.25" thickTop="1" thickBot="1" x14ac:dyDescent="0.25">
      <c r="A79" s="187" t="s">
        <v>4</v>
      </c>
      <c r="B79" s="188" t="s">
        <v>5</v>
      </c>
      <c r="C79" s="32"/>
      <c r="D79" s="189" t="s">
        <v>256</v>
      </c>
    </row>
    <row r="80" spans="1:4" s="201" customFormat="1" ht="15" thickTop="1" x14ac:dyDescent="0.2">
      <c r="A80" s="653" t="s">
        <v>581</v>
      </c>
      <c r="B80" s="458">
        <v>21000</v>
      </c>
      <c r="C80" s="199"/>
      <c r="D80" s="204">
        <v>0</v>
      </c>
    </row>
    <row r="81" spans="1:4" s="201" customFormat="1" ht="14.25" x14ac:dyDescent="0.2">
      <c r="A81" s="651" t="s">
        <v>582</v>
      </c>
      <c r="B81" s="459">
        <v>180000</v>
      </c>
      <c r="C81" s="199"/>
      <c r="D81" s="204">
        <v>0</v>
      </c>
    </row>
    <row r="82" spans="1:4" s="201" customFormat="1" ht="14.25" x14ac:dyDescent="0.2">
      <c r="A82" s="651" t="s">
        <v>111</v>
      </c>
      <c r="B82" s="459">
        <v>164000</v>
      </c>
      <c r="C82" s="199"/>
      <c r="D82" s="204">
        <v>0</v>
      </c>
    </row>
    <row r="83" spans="1:4" s="201" customFormat="1" ht="14.25" x14ac:dyDescent="0.2">
      <c r="A83" s="651" t="s">
        <v>583</v>
      </c>
      <c r="B83" s="459">
        <v>160000</v>
      </c>
      <c r="C83" s="199"/>
      <c r="D83" s="204">
        <v>0</v>
      </c>
    </row>
    <row r="84" spans="1:4" s="201" customFormat="1" ht="14.25" x14ac:dyDescent="0.2">
      <c r="A84" s="651" t="s">
        <v>584</v>
      </c>
      <c r="B84" s="459">
        <v>38000</v>
      </c>
      <c r="C84" s="199"/>
      <c r="D84" s="204">
        <v>0</v>
      </c>
    </row>
    <row r="85" spans="1:4" s="201" customFormat="1" ht="28.5" x14ac:dyDescent="0.2">
      <c r="A85" s="651" t="s">
        <v>444</v>
      </c>
      <c r="B85" s="459">
        <v>64000</v>
      </c>
      <c r="C85" s="199"/>
      <c r="D85" s="204">
        <v>0</v>
      </c>
    </row>
    <row r="86" spans="1:4" s="201" customFormat="1" ht="14.25" x14ac:dyDescent="0.2">
      <c r="A86" s="651" t="s">
        <v>585</v>
      </c>
      <c r="B86" s="459">
        <v>19000</v>
      </c>
      <c r="C86" s="199"/>
      <c r="D86" s="204">
        <v>0</v>
      </c>
    </row>
    <row r="87" spans="1:4" s="201" customFormat="1" ht="14.25" x14ac:dyDescent="0.2">
      <c r="A87" s="651" t="s">
        <v>584</v>
      </c>
      <c r="B87" s="459">
        <v>41000</v>
      </c>
      <c r="C87" s="199"/>
      <c r="D87" s="204">
        <v>0</v>
      </c>
    </row>
    <row r="88" spans="1:4" s="201" customFormat="1" ht="14.25" x14ac:dyDescent="0.2">
      <c r="A88" s="651" t="s">
        <v>586</v>
      </c>
      <c r="B88" s="459">
        <v>80000</v>
      </c>
      <c r="C88" s="199"/>
      <c r="D88" s="204">
        <v>0</v>
      </c>
    </row>
    <row r="89" spans="1:4" s="201" customFormat="1" ht="28.5" x14ac:dyDescent="0.2">
      <c r="A89" s="651" t="s">
        <v>587</v>
      </c>
      <c r="B89" s="459">
        <v>34000</v>
      </c>
      <c r="C89" s="199"/>
      <c r="D89" s="204">
        <v>0</v>
      </c>
    </row>
    <row r="90" spans="1:4" s="201" customFormat="1" ht="14.25" x14ac:dyDescent="0.2">
      <c r="A90" s="651" t="s">
        <v>585</v>
      </c>
      <c r="B90" s="459">
        <v>26000</v>
      </c>
      <c r="C90" s="199"/>
      <c r="D90" s="204">
        <v>0</v>
      </c>
    </row>
    <row r="91" spans="1:4" s="201" customFormat="1" ht="14.25" x14ac:dyDescent="0.2">
      <c r="A91" s="651" t="s">
        <v>588</v>
      </c>
      <c r="B91" s="459">
        <v>350000</v>
      </c>
      <c r="C91" s="199"/>
      <c r="D91" s="204">
        <v>0</v>
      </c>
    </row>
    <row r="92" spans="1:4" s="201" customFormat="1" ht="14.25" x14ac:dyDescent="0.2">
      <c r="A92" s="651" t="s">
        <v>502</v>
      </c>
      <c r="B92" s="459">
        <v>16000</v>
      </c>
      <c r="C92" s="199"/>
      <c r="D92" s="204">
        <v>0</v>
      </c>
    </row>
    <row r="93" spans="1:4" s="201" customFormat="1" ht="14.25" x14ac:dyDescent="0.2">
      <c r="A93" s="651" t="s">
        <v>552</v>
      </c>
      <c r="B93" s="459">
        <v>13000</v>
      </c>
      <c r="C93" s="199"/>
      <c r="D93" s="204">
        <v>0</v>
      </c>
    </row>
    <row r="94" spans="1:4" s="201" customFormat="1" ht="14.25" x14ac:dyDescent="0.2">
      <c r="A94" s="651" t="s">
        <v>589</v>
      </c>
      <c r="B94" s="459">
        <v>60000</v>
      </c>
      <c r="C94" s="199"/>
      <c r="D94" s="204">
        <v>0</v>
      </c>
    </row>
    <row r="95" spans="1:4" s="201" customFormat="1" ht="14.25" x14ac:dyDescent="0.2">
      <c r="A95" s="651" t="s">
        <v>590</v>
      </c>
      <c r="B95" s="459">
        <v>32000</v>
      </c>
      <c r="C95" s="199"/>
      <c r="D95" s="204">
        <v>0</v>
      </c>
    </row>
    <row r="96" spans="1:4" s="201" customFormat="1" ht="14.25" x14ac:dyDescent="0.2">
      <c r="A96" s="651" t="s">
        <v>591</v>
      </c>
      <c r="B96" s="459">
        <v>60000</v>
      </c>
      <c r="C96" s="199"/>
      <c r="D96" s="204">
        <v>0</v>
      </c>
    </row>
    <row r="97" spans="1:4" s="201" customFormat="1" ht="14.25" x14ac:dyDescent="0.2">
      <c r="A97" s="651" t="s">
        <v>565</v>
      </c>
      <c r="B97" s="459">
        <v>21000</v>
      </c>
      <c r="C97" s="199"/>
      <c r="D97" s="204">
        <v>4508</v>
      </c>
    </row>
    <row r="98" spans="1:4" s="201" customFormat="1" ht="28.5" x14ac:dyDescent="0.2">
      <c r="A98" s="651" t="s">
        <v>592</v>
      </c>
      <c r="B98" s="459">
        <v>135000</v>
      </c>
      <c r="C98" s="199"/>
      <c r="D98" s="204">
        <v>0</v>
      </c>
    </row>
    <row r="99" spans="1:4" s="201" customFormat="1" ht="14.25" x14ac:dyDescent="0.2">
      <c r="A99" s="651" t="s">
        <v>593</v>
      </c>
      <c r="B99" s="459">
        <v>10000</v>
      </c>
      <c r="C99" s="199"/>
      <c r="D99" s="204">
        <v>0</v>
      </c>
    </row>
    <row r="100" spans="1:4" s="201" customFormat="1" ht="28.5" x14ac:dyDescent="0.2">
      <c r="A100" s="651" t="s">
        <v>594</v>
      </c>
      <c r="B100" s="459">
        <v>12000</v>
      </c>
      <c r="C100" s="199"/>
      <c r="D100" s="204">
        <v>0</v>
      </c>
    </row>
    <row r="101" spans="1:4" s="201" customFormat="1" ht="15" customHeight="1" thickBot="1" x14ac:dyDescent="0.25">
      <c r="A101" s="652" t="s">
        <v>595</v>
      </c>
      <c r="B101" s="460">
        <v>80000</v>
      </c>
      <c r="C101" s="199"/>
      <c r="D101" s="284">
        <v>0</v>
      </c>
    </row>
    <row r="102" spans="1:4" s="201" customFormat="1" ht="15" thickTop="1" x14ac:dyDescent="0.2">
      <c r="A102" s="484"/>
      <c r="B102" s="485"/>
      <c r="C102" s="312"/>
      <c r="D102" s="338"/>
    </row>
    <row r="103" spans="1:4" s="201" customFormat="1" ht="15" thickBot="1" x14ac:dyDescent="0.25">
      <c r="A103" s="484"/>
      <c r="B103" s="479"/>
      <c r="C103" s="312"/>
      <c r="D103" s="486" t="s">
        <v>2</v>
      </c>
    </row>
    <row r="104" spans="1:4" s="201" customFormat="1" ht="15.75" thickTop="1" thickBot="1" x14ac:dyDescent="0.25">
      <c r="A104" s="187" t="s">
        <v>4</v>
      </c>
      <c r="B104" s="188" t="s">
        <v>5</v>
      </c>
      <c r="C104" s="32"/>
      <c r="D104" s="189" t="s">
        <v>256</v>
      </c>
    </row>
    <row r="105" spans="1:4" s="201" customFormat="1" ht="29.25" thickTop="1" x14ac:dyDescent="0.2">
      <c r="A105" s="653" t="s">
        <v>596</v>
      </c>
      <c r="B105" s="458">
        <v>24000</v>
      </c>
      <c r="C105" s="199"/>
      <c r="D105" s="204">
        <v>0</v>
      </c>
    </row>
    <row r="106" spans="1:4" s="201" customFormat="1" ht="14.25" x14ac:dyDescent="0.2">
      <c r="A106" s="651" t="s">
        <v>597</v>
      </c>
      <c r="B106" s="459">
        <v>24000</v>
      </c>
      <c r="C106" s="199"/>
      <c r="D106" s="204">
        <v>0</v>
      </c>
    </row>
    <row r="107" spans="1:4" s="201" customFormat="1" ht="14.25" x14ac:dyDescent="0.2">
      <c r="A107" s="651" t="s">
        <v>598</v>
      </c>
      <c r="B107" s="459">
        <v>60000</v>
      </c>
      <c r="C107" s="199"/>
      <c r="D107" s="204">
        <v>0</v>
      </c>
    </row>
    <row r="108" spans="1:4" s="201" customFormat="1" ht="14.25" x14ac:dyDescent="0.2">
      <c r="A108" s="651" t="s">
        <v>599</v>
      </c>
      <c r="B108" s="459">
        <v>88000</v>
      </c>
      <c r="C108" s="199"/>
      <c r="D108" s="204">
        <v>0</v>
      </c>
    </row>
    <row r="109" spans="1:4" s="201" customFormat="1" ht="14.25" x14ac:dyDescent="0.2">
      <c r="A109" s="651" t="s">
        <v>598</v>
      </c>
      <c r="B109" s="459">
        <v>256000</v>
      </c>
      <c r="C109" s="199"/>
      <c r="D109" s="204">
        <v>0</v>
      </c>
    </row>
    <row r="110" spans="1:4" s="201" customFormat="1" ht="14.25" x14ac:dyDescent="0.2">
      <c r="A110" s="651" t="s">
        <v>492</v>
      </c>
      <c r="B110" s="459">
        <v>91000</v>
      </c>
      <c r="C110" s="199"/>
      <c r="D110" s="204">
        <v>0</v>
      </c>
    </row>
    <row r="111" spans="1:4" s="201" customFormat="1" ht="14.25" x14ac:dyDescent="0.2">
      <c r="A111" s="651" t="s">
        <v>600</v>
      </c>
      <c r="B111" s="459">
        <v>10000</v>
      </c>
      <c r="C111" s="199"/>
      <c r="D111" s="204">
        <v>0</v>
      </c>
    </row>
    <row r="112" spans="1:4" s="201" customFormat="1" ht="14.25" x14ac:dyDescent="0.2">
      <c r="A112" s="651" t="s">
        <v>585</v>
      </c>
      <c r="B112" s="459">
        <v>31000</v>
      </c>
      <c r="C112" s="199"/>
      <c r="D112" s="204">
        <v>0</v>
      </c>
    </row>
    <row r="113" spans="1:4" s="201" customFormat="1" ht="15" thickBot="1" x14ac:dyDescent="0.25">
      <c r="A113" s="652" t="s">
        <v>548</v>
      </c>
      <c r="B113" s="460">
        <v>90000</v>
      </c>
      <c r="C113" s="199"/>
      <c r="D113" s="204">
        <v>0</v>
      </c>
    </row>
    <row r="114" spans="1:4" s="201" customFormat="1" ht="16.5" thickTop="1" thickBot="1" x14ac:dyDescent="0.3">
      <c r="A114" s="275" t="s">
        <v>6</v>
      </c>
      <c r="B114" s="257">
        <f>SUM(B80:B113)</f>
        <v>2290000</v>
      </c>
      <c r="C114" s="207"/>
      <c r="D114" s="258">
        <f>SUM(D80:D113)</f>
        <v>4508</v>
      </c>
    </row>
    <row r="115" spans="1:4" s="201" customFormat="1" ht="15" thickTop="1" x14ac:dyDescent="0.2">
      <c r="A115" s="211"/>
      <c r="B115" s="211"/>
      <c r="C115" s="211"/>
      <c r="D115" s="24"/>
    </row>
    <row r="116" spans="1:4" s="201" customFormat="1" ht="14.25" x14ac:dyDescent="0.2">
      <c r="A116" s="211"/>
      <c r="B116" s="211"/>
      <c r="C116" s="211"/>
      <c r="D116" s="24"/>
    </row>
    <row r="117" spans="1:4" s="201" customFormat="1" ht="30.75" customHeight="1" x14ac:dyDescent="0.25">
      <c r="A117" s="811" t="s">
        <v>1066</v>
      </c>
      <c r="B117" s="811"/>
      <c r="C117" s="811"/>
      <c r="D117" s="811"/>
    </row>
    <row r="118" spans="1:4" s="201" customFormat="1" ht="17.25" customHeight="1" thickBot="1" x14ac:dyDescent="0.25">
      <c r="C118" s="223"/>
      <c r="D118" s="18" t="s">
        <v>2</v>
      </c>
    </row>
    <row r="119" spans="1:4" ht="14.25" thickTop="1" thickBot="1" x14ac:dyDescent="0.25">
      <c r="A119" s="187" t="s">
        <v>4</v>
      </c>
      <c r="B119" s="188" t="s">
        <v>5</v>
      </c>
      <c r="C119" s="32"/>
      <c r="D119" s="189" t="s">
        <v>256</v>
      </c>
    </row>
    <row r="120" spans="1:4" s="201" customFormat="1" ht="15" thickTop="1" x14ac:dyDescent="0.2">
      <c r="A120" s="653" t="s">
        <v>107</v>
      </c>
      <c r="B120" s="458">
        <v>600000</v>
      </c>
      <c r="C120" s="199"/>
      <c r="D120" s="305">
        <v>0</v>
      </c>
    </row>
    <row r="121" spans="1:4" s="201" customFormat="1" ht="14.25" x14ac:dyDescent="0.2">
      <c r="A121" s="651" t="s">
        <v>601</v>
      </c>
      <c r="B121" s="459">
        <v>679000</v>
      </c>
      <c r="C121" s="199"/>
      <c r="D121" s="306">
        <v>0</v>
      </c>
    </row>
    <row r="122" spans="1:4" s="201" customFormat="1" ht="14.25" x14ac:dyDescent="0.2">
      <c r="A122" s="651" t="s">
        <v>602</v>
      </c>
      <c r="B122" s="459">
        <v>39700</v>
      </c>
      <c r="C122" s="199"/>
      <c r="D122" s="306">
        <v>0</v>
      </c>
    </row>
    <row r="123" spans="1:4" s="201" customFormat="1" ht="14.25" x14ac:dyDescent="0.2">
      <c r="A123" s="651" t="s">
        <v>585</v>
      </c>
      <c r="B123" s="459">
        <v>75500</v>
      </c>
      <c r="C123" s="199"/>
      <c r="D123" s="306">
        <v>0</v>
      </c>
    </row>
    <row r="124" spans="1:4" s="201" customFormat="1" ht="14.25" x14ac:dyDescent="0.2">
      <c r="A124" s="651" t="s">
        <v>603</v>
      </c>
      <c r="B124" s="459">
        <v>450400</v>
      </c>
      <c r="C124" s="199"/>
      <c r="D124" s="306">
        <v>0</v>
      </c>
    </row>
    <row r="125" spans="1:4" s="201" customFormat="1" ht="14.25" x14ac:dyDescent="0.2">
      <c r="A125" s="651" t="s">
        <v>490</v>
      </c>
      <c r="B125" s="459">
        <v>823900</v>
      </c>
      <c r="C125" s="199"/>
      <c r="D125" s="306">
        <v>0</v>
      </c>
    </row>
    <row r="126" spans="1:4" s="201" customFormat="1" ht="14.25" x14ac:dyDescent="0.2">
      <c r="A126" s="651" t="s">
        <v>502</v>
      </c>
      <c r="B126" s="459">
        <v>59100</v>
      </c>
      <c r="C126" s="199"/>
      <c r="D126" s="306">
        <v>0</v>
      </c>
    </row>
    <row r="127" spans="1:4" s="201" customFormat="1" ht="14.25" x14ac:dyDescent="0.2">
      <c r="A127" s="651" t="s">
        <v>604</v>
      </c>
      <c r="B127" s="459">
        <v>1116400</v>
      </c>
      <c r="C127" s="199"/>
      <c r="D127" s="308">
        <v>0</v>
      </c>
    </row>
    <row r="128" spans="1:4" s="201" customFormat="1" ht="14.25" x14ac:dyDescent="0.2">
      <c r="A128" s="651" t="s">
        <v>605</v>
      </c>
      <c r="B128" s="459">
        <v>439900</v>
      </c>
      <c r="C128" s="199"/>
      <c r="D128" s="306">
        <v>0</v>
      </c>
    </row>
    <row r="129" spans="1:4" s="201" customFormat="1" ht="14.25" x14ac:dyDescent="0.2">
      <c r="A129" s="651" t="s">
        <v>606</v>
      </c>
      <c r="B129" s="459">
        <v>740600</v>
      </c>
      <c r="C129" s="199"/>
      <c r="D129" s="306">
        <v>0</v>
      </c>
    </row>
    <row r="130" spans="1:4" s="201" customFormat="1" ht="14.25" x14ac:dyDescent="0.2">
      <c r="A130" s="651" t="s">
        <v>607</v>
      </c>
      <c r="B130" s="459">
        <v>69000</v>
      </c>
      <c r="C130" s="199"/>
      <c r="D130" s="306">
        <v>0</v>
      </c>
    </row>
    <row r="131" spans="1:4" s="201" customFormat="1" ht="14.25" x14ac:dyDescent="0.2">
      <c r="A131" s="651" t="s">
        <v>608</v>
      </c>
      <c r="B131" s="459">
        <v>600000</v>
      </c>
      <c r="C131" s="199"/>
      <c r="D131" s="306">
        <v>0</v>
      </c>
    </row>
    <row r="132" spans="1:4" s="201" customFormat="1" ht="14.25" x14ac:dyDescent="0.2">
      <c r="A132" s="651" t="s">
        <v>609</v>
      </c>
      <c r="B132" s="459">
        <v>563700</v>
      </c>
      <c r="C132" s="199"/>
      <c r="D132" s="306">
        <v>0</v>
      </c>
    </row>
    <row r="133" spans="1:4" s="201" customFormat="1" ht="14.25" x14ac:dyDescent="0.2">
      <c r="A133" s="651" t="s">
        <v>610</v>
      </c>
      <c r="B133" s="459">
        <v>987700</v>
      </c>
      <c r="C133" s="199"/>
      <c r="D133" s="306">
        <v>0</v>
      </c>
    </row>
    <row r="134" spans="1:4" s="201" customFormat="1" ht="14.25" x14ac:dyDescent="0.2">
      <c r="A134" s="651" t="s">
        <v>611</v>
      </c>
      <c r="B134" s="459">
        <v>116000</v>
      </c>
      <c r="C134" s="199"/>
      <c r="D134" s="306">
        <v>0</v>
      </c>
    </row>
    <row r="135" spans="1:4" s="201" customFormat="1" ht="14.25" x14ac:dyDescent="0.2">
      <c r="A135" s="651" t="s">
        <v>589</v>
      </c>
      <c r="B135" s="459">
        <v>1908800</v>
      </c>
      <c r="C135" s="199"/>
      <c r="D135" s="306">
        <v>0</v>
      </c>
    </row>
    <row r="136" spans="1:4" s="201" customFormat="1" ht="14.25" x14ac:dyDescent="0.2">
      <c r="A136" s="651" t="s">
        <v>108</v>
      </c>
      <c r="B136" s="459">
        <v>360000</v>
      </c>
      <c r="C136" s="199"/>
      <c r="D136" s="306">
        <v>30000</v>
      </c>
    </row>
    <row r="137" spans="1:4" s="201" customFormat="1" ht="14.25" x14ac:dyDescent="0.2">
      <c r="A137" s="651" t="s">
        <v>612</v>
      </c>
      <c r="B137" s="459">
        <v>140000</v>
      </c>
      <c r="C137" s="199"/>
      <c r="D137" s="306">
        <v>0</v>
      </c>
    </row>
    <row r="138" spans="1:4" s="201" customFormat="1" ht="14.25" x14ac:dyDescent="0.2">
      <c r="A138" s="651" t="s">
        <v>109</v>
      </c>
      <c r="B138" s="459">
        <v>1108600</v>
      </c>
      <c r="C138" s="199"/>
      <c r="D138" s="306">
        <v>0</v>
      </c>
    </row>
    <row r="139" spans="1:4" s="201" customFormat="1" ht="14.25" x14ac:dyDescent="0.2">
      <c r="A139" s="651" t="s">
        <v>111</v>
      </c>
      <c r="B139" s="459">
        <v>1799100</v>
      </c>
      <c r="C139" s="199"/>
      <c r="D139" s="308">
        <v>0</v>
      </c>
    </row>
    <row r="140" spans="1:4" s="201" customFormat="1" ht="14.25" x14ac:dyDescent="0.2">
      <c r="A140" s="651" t="s">
        <v>613</v>
      </c>
      <c r="B140" s="459">
        <v>538000</v>
      </c>
      <c r="C140" s="199"/>
      <c r="D140" s="309">
        <v>0</v>
      </c>
    </row>
    <row r="141" spans="1:4" s="201" customFormat="1" ht="14.25" x14ac:dyDescent="0.2">
      <c r="A141" s="651" t="s">
        <v>614</v>
      </c>
      <c r="B141" s="459">
        <v>179200</v>
      </c>
      <c r="C141" s="199"/>
      <c r="D141" s="306">
        <v>0</v>
      </c>
    </row>
    <row r="142" spans="1:4" s="201" customFormat="1" ht="14.25" x14ac:dyDescent="0.2">
      <c r="A142" s="651" t="s">
        <v>615</v>
      </c>
      <c r="B142" s="459">
        <v>260000</v>
      </c>
      <c r="C142" s="199"/>
      <c r="D142" s="306">
        <v>0</v>
      </c>
    </row>
    <row r="143" spans="1:4" s="201" customFormat="1" ht="14.25" x14ac:dyDescent="0.2">
      <c r="A143" s="651" t="s">
        <v>110</v>
      </c>
      <c r="B143" s="459">
        <v>458300</v>
      </c>
      <c r="C143" s="199"/>
      <c r="D143" s="306">
        <v>0</v>
      </c>
    </row>
    <row r="144" spans="1:4" s="201" customFormat="1" ht="14.25" x14ac:dyDescent="0.2">
      <c r="A144" s="651" t="s">
        <v>112</v>
      </c>
      <c r="B144" s="459">
        <v>258600</v>
      </c>
      <c r="C144" s="199"/>
      <c r="D144" s="306">
        <v>0</v>
      </c>
    </row>
    <row r="145" spans="1:4" s="201" customFormat="1" ht="14.25" x14ac:dyDescent="0.2">
      <c r="A145" s="651" t="s">
        <v>616</v>
      </c>
      <c r="B145" s="459">
        <v>418500</v>
      </c>
      <c r="C145" s="199"/>
      <c r="D145" s="306">
        <v>0</v>
      </c>
    </row>
    <row r="146" spans="1:4" s="201" customFormat="1" ht="14.25" x14ac:dyDescent="0.2">
      <c r="A146" s="651" t="s">
        <v>617</v>
      </c>
      <c r="B146" s="459">
        <v>331000</v>
      </c>
      <c r="C146" s="199"/>
      <c r="D146" s="306">
        <v>0</v>
      </c>
    </row>
    <row r="147" spans="1:4" s="201" customFormat="1" ht="14.25" x14ac:dyDescent="0.2">
      <c r="A147" s="651" t="s">
        <v>598</v>
      </c>
      <c r="B147" s="459">
        <v>267800</v>
      </c>
      <c r="C147" s="199"/>
      <c r="D147" s="306">
        <v>0</v>
      </c>
    </row>
    <row r="148" spans="1:4" s="201" customFormat="1" ht="28.5" x14ac:dyDescent="0.2">
      <c r="A148" s="651" t="s">
        <v>551</v>
      </c>
      <c r="B148" s="459">
        <v>138400</v>
      </c>
      <c r="C148" s="199"/>
      <c r="D148" s="306">
        <v>0</v>
      </c>
    </row>
    <row r="149" spans="1:4" s="201" customFormat="1" ht="14.25" x14ac:dyDescent="0.2">
      <c r="A149" s="651" t="s">
        <v>489</v>
      </c>
      <c r="B149" s="459">
        <v>369500</v>
      </c>
      <c r="C149" s="199"/>
      <c r="D149" s="306">
        <v>0</v>
      </c>
    </row>
    <row r="150" spans="1:4" s="201" customFormat="1" ht="15" thickBot="1" x14ac:dyDescent="0.25">
      <c r="A150" s="652" t="s">
        <v>491</v>
      </c>
      <c r="B150" s="460">
        <v>1747300</v>
      </c>
      <c r="C150" s="199"/>
      <c r="D150" s="307">
        <v>0</v>
      </c>
    </row>
    <row r="151" spans="1:4" s="201" customFormat="1" ht="15" thickTop="1" x14ac:dyDescent="0.2">
      <c r="A151" s="310"/>
      <c r="B151" s="311"/>
      <c r="C151" s="312"/>
      <c r="D151" s="313"/>
    </row>
    <row r="152" spans="1:4" s="201" customFormat="1" ht="15" thickBot="1" x14ac:dyDescent="0.25">
      <c r="C152" s="223"/>
      <c r="D152" s="18" t="s">
        <v>2</v>
      </c>
    </row>
    <row r="153" spans="1:4" s="201" customFormat="1" ht="15.75" thickTop="1" thickBot="1" x14ac:dyDescent="0.25">
      <c r="A153" s="187" t="s">
        <v>4</v>
      </c>
      <c r="B153" s="188" t="s">
        <v>5</v>
      </c>
      <c r="C153" s="32"/>
      <c r="D153" s="189" t="s">
        <v>256</v>
      </c>
    </row>
    <row r="154" spans="1:4" s="201" customFormat="1" ht="15" thickTop="1" x14ac:dyDescent="0.2">
      <c r="A154" s="653" t="s">
        <v>504</v>
      </c>
      <c r="B154" s="458">
        <v>179800</v>
      </c>
      <c r="C154" s="199"/>
      <c r="D154" s="306">
        <v>0</v>
      </c>
    </row>
    <row r="155" spans="1:4" s="201" customFormat="1" ht="14.25" x14ac:dyDescent="0.2">
      <c r="A155" s="651" t="s">
        <v>584</v>
      </c>
      <c r="B155" s="459">
        <v>305100</v>
      </c>
      <c r="C155" s="199"/>
      <c r="D155" s="306">
        <v>0</v>
      </c>
    </row>
    <row r="156" spans="1:4" s="201" customFormat="1" ht="14.25" x14ac:dyDescent="0.2">
      <c r="A156" s="651" t="s">
        <v>492</v>
      </c>
      <c r="B156" s="459">
        <v>661500</v>
      </c>
      <c r="C156" s="199"/>
      <c r="D156" s="306">
        <v>0</v>
      </c>
    </row>
    <row r="157" spans="1:4" s="201" customFormat="1" ht="14.25" x14ac:dyDescent="0.2">
      <c r="A157" s="651" t="s">
        <v>563</v>
      </c>
      <c r="B157" s="459">
        <v>600000</v>
      </c>
      <c r="C157" s="199"/>
      <c r="D157" s="306">
        <v>0</v>
      </c>
    </row>
    <row r="158" spans="1:4" s="201" customFormat="1" ht="28.5" x14ac:dyDescent="0.2">
      <c r="A158" s="651" t="s">
        <v>618</v>
      </c>
      <c r="B158" s="459">
        <v>226900</v>
      </c>
      <c r="C158" s="199"/>
      <c r="D158" s="306">
        <v>0</v>
      </c>
    </row>
    <row r="159" spans="1:4" s="201" customFormat="1" ht="14.25" x14ac:dyDescent="0.2">
      <c r="A159" s="651" t="s">
        <v>619</v>
      </c>
      <c r="B159" s="459">
        <v>216200</v>
      </c>
      <c r="C159" s="199"/>
      <c r="D159" s="306">
        <v>0</v>
      </c>
    </row>
    <row r="160" spans="1:4" s="201" customFormat="1" ht="14.25" x14ac:dyDescent="0.2">
      <c r="A160" s="651" t="s">
        <v>505</v>
      </c>
      <c r="B160" s="459">
        <v>110700</v>
      </c>
      <c r="C160" s="199"/>
      <c r="D160" s="306">
        <v>0</v>
      </c>
    </row>
    <row r="161" spans="1:4" s="201" customFormat="1" ht="15" thickBot="1" x14ac:dyDescent="0.25">
      <c r="A161" s="652" t="s">
        <v>550</v>
      </c>
      <c r="B161" s="460">
        <v>55800</v>
      </c>
      <c r="C161" s="199"/>
      <c r="D161" s="306">
        <v>0</v>
      </c>
    </row>
    <row r="162" spans="1:4" s="201" customFormat="1" ht="16.5" thickTop="1" thickBot="1" x14ac:dyDescent="0.3">
      <c r="A162" s="256" t="s">
        <v>6</v>
      </c>
      <c r="B162" s="257">
        <f>SUM(B120:B161)</f>
        <v>20000000</v>
      </c>
      <c r="C162" s="207"/>
      <c r="D162" s="258">
        <f>SUM(D120:D161)</f>
        <v>30000</v>
      </c>
    </row>
    <row r="163" spans="1:4" ht="14.25" thickTop="1" thickBot="1" x14ac:dyDescent="0.25"/>
    <row r="164" spans="1:4" s="170" customFormat="1" ht="24.95" customHeight="1" thickTop="1" thickBot="1" x14ac:dyDescent="0.25">
      <c r="A164" s="212" t="s">
        <v>113</v>
      </c>
      <c r="B164" s="213">
        <f>B162+B114+B74+B33+B25</f>
        <v>25426848</v>
      </c>
      <c r="C164" s="169"/>
      <c r="D164" s="214">
        <f>D162+D114+D74+D33+D25</f>
        <v>177438.75</v>
      </c>
    </row>
    <row r="165" spans="1:4" ht="13.5" thickTop="1" x14ac:dyDescent="0.2">
      <c r="B165" s="190">
        <v>2310016</v>
      </c>
      <c r="C165" s="190"/>
      <c r="D165" s="190"/>
    </row>
    <row r="166" spans="1:4" x14ac:dyDescent="0.2">
      <c r="B166" s="191">
        <f>B164+B165</f>
        <v>27736864</v>
      </c>
      <c r="C166" s="190"/>
      <c r="D166" s="190"/>
    </row>
  </sheetData>
  <mergeCells count="6">
    <mergeCell ref="A117:D117"/>
    <mergeCell ref="A4:B4"/>
    <mergeCell ref="A27:B27"/>
    <mergeCell ref="A35:B35"/>
    <mergeCell ref="A75:B75"/>
    <mergeCell ref="A77:D77"/>
  </mergeCells>
  <pageMargins left="0.70866141732283472" right="0.70866141732283472" top="0.78740157480314965" bottom="0.78740157480314965" header="0.31496062992125984" footer="0.11811023622047245"/>
  <pageSetup paperSize="9" scale="95" firstPageNumber="248" orientation="portrait" useFirstPageNumber="1" r:id="rId1"/>
  <headerFooter>
    <oddFooter xml:space="preserve">&amp;L&amp;"Arial,Kurzíva"Zastupitelstvo Olomouckého kraje 25.6.2018
5.-Rozpočet Olomouckého kraje 2017-závěrečný účet
Příloha č. 11: Dotace a návratné finanční výpomoci poskytnuté z rozpočtu Olomouckého kraje v roce 2017&amp;R&amp;"Arial,Kurzíva"Strana &amp;P (celkem 478)
</oddFooter>
  </headerFooter>
  <rowBreaks count="2" manualBreakCount="2">
    <brk id="102" max="3" man="1"/>
    <brk id="15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45"/>
  <sheetViews>
    <sheetView view="pageBreakPreview" zoomScaleNormal="100" zoomScaleSheetLayoutView="100" workbookViewId="0">
      <selection activeCell="H39" sqref="H39"/>
    </sheetView>
  </sheetViews>
  <sheetFormatPr defaultRowHeight="12.75" x14ac:dyDescent="0.2"/>
  <cols>
    <col min="1" max="1" width="50.7109375" style="28" customWidth="1"/>
    <col min="2" max="2" width="20.7109375" style="28" customWidth="1"/>
    <col min="3" max="3" width="1.7109375" style="28" customWidth="1"/>
    <col min="4" max="4" width="20.7109375" style="28" customWidth="1"/>
    <col min="5" max="16384" width="9.140625" style="28"/>
  </cols>
  <sheetData>
    <row r="1" spans="1:4" ht="15.75" x14ac:dyDescent="0.25">
      <c r="A1" s="25" t="s">
        <v>224</v>
      </c>
      <c r="B1" s="16"/>
      <c r="C1" s="26"/>
      <c r="D1" s="16"/>
    </row>
    <row r="2" spans="1:4" x14ac:dyDescent="0.2">
      <c r="A2" s="27"/>
      <c r="B2" s="16"/>
      <c r="C2" s="26"/>
      <c r="D2" s="16"/>
    </row>
    <row r="3" spans="1:4" ht="30" customHeight="1" x14ac:dyDescent="0.25">
      <c r="A3" s="814" t="s">
        <v>1063</v>
      </c>
      <c r="B3" s="815"/>
    </row>
    <row r="4" spans="1:4" s="201" customFormat="1" ht="15" customHeight="1" thickBot="1" x14ac:dyDescent="0.25">
      <c r="C4" s="223"/>
      <c r="D4" s="18" t="s">
        <v>2</v>
      </c>
    </row>
    <row r="5" spans="1:4" ht="14.25" thickTop="1" thickBot="1" x14ac:dyDescent="0.25">
      <c r="A5" s="187" t="s">
        <v>4</v>
      </c>
      <c r="B5" s="188" t="s">
        <v>5</v>
      </c>
      <c r="C5" s="32"/>
      <c r="D5" s="189" t="s">
        <v>256</v>
      </c>
    </row>
    <row r="6" spans="1:4" s="201" customFormat="1" ht="15" thickTop="1" x14ac:dyDescent="0.2">
      <c r="A6" s="659" t="s">
        <v>131</v>
      </c>
      <c r="B6" s="469">
        <v>721791.46</v>
      </c>
      <c r="C6" s="207"/>
      <c r="D6" s="210">
        <v>0</v>
      </c>
    </row>
    <row r="7" spans="1:4" s="201" customFormat="1" ht="14.25" x14ac:dyDescent="0.2">
      <c r="A7" s="382" t="s">
        <v>230</v>
      </c>
      <c r="B7" s="471">
        <v>652161.56000000006</v>
      </c>
      <c r="C7" s="207"/>
      <c r="D7" s="210">
        <v>0</v>
      </c>
    </row>
    <row r="8" spans="1:4" s="201" customFormat="1" ht="14.25" x14ac:dyDescent="0.2">
      <c r="A8" s="382" t="s">
        <v>523</v>
      </c>
      <c r="B8" s="471">
        <v>2500000</v>
      </c>
      <c r="C8" s="207"/>
      <c r="D8" s="210">
        <v>0</v>
      </c>
    </row>
    <row r="9" spans="1:4" s="201" customFormat="1" ht="14.25" x14ac:dyDescent="0.2">
      <c r="A9" s="382" t="s">
        <v>524</v>
      </c>
      <c r="B9" s="471">
        <v>1229060.5</v>
      </c>
      <c r="C9" s="207"/>
      <c r="D9" s="210">
        <v>0</v>
      </c>
    </row>
    <row r="10" spans="1:4" s="201" customFormat="1" ht="14.25" x14ac:dyDescent="0.2">
      <c r="A10" s="382" t="s">
        <v>525</v>
      </c>
      <c r="B10" s="471">
        <v>2000000</v>
      </c>
      <c r="C10" s="207"/>
      <c r="D10" s="210">
        <v>0</v>
      </c>
    </row>
    <row r="11" spans="1:4" s="201" customFormat="1" ht="14.25" x14ac:dyDescent="0.2">
      <c r="A11" s="382" t="s">
        <v>526</v>
      </c>
      <c r="B11" s="471">
        <v>988484</v>
      </c>
      <c r="C11" s="207"/>
      <c r="D11" s="210">
        <v>0</v>
      </c>
    </row>
    <row r="12" spans="1:4" s="201" customFormat="1" ht="14.25" x14ac:dyDescent="0.2">
      <c r="A12" s="382" t="s">
        <v>527</v>
      </c>
      <c r="B12" s="471">
        <v>1221319.49</v>
      </c>
      <c r="C12" s="207"/>
      <c r="D12" s="210">
        <v>0</v>
      </c>
    </row>
    <row r="13" spans="1:4" s="201" customFormat="1" ht="15" thickBot="1" x14ac:dyDescent="0.25">
      <c r="A13" s="650" t="s">
        <v>528</v>
      </c>
      <c r="B13" s="472">
        <v>81773.929999999993</v>
      </c>
      <c r="C13" s="207"/>
      <c r="D13" s="210">
        <v>16311.61</v>
      </c>
    </row>
    <row r="14" spans="1:4" s="201" customFormat="1" ht="16.5" thickTop="1" thickBot="1" x14ac:dyDescent="0.3">
      <c r="A14" s="256" t="s">
        <v>6</v>
      </c>
      <c r="B14" s="257">
        <f>SUM(B6:B13)</f>
        <v>9394590.9399999995</v>
      </c>
      <c r="C14" s="207"/>
      <c r="D14" s="258">
        <f>SUM(D6:D13)</f>
        <v>16311.61</v>
      </c>
    </row>
    <row r="15" spans="1:4" s="201" customFormat="1" ht="15" thickTop="1" x14ac:dyDescent="0.2">
      <c r="A15" s="813"/>
      <c r="B15" s="813"/>
      <c r="C15" s="211"/>
      <c r="D15" s="24"/>
    </row>
    <row r="16" spans="1:4" s="201" customFormat="1" ht="14.25" x14ac:dyDescent="0.2">
      <c r="A16" s="24"/>
      <c r="B16" s="24"/>
      <c r="C16" s="211"/>
      <c r="D16" s="24"/>
    </row>
    <row r="17" spans="1:4" s="201" customFormat="1" ht="29.25" customHeight="1" x14ac:dyDescent="0.25">
      <c r="A17" s="811" t="s">
        <v>1064</v>
      </c>
      <c r="B17" s="811"/>
      <c r="C17" s="811"/>
      <c r="D17" s="811"/>
    </row>
    <row r="18" spans="1:4" s="201" customFormat="1" ht="15.75" customHeight="1" thickBot="1" x14ac:dyDescent="0.25">
      <c r="C18" s="223"/>
      <c r="D18" s="18" t="s">
        <v>2</v>
      </c>
    </row>
    <row r="19" spans="1:4" ht="14.25" thickTop="1" thickBot="1" x14ac:dyDescent="0.25">
      <c r="A19" s="187" t="s">
        <v>4</v>
      </c>
      <c r="B19" s="188" t="s">
        <v>5</v>
      </c>
      <c r="C19" s="32"/>
      <c r="D19" s="189" t="s">
        <v>256</v>
      </c>
    </row>
    <row r="20" spans="1:4" s="201" customFormat="1" ht="15" thickTop="1" x14ac:dyDescent="0.2">
      <c r="A20" s="659" t="s">
        <v>529</v>
      </c>
      <c r="B20" s="469">
        <v>1246762.47</v>
      </c>
      <c r="C20" s="207"/>
      <c r="D20" s="210">
        <v>0</v>
      </c>
    </row>
    <row r="21" spans="1:4" s="201" customFormat="1" ht="14.25" x14ac:dyDescent="0.2">
      <c r="A21" s="382" t="s">
        <v>530</v>
      </c>
      <c r="B21" s="471">
        <v>448573.62</v>
      </c>
      <c r="C21" s="207"/>
      <c r="D21" s="210">
        <v>0</v>
      </c>
    </row>
    <row r="22" spans="1:4" s="201" customFormat="1" ht="14.25" x14ac:dyDescent="0.2">
      <c r="A22" s="382" t="s">
        <v>120</v>
      </c>
      <c r="B22" s="471">
        <v>0</v>
      </c>
      <c r="C22" s="207"/>
      <c r="D22" s="210">
        <v>0</v>
      </c>
    </row>
    <row r="23" spans="1:4" s="201" customFormat="1" ht="14.25" x14ac:dyDescent="0.2">
      <c r="A23" s="382" t="s">
        <v>531</v>
      </c>
      <c r="B23" s="471">
        <v>237500</v>
      </c>
      <c r="C23" s="207"/>
      <c r="D23" s="210">
        <v>24201.8</v>
      </c>
    </row>
    <row r="24" spans="1:4" s="201" customFormat="1" ht="14.25" x14ac:dyDescent="0.2">
      <c r="A24" s="382" t="s">
        <v>122</v>
      </c>
      <c r="B24" s="471">
        <v>370000</v>
      </c>
      <c r="C24" s="207"/>
      <c r="D24" s="210">
        <v>60164.1</v>
      </c>
    </row>
    <row r="25" spans="1:4" s="201" customFormat="1" ht="14.25" x14ac:dyDescent="0.2">
      <c r="A25" s="382" t="s">
        <v>532</v>
      </c>
      <c r="B25" s="471">
        <v>510731</v>
      </c>
      <c r="C25" s="207"/>
      <c r="D25" s="210">
        <v>15049.48</v>
      </c>
    </row>
    <row r="26" spans="1:4" s="201" customFormat="1" ht="14.25" x14ac:dyDescent="0.2">
      <c r="A26" s="382" t="s">
        <v>533</v>
      </c>
      <c r="B26" s="471">
        <v>1079621</v>
      </c>
      <c r="C26" s="207"/>
      <c r="D26" s="210">
        <v>824502</v>
      </c>
    </row>
    <row r="27" spans="1:4" s="201" customFormat="1" ht="14.25" x14ac:dyDescent="0.2">
      <c r="A27" s="382" t="s">
        <v>534</v>
      </c>
      <c r="B27" s="471">
        <v>204337.6</v>
      </c>
      <c r="C27" s="207"/>
      <c r="D27" s="210">
        <v>0</v>
      </c>
    </row>
    <row r="28" spans="1:4" s="201" customFormat="1" ht="15" thickBot="1" x14ac:dyDescent="0.25">
      <c r="A28" s="650" t="s">
        <v>535</v>
      </c>
      <c r="B28" s="472">
        <v>790538.81</v>
      </c>
      <c r="C28" s="207"/>
      <c r="D28" s="210">
        <v>3932.51</v>
      </c>
    </row>
    <row r="29" spans="1:4" s="201" customFormat="1" ht="16.5" thickTop="1" thickBot="1" x14ac:dyDescent="0.3">
      <c r="A29" s="256" t="s">
        <v>6</v>
      </c>
      <c r="B29" s="257">
        <f>SUM(B20:B28)</f>
        <v>4888064.5</v>
      </c>
      <c r="C29" s="207"/>
      <c r="D29" s="258">
        <f>SUM(D20:D28)</f>
        <v>927849.89</v>
      </c>
    </row>
    <row r="30" spans="1:4" s="201" customFormat="1" ht="15" thickTop="1" x14ac:dyDescent="0.2">
      <c r="A30" s="211"/>
      <c r="B30" s="211"/>
      <c r="C30" s="211"/>
      <c r="D30" s="24"/>
    </row>
    <row r="31" spans="1:4" s="201" customFormat="1" ht="14.25" x14ac:dyDescent="0.2"/>
    <row r="32" spans="1:4" s="201" customFormat="1" ht="14.25" customHeight="1" x14ac:dyDescent="0.25">
      <c r="A32" s="811" t="s">
        <v>1065</v>
      </c>
      <c r="B32" s="811"/>
      <c r="C32" s="811"/>
      <c r="D32" s="811"/>
    </row>
    <row r="33" spans="1:4" s="201" customFormat="1" ht="17.25" customHeight="1" thickBot="1" x14ac:dyDescent="0.25">
      <c r="C33" s="223"/>
      <c r="D33" s="18" t="s">
        <v>2</v>
      </c>
    </row>
    <row r="34" spans="1:4" ht="14.25" thickTop="1" thickBot="1" x14ac:dyDescent="0.25">
      <c r="A34" s="187" t="s">
        <v>4</v>
      </c>
      <c r="B34" s="188" t="s">
        <v>5</v>
      </c>
      <c r="C34" s="32"/>
      <c r="D34" s="189" t="s">
        <v>256</v>
      </c>
    </row>
    <row r="35" spans="1:4" s="201" customFormat="1" ht="15" thickTop="1" x14ac:dyDescent="0.2">
      <c r="A35" s="659" t="s">
        <v>452</v>
      </c>
      <c r="B35" s="469">
        <v>177355.76</v>
      </c>
      <c r="C35" s="207"/>
      <c r="D35" s="210">
        <v>41918.89</v>
      </c>
    </row>
    <row r="36" spans="1:4" s="201" customFormat="1" ht="14.25" x14ac:dyDescent="0.2">
      <c r="A36" s="382" t="s">
        <v>536</v>
      </c>
      <c r="B36" s="471">
        <v>0</v>
      </c>
      <c r="C36" s="207"/>
      <c r="D36" s="210">
        <v>0</v>
      </c>
    </row>
    <row r="37" spans="1:4" s="201" customFormat="1" ht="14.25" x14ac:dyDescent="0.2">
      <c r="A37" s="382" t="s">
        <v>537</v>
      </c>
      <c r="B37" s="471">
        <v>466648</v>
      </c>
      <c r="C37" s="207"/>
      <c r="D37" s="210">
        <v>135381</v>
      </c>
    </row>
    <row r="38" spans="1:4" s="201" customFormat="1" ht="14.25" x14ac:dyDescent="0.2">
      <c r="A38" s="382" t="s">
        <v>538</v>
      </c>
      <c r="B38" s="471">
        <v>72900</v>
      </c>
      <c r="C38" s="207"/>
      <c r="D38" s="210">
        <v>332.18</v>
      </c>
    </row>
    <row r="39" spans="1:4" s="201" customFormat="1" ht="14.25" x14ac:dyDescent="0.2">
      <c r="A39" s="382" t="s">
        <v>526</v>
      </c>
      <c r="B39" s="471">
        <v>252377</v>
      </c>
      <c r="C39" s="207"/>
      <c r="D39" s="210">
        <v>0</v>
      </c>
    </row>
    <row r="40" spans="1:4" s="201" customFormat="1" ht="15" thickBot="1" x14ac:dyDescent="0.25">
      <c r="A40" s="650" t="s">
        <v>539</v>
      </c>
      <c r="B40" s="472">
        <v>90270</v>
      </c>
      <c r="C40" s="207"/>
      <c r="D40" s="210">
        <v>0</v>
      </c>
    </row>
    <row r="41" spans="1:4" s="201" customFormat="1" ht="16.5" thickTop="1" thickBot="1" x14ac:dyDescent="0.3">
      <c r="A41" s="256" t="s">
        <v>6</v>
      </c>
      <c r="B41" s="257">
        <f>SUM(B35:B40)</f>
        <v>1059550.76</v>
      </c>
      <c r="C41" s="207"/>
      <c r="D41" s="258">
        <f>SUM(D35:D40)</f>
        <v>177632.07</v>
      </c>
    </row>
    <row r="42" spans="1:4" ht="14.25" thickTop="1" thickBot="1" x14ac:dyDescent="0.25"/>
    <row r="43" spans="1:4" s="170" customFormat="1" ht="24.95" customHeight="1" thickTop="1" thickBot="1" x14ac:dyDescent="0.25">
      <c r="A43" s="212" t="s">
        <v>113</v>
      </c>
      <c r="B43" s="213">
        <f>B14+B29+B41</f>
        <v>15342206.199999999</v>
      </c>
      <c r="C43" s="169"/>
      <c r="D43" s="214">
        <f>D14+D29+D41</f>
        <v>1121793.57</v>
      </c>
    </row>
    <row r="44" spans="1:4" ht="13.5" thickTop="1" x14ac:dyDescent="0.2">
      <c r="B44" s="190">
        <v>32571745</v>
      </c>
      <c r="C44" s="190"/>
      <c r="D44" s="190">
        <v>1419814.8</v>
      </c>
    </row>
    <row r="45" spans="1:4" x14ac:dyDescent="0.2">
      <c r="B45" s="191">
        <f>B43+B44</f>
        <v>47913951.200000003</v>
      </c>
      <c r="C45" s="190"/>
      <c r="D45" s="191">
        <f>D43+D44</f>
        <v>2541608.37</v>
      </c>
    </row>
  </sheetData>
  <mergeCells count="4">
    <mergeCell ref="A15:B15"/>
    <mergeCell ref="A3:B3"/>
    <mergeCell ref="A17:D17"/>
    <mergeCell ref="A32:D32"/>
  </mergeCells>
  <pageMargins left="0.70866141732283472" right="0.70866141732283472" top="0.78740157480314965" bottom="0.78740157480314965" header="0.31496062992125984" footer="0.31496062992125984"/>
  <pageSetup paperSize="9" scale="95" firstPageNumber="252" orientation="portrait" useFirstPageNumber="1" r:id="rId1"/>
  <headerFooter>
    <oddFooter xml:space="preserve">&amp;L&amp;"Arial,Kurzíva"Zastupitelstvo Olomouckého kraje 25.6.2018
5.-Rozpočet Olomouckého kraje 2017-závěrečný účet
Příloha č.11: Dotace a návratné finanční výpomoci poskytnuté z rozpočtu Olomouckého kraje v roce 2017&amp;R&amp;"Arial,Kurzíva"Strana &amp;P (celkem 478)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119"/>
  <sheetViews>
    <sheetView view="pageBreakPreview" zoomScaleNormal="100" zoomScaleSheetLayoutView="100" workbookViewId="0">
      <selection activeCell="D113" sqref="D113"/>
    </sheetView>
  </sheetViews>
  <sheetFormatPr defaultRowHeight="12.75" x14ac:dyDescent="0.2"/>
  <cols>
    <col min="1" max="1" width="50.7109375" style="28" customWidth="1"/>
    <col min="2" max="2" width="20.7109375" style="28" customWidth="1"/>
    <col min="3" max="3" width="1.7109375" style="28" customWidth="1"/>
    <col min="4" max="4" width="20.7109375" style="28" customWidth="1"/>
    <col min="5" max="16384" width="9.140625" style="28"/>
  </cols>
  <sheetData>
    <row r="1" spans="1:4" ht="15.75" x14ac:dyDescent="0.25">
      <c r="A1" s="25" t="s">
        <v>145</v>
      </c>
      <c r="B1" s="16"/>
      <c r="C1" s="26"/>
      <c r="D1" s="16"/>
    </row>
    <row r="2" spans="1:4" ht="15.75" x14ac:dyDescent="0.25">
      <c r="A2" s="25"/>
      <c r="B2" s="16"/>
      <c r="C2" s="26"/>
      <c r="D2" s="16"/>
    </row>
    <row r="3" spans="1:4" ht="15.75" x14ac:dyDescent="0.25">
      <c r="A3" s="25" t="s">
        <v>161</v>
      </c>
      <c r="B3" s="16"/>
      <c r="C3" s="26"/>
      <c r="D3" s="16"/>
    </row>
    <row r="4" spans="1:4" ht="15" x14ac:dyDescent="0.25">
      <c r="A4" s="808" t="s">
        <v>162</v>
      </c>
      <c r="B4" s="812"/>
      <c r="C4" s="26"/>
      <c r="D4" s="16"/>
    </row>
    <row r="5" spans="1:4" s="201" customFormat="1" ht="16.5" customHeight="1" thickBot="1" x14ac:dyDescent="0.25">
      <c r="C5" s="223"/>
      <c r="D5" s="18" t="s">
        <v>2</v>
      </c>
    </row>
    <row r="6" spans="1:4" ht="14.25" thickTop="1" thickBot="1" x14ac:dyDescent="0.25">
      <c r="A6" s="187" t="s">
        <v>4</v>
      </c>
      <c r="B6" s="188" t="s">
        <v>5</v>
      </c>
      <c r="C6" s="32"/>
      <c r="D6" s="189" t="s">
        <v>256</v>
      </c>
    </row>
    <row r="7" spans="1:4" s="201" customFormat="1" ht="15" thickTop="1" x14ac:dyDescent="0.2">
      <c r="A7" s="751" t="s">
        <v>488</v>
      </c>
      <c r="B7" s="458">
        <v>289000</v>
      </c>
      <c r="C7" s="207"/>
      <c r="D7" s="217">
        <v>0</v>
      </c>
    </row>
    <row r="8" spans="1:4" s="201" customFormat="1" ht="14.25" x14ac:dyDescent="0.2">
      <c r="A8" s="651" t="s">
        <v>489</v>
      </c>
      <c r="B8" s="459">
        <v>400000</v>
      </c>
      <c r="C8" s="207"/>
      <c r="D8" s="217">
        <v>0</v>
      </c>
    </row>
    <row r="9" spans="1:4" s="201" customFormat="1" ht="14.25" x14ac:dyDescent="0.2">
      <c r="A9" s="651" t="s">
        <v>490</v>
      </c>
      <c r="B9" s="459">
        <v>361000</v>
      </c>
      <c r="C9" s="207"/>
      <c r="D9" s="217">
        <v>0</v>
      </c>
    </row>
    <row r="10" spans="1:4" s="201" customFormat="1" ht="14.25" x14ac:dyDescent="0.2">
      <c r="A10" s="651" t="s">
        <v>489</v>
      </c>
      <c r="B10" s="459">
        <v>270000</v>
      </c>
      <c r="C10" s="207"/>
      <c r="D10" s="217">
        <v>0</v>
      </c>
    </row>
    <row r="11" spans="1:4" s="201" customFormat="1" ht="15" thickBot="1" x14ac:dyDescent="0.25">
      <c r="A11" s="744" t="s">
        <v>491</v>
      </c>
      <c r="B11" s="460">
        <v>400000</v>
      </c>
      <c r="C11" s="207"/>
      <c r="D11" s="217">
        <v>0</v>
      </c>
    </row>
    <row r="12" spans="1:4" s="222" customFormat="1" ht="16.5" thickTop="1" thickBot="1" x14ac:dyDescent="0.3">
      <c r="A12" s="253" t="s">
        <v>6</v>
      </c>
      <c r="B12" s="254">
        <f>SUM(B7:B11)</f>
        <v>1720000</v>
      </c>
      <c r="C12" s="221"/>
      <c r="D12" s="252">
        <f>SUM(D7:D11)</f>
        <v>0</v>
      </c>
    </row>
    <row r="13" spans="1:4" ht="16.5" thickTop="1" x14ac:dyDescent="0.25">
      <c r="A13" s="25"/>
      <c r="B13" s="16"/>
      <c r="C13" s="26"/>
      <c r="D13" s="16"/>
    </row>
    <row r="14" spans="1:4" ht="31.5" customHeight="1" x14ac:dyDescent="0.25">
      <c r="A14" s="804" t="s">
        <v>163</v>
      </c>
      <c r="B14" s="804"/>
      <c r="C14" s="804"/>
      <c r="D14" s="804"/>
    </row>
    <row r="15" spans="1:4" s="201" customFormat="1" ht="13.5" customHeight="1" thickBot="1" x14ac:dyDescent="0.25">
      <c r="C15" s="223"/>
      <c r="D15" s="18" t="s">
        <v>2</v>
      </c>
    </row>
    <row r="16" spans="1:4" ht="14.25" thickTop="1" thickBot="1" x14ac:dyDescent="0.25">
      <c r="A16" s="187" t="s">
        <v>4</v>
      </c>
      <c r="B16" s="188" t="s">
        <v>5</v>
      </c>
      <c r="C16" s="32"/>
      <c r="D16" s="189" t="s">
        <v>256</v>
      </c>
    </row>
    <row r="17" spans="1:4" s="201" customFormat="1" ht="15" thickTop="1" x14ac:dyDescent="0.2">
      <c r="A17" s="653" t="s">
        <v>490</v>
      </c>
      <c r="B17" s="458">
        <v>140000</v>
      </c>
      <c r="C17" s="207"/>
      <c r="D17" s="210">
        <v>0</v>
      </c>
    </row>
    <row r="18" spans="1:4" s="201" customFormat="1" ht="14.25" x14ac:dyDescent="0.2">
      <c r="A18" s="651" t="s">
        <v>489</v>
      </c>
      <c r="B18" s="459">
        <v>70000</v>
      </c>
      <c r="C18" s="207"/>
      <c r="D18" s="210">
        <v>0</v>
      </c>
    </row>
    <row r="19" spans="1:4" s="201" customFormat="1" ht="14.25" x14ac:dyDescent="0.2">
      <c r="A19" s="651" t="s">
        <v>489</v>
      </c>
      <c r="B19" s="459">
        <v>140000</v>
      </c>
      <c r="C19" s="207"/>
      <c r="D19" s="210">
        <v>0</v>
      </c>
    </row>
    <row r="20" spans="1:4" s="201" customFormat="1" ht="14.25" x14ac:dyDescent="0.2">
      <c r="A20" s="651" t="s">
        <v>489</v>
      </c>
      <c r="B20" s="459">
        <v>60000</v>
      </c>
      <c r="C20" s="207"/>
      <c r="D20" s="210">
        <v>0</v>
      </c>
    </row>
    <row r="21" spans="1:4" s="201" customFormat="1" ht="15" thickBot="1" x14ac:dyDescent="0.25">
      <c r="A21" s="652" t="s">
        <v>488</v>
      </c>
      <c r="B21" s="460">
        <v>163000</v>
      </c>
      <c r="C21" s="207"/>
      <c r="D21" s="220">
        <v>0</v>
      </c>
    </row>
    <row r="22" spans="1:4" s="222" customFormat="1" ht="16.5" thickTop="1" thickBot="1" x14ac:dyDescent="0.3">
      <c r="A22" s="275" t="s">
        <v>6</v>
      </c>
      <c r="B22" s="276">
        <f>SUM(B17:B21)</f>
        <v>573000</v>
      </c>
      <c r="C22" s="221"/>
      <c r="D22" s="255">
        <f>SUM(D17:D21)</f>
        <v>0</v>
      </c>
    </row>
    <row r="23" spans="1:4" ht="16.5" thickTop="1" x14ac:dyDescent="0.25">
      <c r="A23" s="25"/>
      <c r="B23" s="16"/>
      <c r="C23" s="26"/>
      <c r="D23" s="16"/>
    </row>
    <row r="24" spans="1:4" ht="32.25" customHeight="1" x14ac:dyDescent="0.25">
      <c r="A24" s="804" t="s">
        <v>164</v>
      </c>
      <c r="B24" s="804"/>
      <c r="C24" s="804"/>
      <c r="D24" s="804"/>
    </row>
    <row r="25" spans="1:4" s="201" customFormat="1" ht="15.75" customHeight="1" thickBot="1" x14ac:dyDescent="0.25">
      <c r="C25" s="223"/>
      <c r="D25" s="18" t="s">
        <v>2</v>
      </c>
    </row>
    <row r="26" spans="1:4" ht="14.25" thickTop="1" thickBot="1" x14ac:dyDescent="0.25">
      <c r="A26" s="187" t="s">
        <v>4</v>
      </c>
      <c r="B26" s="188" t="s">
        <v>5</v>
      </c>
      <c r="C26" s="32"/>
      <c r="D26" s="189" t="s">
        <v>256</v>
      </c>
    </row>
    <row r="27" spans="1:4" s="201" customFormat="1" ht="15" thickTop="1" x14ac:dyDescent="0.2">
      <c r="A27" s="653" t="s">
        <v>493</v>
      </c>
      <c r="B27" s="461">
        <v>52000</v>
      </c>
      <c r="C27" s="207"/>
      <c r="D27" s="210">
        <v>0</v>
      </c>
    </row>
    <row r="28" spans="1:4" s="201" customFormat="1" ht="14.25" x14ac:dyDescent="0.2">
      <c r="A28" s="651" t="s">
        <v>489</v>
      </c>
      <c r="B28" s="462">
        <v>53000</v>
      </c>
      <c r="C28" s="207"/>
      <c r="D28" s="210">
        <v>0</v>
      </c>
    </row>
    <row r="29" spans="1:4" s="201" customFormat="1" ht="15" thickBot="1" x14ac:dyDescent="0.25">
      <c r="A29" s="652" t="s">
        <v>492</v>
      </c>
      <c r="B29" s="463">
        <v>202000</v>
      </c>
      <c r="C29" s="207"/>
      <c r="D29" s="233">
        <v>0</v>
      </c>
    </row>
    <row r="30" spans="1:4" s="201" customFormat="1" ht="16.5" thickTop="1" thickBot="1" x14ac:dyDescent="0.3">
      <c r="A30" s="256" t="s">
        <v>6</v>
      </c>
      <c r="B30" s="257">
        <f>SUM(B27:B29)</f>
        <v>307000</v>
      </c>
      <c r="C30" s="207"/>
      <c r="D30" s="258">
        <f>SUM(D27:D29)</f>
        <v>0</v>
      </c>
    </row>
    <row r="31" spans="1:4" ht="13.5" thickTop="1" x14ac:dyDescent="0.2"/>
    <row r="32" spans="1:4" ht="31.5" customHeight="1" x14ac:dyDescent="0.25">
      <c r="A32" s="804" t="s">
        <v>165</v>
      </c>
      <c r="B32" s="804"/>
      <c r="C32" s="804"/>
      <c r="D32" s="804"/>
    </row>
    <row r="33" spans="1:4" s="201" customFormat="1" ht="15" customHeight="1" thickBot="1" x14ac:dyDescent="0.25">
      <c r="C33" s="223"/>
      <c r="D33" s="18" t="s">
        <v>2</v>
      </c>
    </row>
    <row r="34" spans="1:4" ht="14.25" thickTop="1" thickBot="1" x14ac:dyDescent="0.25">
      <c r="A34" s="187" t="s">
        <v>4</v>
      </c>
      <c r="B34" s="188" t="s">
        <v>5</v>
      </c>
      <c r="C34" s="32"/>
      <c r="D34" s="189" t="s">
        <v>256</v>
      </c>
    </row>
    <row r="35" spans="1:4" s="201" customFormat="1" ht="15" thickTop="1" x14ac:dyDescent="0.2">
      <c r="A35" s="653" t="s">
        <v>490</v>
      </c>
      <c r="B35" s="458">
        <v>182000</v>
      </c>
      <c r="C35" s="207"/>
      <c r="D35" s="210">
        <v>0</v>
      </c>
    </row>
    <row r="36" spans="1:4" s="201" customFormat="1" ht="15" thickBot="1" x14ac:dyDescent="0.25">
      <c r="A36" s="652" t="s">
        <v>492</v>
      </c>
      <c r="B36" s="460">
        <v>218000</v>
      </c>
      <c r="C36" s="207"/>
      <c r="D36" s="220">
        <v>0</v>
      </c>
    </row>
    <row r="37" spans="1:4" s="201" customFormat="1" ht="16.5" thickTop="1" thickBot="1" x14ac:dyDescent="0.3">
      <c r="A37" s="256" t="s">
        <v>6</v>
      </c>
      <c r="B37" s="257">
        <f>SUM(B35:B36)</f>
        <v>400000</v>
      </c>
      <c r="C37" s="207"/>
      <c r="D37" s="258">
        <f>SUM(D35)</f>
        <v>0</v>
      </c>
    </row>
    <row r="38" spans="1:4" ht="13.5" thickTop="1" x14ac:dyDescent="0.2"/>
    <row r="39" spans="1:4" ht="15.75" hidden="1" customHeight="1" x14ac:dyDescent="0.25">
      <c r="A39" s="804" t="s">
        <v>166</v>
      </c>
      <c r="B39" s="804"/>
      <c r="C39" s="804"/>
      <c r="D39" s="804"/>
    </row>
    <row r="40" spans="1:4" s="201" customFormat="1" ht="15" hidden="1" customHeight="1" thickBot="1" x14ac:dyDescent="0.25">
      <c r="C40" s="223"/>
      <c r="D40" s="18" t="s">
        <v>2</v>
      </c>
    </row>
    <row r="41" spans="1:4" ht="14.25" hidden="1" thickTop="1" thickBot="1" x14ac:dyDescent="0.25">
      <c r="A41" s="187" t="s">
        <v>4</v>
      </c>
      <c r="B41" s="188" t="s">
        <v>5</v>
      </c>
      <c r="C41" s="32"/>
      <c r="D41" s="189" t="s">
        <v>13</v>
      </c>
    </row>
    <row r="42" spans="1:4" s="201" customFormat="1" ht="15.75" hidden="1" thickTop="1" thickBot="1" x14ac:dyDescent="0.25">
      <c r="A42" s="266"/>
      <c r="B42" s="265"/>
      <c r="C42" s="207"/>
      <c r="D42" s="210">
        <v>0</v>
      </c>
    </row>
    <row r="43" spans="1:4" s="201" customFormat="1" ht="16.5" hidden="1" thickTop="1" thickBot="1" x14ac:dyDescent="0.3">
      <c r="A43" s="256" t="s">
        <v>6</v>
      </c>
      <c r="B43" s="257">
        <f>SUM(B42)</f>
        <v>0</v>
      </c>
      <c r="C43" s="207"/>
      <c r="D43" s="258">
        <f>SUM(D42)</f>
        <v>0</v>
      </c>
    </row>
    <row r="44" spans="1:4" ht="13.5" hidden="1" thickTop="1" x14ac:dyDescent="0.2"/>
    <row r="51" spans="1:4" s="201" customFormat="1" ht="14.25" x14ac:dyDescent="0.2">
      <c r="A51" s="816"/>
      <c r="B51" s="816"/>
      <c r="C51" s="211"/>
      <c r="D51" s="24"/>
    </row>
    <row r="53" spans="1:4" ht="15.75" x14ac:dyDescent="0.25">
      <c r="A53" s="25" t="s">
        <v>167</v>
      </c>
      <c r="B53" s="16"/>
      <c r="C53" s="26"/>
      <c r="D53" s="16"/>
    </row>
    <row r="54" spans="1:4" ht="31.5" customHeight="1" x14ac:dyDescent="0.25">
      <c r="A54" s="804" t="s">
        <v>168</v>
      </c>
      <c r="B54" s="804"/>
      <c r="C54" s="804"/>
      <c r="D54" s="804"/>
    </row>
    <row r="55" spans="1:4" s="201" customFormat="1" ht="15" customHeight="1" thickBot="1" x14ac:dyDescent="0.25">
      <c r="C55" s="223"/>
      <c r="D55" s="18" t="s">
        <v>2</v>
      </c>
    </row>
    <row r="56" spans="1:4" ht="14.25" thickTop="1" thickBot="1" x14ac:dyDescent="0.25">
      <c r="A56" s="187" t="s">
        <v>4</v>
      </c>
      <c r="B56" s="188" t="s">
        <v>5</v>
      </c>
      <c r="C56" s="32"/>
      <c r="D56" s="189" t="s">
        <v>256</v>
      </c>
    </row>
    <row r="57" spans="1:4" s="201" customFormat="1" ht="29.25" thickTop="1" x14ac:dyDescent="0.2">
      <c r="A57" s="653" t="s">
        <v>494</v>
      </c>
      <c r="B57" s="461">
        <v>30000</v>
      </c>
      <c r="C57" s="207"/>
      <c r="D57" s="269">
        <v>0</v>
      </c>
    </row>
    <row r="58" spans="1:4" s="201" customFormat="1" ht="14.25" x14ac:dyDescent="0.2">
      <c r="A58" s="651" t="s">
        <v>495</v>
      </c>
      <c r="B58" s="462">
        <v>25000</v>
      </c>
      <c r="C58" s="207"/>
      <c r="D58" s="269">
        <v>0</v>
      </c>
    </row>
    <row r="59" spans="1:4" s="201" customFormat="1" ht="14.25" x14ac:dyDescent="0.2">
      <c r="A59" s="651" t="s">
        <v>496</v>
      </c>
      <c r="B59" s="462">
        <v>25000</v>
      </c>
      <c r="C59" s="207"/>
      <c r="D59" s="210">
        <v>0</v>
      </c>
    </row>
    <row r="60" spans="1:4" s="201" customFormat="1" ht="14.25" x14ac:dyDescent="0.2">
      <c r="A60" s="651" t="s">
        <v>497</v>
      </c>
      <c r="B60" s="462">
        <v>30000</v>
      </c>
      <c r="C60" s="207"/>
      <c r="D60" s="210">
        <v>0</v>
      </c>
    </row>
    <row r="61" spans="1:4" s="201" customFormat="1" ht="14.25" x14ac:dyDescent="0.2">
      <c r="A61" s="651" t="s">
        <v>498</v>
      </c>
      <c r="B61" s="462">
        <v>30000</v>
      </c>
      <c r="C61" s="207"/>
      <c r="D61" s="264">
        <v>0</v>
      </c>
    </row>
    <row r="62" spans="1:4" s="201" customFormat="1" ht="14.25" x14ac:dyDescent="0.2">
      <c r="A62" s="651" t="s">
        <v>499</v>
      </c>
      <c r="B62" s="462">
        <v>30000</v>
      </c>
      <c r="C62" s="207"/>
      <c r="D62" s="285">
        <v>0</v>
      </c>
    </row>
    <row r="63" spans="1:4" s="201" customFormat="1" ht="14.25" x14ac:dyDescent="0.2">
      <c r="A63" s="651" t="s">
        <v>500</v>
      </c>
      <c r="B63" s="462">
        <v>30000</v>
      </c>
      <c r="C63" s="207"/>
      <c r="D63" s="269">
        <v>0</v>
      </c>
    </row>
    <row r="64" spans="1:4" s="201" customFormat="1" ht="14.25" x14ac:dyDescent="0.2">
      <c r="A64" s="651" t="s">
        <v>501</v>
      </c>
      <c r="B64" s="462">
        <v>10000</v>
      </c>
      <c r="C64" s="207"/>
      <c r="D64" s="269">
        <v>0</v>
      </c>
    </row>
    <row r="65" spans="1:4" s="201" customFormat="1" ht="14.25" x14ac:dyDescent="0.2">
      <c r="A65" s="651" t="s">
        <v>502</v>
      </c>
      <c r="B65" s="462">
        <v>30000</v>
      </c>
      <c r="C65" s="207"/>
      <c r="D65" s="210">
        <v>0</v>
      </c>
    </row>
    <row r="66" spans="1:4" s="201" customFormat="1" ht="42.75" x14ac:dyDescent="0.2">
      <c r="A66" s="651" t="s">
        <v>503</v>
      </c>
      <c r="B66" s="462">
        <v>30000</v>
      </c>
      <c r="C66" s="207"/>
      <c r="D66" s="210">
        <v>0</v>
      </c>
    </row>
    <row r="67" spans="1:4" s="201" customFormat="1" ht="14.25" x14ac:dyDescent="0.2">
      <c r="A67" s="651" t="s">
        <v>504</v>
      </c>
      <c r="B67" s="462">
        <v>10266</v>
      </c>
      <c r="C67" s="207"/>
      <c r="D67" s="269">
        <v>0</v>
      </c>
    </row>
    <row r="68" spans="1:4" s="201" customFormat="1" ht="14.25" x14ac:dyDescent="0.2">
      <c r="A68" s="651" t="s">
        <v>505</v>
      </c>
      <c r="B68" s="462">
        <v>20000</v>
      </c>
      <c r="C68" s="207"/>
      <c r="D68" s="210">
        <v>0</v>
      </c>
    </row>
    <row r="69" spans="1:4" s="201" customFormat="1" ht="14.25" x14ac:dyDescent="0.2">
      <c r="A69" s="651" t="s">
        <v>506</v>
      </c>
      <c r="B69" s="462">
        <v>15000</v>
      </c>
      <c r="C69" s="207"/>
      <c r="D69" s="210">
        <v>0</v>
      </c>
    </row>
    <row r="70" spans="1:4" s="201" customFormat="1" ht="15" thickBot="1" x14ac:dyDescent="0.25">
      <c r="A70" s="650" t="s">
        <v>507</v>
      </c>
      <c r="B70" s="467">
        <v>30000</v>
      </c>
      <c r="C70" s="207"/>
      <c r="D70" s="210">
        <v>0</v>
      </c>
    </row>
    <row r="71" spans="1:4" s="201" customFormat="1" ht="16.5" thickTop="1" thickBot="1" x14ac:dyDescent="0.3">
      <c r="A71" s="256" t="s">
        <v>6</v>
      </c>
      <c r="B71" s="257">
        <f>SUM(B57:B70)</f>
        <v>345266</v>
      </c>
      <c r="C71" s="207"/>
      <c r="D71" s="258">
        <f>SUM(D57:D70)</f>
        <v>0</v>
      </c>
    </row>
    <row r="72" spans="1:4" s="201" customFormat="1" ht="15" thickTop="1" x14ac:dyDescent="0.2"/>
    <row r="73" spans="1:4" s="201" customFormat="1" ht="14.25" x14ac:dyDescent="0.2"/>
    <row r="74" spans="1:4" s="201" customFormat="1" ht="28.5" customHeight="1" x14ac:dyDescent="0.25">
      <c r="A74" s="804" t="s">
        <v>169</v>
      </c>
      <c r="B74" s="804"/>
      <c r="C74" s="804"/>
      <c r="D74" s="804"/>
    </row>
    <row r="75" spans="1:4" s="201" customFormat="1" ht="15" customHeight="1" thickBot="1" x14ac:dyDescent="0.25">
      <c r="C75" s="223"/>
      <c r="D75" s="18" t="s">
        <v>2</v>
      </c>
    </row>
    <row r="76" spans="1:4" ht="14.25" thickTop="1" thickBot="1" x14ac:dyDescent="0.25">
      <c r="A76" s="187" t="s">
        <v>4</v>
      </c>
      <c r="B76" s="188" t="s">
        <v>5</v>
      </c>
      <c r="C76" s="32"/>
      <c r="D76" s="189" t="s">
        <v>256</v>
      </c>
    </row>
    <row r="77" spans="1:4" s="201" customFormat="1" ht="15" thickTop="1" x14ac:dyDescent="0.2">
      <c r="A77" s="659" t="s">
        <v>508</v>
      </c>
      <c r="B77" s="469">
        <v>43000</v>
      </c>
      <c r="C77" s="207"/>
      <c r="D77" s="210">
        <v>0</v>
      </c>
    </row>
    <row r="78" spans="1:4" s="201" customFormat="1" ht="14.25" x14ac:dyDescent="0.2">
      <c r="A78" s="382" t="s">
        <v>509</v>
      </c>
      <c r="B78" s="471">
        <v>50000</v>
      </c>
      <c r="C78" s="207"/>
      <c r="D78" s="210">
        <v>0</v>
      </c>
    </row>
    <row r="79" spans="1:4" s="201" customFormat="1" ht="14.25" x14ac:dyDescent="0.2">
      <c r="A79" s="382" t="s">
        <v>510</v>
      </c>
      <c r="B79" s="471">
        <v>50000</v>
      </c>
      <c r="C79" s="207"/>
      <c r="D79" s="210">
        <v>0</v>
      </c>
    </row>
    <row r="80" spans="1:4" s="201" customFormat="1" ht="14.25" x14ac:dyDescent="0.2">
      <c r="A80" s="382" t="s">
        <v>511</v>
      </c>
      <c r="B80" s="471">
        <v>90000</v>
      </c>
      <c r="C80" s="207"/>
      <c r="D80" s="210">
        <v>0</v>
      </c>
    </row>
    <row r="81" spans="1:4" s="201" customFormat="1" ht="14.25" x14ac:dyDescent="0.2">
      <c r="A81" s="382" t="s">
        <v>112</v>
      </c>
      <c r="B81" s="471">
        <v>29500</v>
      </c>
      <c r="C81" s="207"/>
      <c r="D81" s="269">
        <v>0</v>
      </c>
    </row>
    <row r="82" spans="1:4" s="201" customFormat="1" ht="14.25" x14ac:dyDescent="0.2">
      <c r="A82" s="382" t="s">
        <v>492</v>
      </c>
      <c r="B82" s="471">
        <v>125371</v>
      </c>
      <c r="C82" s="207"/>
      <c r="D82" s="210">
        <v>0</v>
      </c>
    </row>
    <row r="83" spans="1:4" s="201" customFormat="1" ht="14.25" x14ac:dyDescent="0.2">
      <c r="A83" s="382" t="s">
        <v>512</v>
      </c>
      <c r="B83" s="471">
        <v>144044.24</v>
      </c>
      <c r="C83" s="207"/>
      <c r="D83" s="233">
        <v>0</v>
      </c>
    </row>
    <row r="84" spans="1:4" s="201" customFormat="1" ht="15" thickBot="1" x14ac:dyDescent="0.25">
      <c r="A84" s="650" t="s">
        <v>507</v>
      </c>
      <c r="B84" s="472">
        <v>20000</v>
      </c>
      <c r="C84" s="207"/>
      <c r="D84" s="210">
        <v>0</v>
      </c>
    </row>
    <row r="85" spans="1:4" s="201" customFormat="1" ht="16.5" thickTop="1" thickBot="1" x14ac:dyDescent="0.3">
      <c r="A85" s="256" t="s">
        <v>6</v>
      </c>
      <c r="B85" s="257">
        <f>SUM(B77:B84)</f>
        <v>551915.24</v>
      </c>
      <c r="C85" s="207"/>
      <c r="D85" s="258">
        <f>SUM(D77:D84)</f>
        <v>0</v>
      </c>
    </row>
    <row r="86" spans="1:4" s="201" customFormat="1" ht="15" thickTop="1" x14ac:dyDescent="0.2"/>
    <row r="87" spans="1:4" s="201" customFormat="1" ht="14.25" x14ac:dyDescent="0.2"/>
    <row r="88" spans="1:4" s="201" customFormat="1" ht="14.25" x14ac:dyDescent="0.2"/>
    <row r="89" spans="1:4" s="201" customFormat="1" ht="14.25" x14ac:dyDescent="0.2"/>
    <row r="90" spans="1:4" s="201" customFormat="1" ht="30.75" customHeight="1" x14ac:dyDescent="0.25">
      <c r="A90" s="804" t="s">
        <v>170</v>
      </c>
      <c r="B90" s="804"/>
      <c r="C90" s="804"/>
      <c r="D90" s="804"/>
    </row>
    <row r="91" spans="1:4" s="201" customFormat="1" ht="15" customHeight="1" thickBot="1" x14ac:dyDescent="0.25">
      <c r="C91" s="223"/>
      <c r="D91" s="18" t="s">
        <v>2</v>
      </c>
    </row>
    <row r="92" spans="1:4" ht="14.25" thickTop="1" thickBot="1" x14ac:dyDescent="0.25">
      <c r="A92" s="187" t="s">
        <v>4</v>
      </c>
      <c r="B92" s="188" t="s">
        <v>5</v>
      </c>
      <c r="C92" s="32"/>
      <c r="D92" s="189" t="s">
        <v>256</v>
      </c>
    </row>
    <row r="93" spans="1:4" s="201" customFormat="1" ht="15" thickTop="1" x14ac:dyDescent="0.2">
      <c r="A93" s="653" t="s">
        <v>513</v>
      </c>
      <c r="B93" s="458">
        <v>30000</v>
      </c>
      <c r="C93" s="207"/>
      <c r="D93" s="210">
        <v>0</v>
      </c>
    </row>
    <row r="94" spans="1:4" s="201" customFormat="1" ht="28.5" x14ac:dyDescent="0.2">
      <c r="A94" s="651" t="s">
        <v>514</v>
      </c>
      <c r="B94" s="459">
        <v>25000</v>
      </c>
      <c r="C94" s="207"/>
      <c r="D94" s="210">
        <v>25000</v>
      </c>
    </row>
    <row r="95" spans="1:4" s="201" customFormat="1" ht="28.5" x14ac:dyDescent="0.2">
      <c r="A95" s="651" t="s">
        <v>515</v>
      </c>
      <c r="B95" s="459">
        <v>30000</v>
      </c>
      <c r="C95" s="207"/>
      <c r="D95" s="269">
        <v>0</v>
      </c>
    </row>
    <row r="96" spans="1:4" s="201" customFormat="1" ht="14.25" x14ac:dyDescent="0.2">
      <c r="A96" s="651" t="s">
        <v>516</v>
      </c>
      <c r="B96" s="459">
        <v>30000</v>
      </c>
      <c r="C96" s="207"/>
      <c r="D96" s="270">
        <v>0</v>
      </c>
    </row>
    <row r="97" spans="1:4" s="201" customFormat="1" ht="43.5" thickBot="1" x14ac:dyDescent="0.25">
      <c r="A97" s="652" t="s">
        <v>503</v>
      </c>
      <c r="B97" s="460">
        <v>20000</v>
      </c>
      <c r="C97" s="207"/>
      <c r="D97" s="210">
        <v>0</v>
      </c>
    </row>
    <row r="98" spans="1:4" s="201" customFormat="1" ht="16.5" thickTop="1" thickBot="1" x14ac:dyDescent="0.3">
      <c r="A98" s="256" t="s">
        <v>6</v>
      </c>
      <c r="B98" s="257">
        <f>SUM(B93:B97)</f>
        <v>135000</v>
      </c>
      <c r="C98" s="207"/>
      <c r="D98" s="258">
        <f>SUM(D93:D97)</f>
        <v>25000</v>
      </c>
    </row>
    <row r="99" spans="1:4" s="201" customFormat="1" ht="15" thickTop="1" x14ac:dyDescent="0.2"/>
    <row r="100" spans="1:4" s="201" customFormat="1" ht="30.75" customHeight="1" x14ac:dyDescent="0.25">
      <c r="A100" s="804" t="s">
        <v>171</v>
      </c>
      <c r="B100" s="804"/>
      <c r="C100" s="804"/>
      <c r="D100" s="804"/>
    </row>
    <row r="101" spans="1:4" s="201" customFormat="1" ht="15" customHeight="1" thickBot="1" x14ac:dyDescent="0.25">
      <c r="C101" s="223"/>
      <c r="D101" s="18" t="s">
        <v>2</v>
      </c>
    </row>
    <row r="102" spans="1:4" ht="14.25" thickTop="1" thickBot="1" x14ac:dyDescent="0.25">
      <c r="A102" s="187" t="s">
        <v>4</v>
      </c>
      <c r="B102" s="188" t="s">
        <v>5</v>
      </c>
      <c r="C102" s="32"/>
      <c r="D102" s="189" t="s">
        <v>256</v>
      </c>
    </row>
    <row r="103" spans="1:4" ht="15" thickTop="1" x14ac:dyDescent="0.2">
      <c r="A103" s="653" t="s">
        <v>517</v>
      </c>
      <c r="B103" s="458">
        <v>25000</v>
      </c>
      <c r="C103" s="207"/>
      <c r="D103" s="210">
        <v>0</v>
      </c>
    </row>
    <row r="104" spans="1:4" ht="28.5" x14ac:dyDescent="0.2">
      <c r="A104" s="651" t="s">
        <v>518</v>
      </c>
      <c r="B104" s="459">
        <v>193000</v>
      </c>
      <c r="C104" s="207"/>
      <c r="D104" s="210">
        <f>64967.06+54000</f>
        <v>118967.06</v>
      </c>
    </row>
    <row r="105" spans="1:4" ht="14.25" x14ac:dyDescent="0.2">
      <c r="A105" s="651" t="s">
        <v>509</v>
      </c>
      <c r="B105" s="459">
        <v>200000</v>
      </c>
      <c r="C105" s="207"/>
      <c r="D105" s="210">
        <v>0</v>
      </c>
    </row>
    <row r="106" spans="1:4" ht="15" thickBot="1" x14ac:dyDescent="0.25">
      <c r="A106" s="652" t="s">
        <v>519</v>
      </c>
      <c r="B106" s="460">
        <v>300000</v>
      </c>
      <c r="C106" s="207"/>
      <c r="D106" s="233">
        <v>0</v>
      </c>
    </row>
    <row r="107" spans="1:4" ht="16.5" thickTop="1" thickBot="1" x14ac:dyDescent="0.3">
      <c r="A107" s="256" t="s">
        <v>146</v>
      </c>
      <c r="B107" s="257">
        <f>SUM(B103:B106)</f>
        <v>718000</v>
      </c>
      <c r="C107" s="207"/>
      <c r="D107" s="258">
        <f>SUM(D103:D106)</f>
        <v>118967.06</v>
      </c>
    </row>
    <row r="108" spans="1:4" ht="13.5" thickTop="1" x14ac:dyDescent="0.2"/>
    <row r="110" spans="1:4" ht="15" x14ac:dyDescent="0.25">
      <c r="A110" s="808" t="s">
        <v>172</v>
      </c>
      <c r="B110" s="809"/>
    </row>
    <row r="111" spans="1:4" s="201" customFormat="1" ht="15" customHeight="1" thickBot="1" x14ac:dyDescent="0.25">
      <c r="C111" s="223"/>
      <c r="D111" s="18" t="s">
        <v>2</v>
      </c>
    </row>
    <row r="112" spans="1:4" ht="14.25" thickTop="1" thickBot="1" x14ac:dyDescent="0.25">
      <c r="A112" s="187" t="s">
        <v>4</v>
      </c>
      <c r="B112" s="188" t="s">
        <v>5</v>
      </c>
      <c r="C112" s="32"/>
      <c r="D112" s="189" t="s">
        <v>256</v>
      </c>
    </row>
    <row r="113" spans="1:4" s="201" customFormat="1" ht="15" thickTop="1" x14ac:dyDescent="0.2">
      <c r="A113" s="653" t="s">
        <v>520</v>
      </c>
      <c r="B113" s="458">
        <v>201400</v>
      </c>
      <c r="C113" s="207"/>
      <c r="D113" s="210">
        <f>11077+15840</f>
        <v>26917</v>
      </c>
    </row>
    <row r="114" spans="1:4" s="201" customFormat="1" ht="15" thickBot="1" x14ac:dyDescent="0.25">
      <c r="A114" s="652" t="s">
        <v>521</v>
      </c>
      <c r="B114" s="460">
        <v>130000</v>
      </c>
      <c r="C114" s="207"/>
      <c r="D114" s="233">
        <v>0</v>
      </c>
    </row>
    <row r="115" spans="1:4" s="201" customFormat="1" ht="16.5" thickTop="1" thickBot="1" x14ac:dyDescent="0.3">
      <c r="A115" s="256" t="s">
        <v>6</v>
      </c>
      <c r="B115" s="257">
        <f>SUM(B113:B114)</f>
        <v>331400</v>
      </c>
      <c r="C115" s="207"/>
      <c r="D115" s="258">
        <f>SUM(D113:D114)</f>
        <v>26917</v>
      </c>
    </row>
    <row r="116" spans="1:4" ht="14.25" thickTop="1" thickBot="1" x14ac:dyDescent="0.25"/>
    <row r="117" spans="1:4" ht="24.95" customHeight="1" thickTop="1" thickBot="1" x14ac:dyDescent="0.25">
      <c r="A117" s="212" t="s">
        <v>113</v>
      </c>
      <c r="B117" s="213">
        <f>B115+B107+B98+B85+B71+B43+B37+B30+B22+B12</f>
        <v>5081581.24</v>
      </c>
      <c r="C117" s="169"/>
      <c r="D117" s="214">
        <f>D115+D107+D98+D85+D71+D43+D37+D30</f>
        <v>170884.06</v>
      </c>
    </row>
    <row r="118" spans="1:4" ht="13.5" thickTop="1" x14ac:dyDescent="0.2">
      <c r="B118" s="190">
        <v>2327677.2000000002</v>
      </c>
      <c r="C118" s="190"/>
      <c r="D118" s="190">
        <v>566680.43999999994</v>
      </c>
    </row>
    <row r="119" spans="1:4" x14ac:dyDescent="0.2">
      <c r="B119" s="191">
        <f>B117+B118</f>
        <v>7409258.4400000004</v>
      </c>
      <c r="C119" s="190"/>
      <c r="D119" s="191">
        <f>D117+D118</f>
        <v>737564.5</v>
      </c>
    </row>
  </sheetData>
  <mergeCells count="11">
    <mergeCell ref="A4:B4"/>
    <mergeCell ref="A51:B51"/>
    <mergeCell ref="A14:D14"/>
    <mergeCell ref="A24:D24"/>
    <mergeCell ref="A32:D32"/>
    <mergeCell ref="A39:D39"/>
    <mergeCell ref="A110:B110"/>
    <mergeCell ref="A54:D54"/>
    <mergeCell ref="A74:D74"/>
    <mergeCell ref="A90:D90"/>
    <mergeCell ref="A100:D100"/>
  </mergeCells>
  <pageMargins left="0.70866141732283472" right="0.70866141732283472" top="0.78740157480314965" bottom="0.78740157480314965" header="0.31496062992125984" footer="0.31496062992125984"/>
  <pageSetup paperSize="9" scale="95" firstPageNumber="253" orientation="portrait" useFirstPageNumber="1" r:id="rId1"/>
  <headerFooter>
    <oddFooter xml:space="preserve">&amp;L&amp;"Arial,Kurzíva"Zastupitelstvo Olomouckého kraje 25.6.2018
5.-Rozpočet Olomouckého kraje 2017-závěrečný účet
Příloha č.11: Dotace a návratné finanční výpomoci poskytnuté z rozpočtu Olomouckého kraje v roce 2017&amp;R&amp;"Arial,Kurzíva"Strana &amp;P (celkem 478)
</oddFooter>
  </headerFooter>
  <rowBreaks count="2" manualBreakCount="2">
    <brk id="51" max="3" man="1"/>
    <brk id="8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12</vt:i4>
      </vt:variant>
    </vt:vector>
  </HeadingPairs>
  <TitlesOfParts>
    <vt:vector size="23" baseType="lpstr">
      <vt:lpstr>rekapitulace</vt:lpstr>
      <vt:lpstr>Individální dotace</vt:lpstr>
      <vt:lpstr>ORJ 03</vt:lpstr>
      <vt:lpstr>ORJ 08</vt:lpstr>
      <vt:lpstr>ORJ 09</vt:lpstr>
      <vt:lpstr>ORJ 10</vt:lpstr>
      <vt:lpstr>ORJ 11</vt:lpstr>
      <vt:lpstr>ORJ 12</vt:lpstr>
      <vt:lpstr>ORJ 14</vt:lpstr>
      <vt:lpstr>ORJ 18</vt:lpstr>
      <vt:lpstr>ORJ 99</vt:lpstr>
      <vt:lpstr>rekapitulace!Názvy_tisku</vt:lpstr>
      <vt:lpstr>'Individální dotace'!Oblast_tisku</vt:lpstr>
      <vt:lpstr>'ORJ 03'!Oblast_tisku</vt:lpstr>
      <vt:lpstr>'ORJ 08'!Oblast_tisku</vt:lpstr>
      <vt:lpstr>'ORJ 09'!Oblast_tisku</vt:lpstr>
      <vt:lpstr>'ORJ 10'!Oblast_tisku</vt:lpstr>
      <vt:lpstr>'ORJ 11'!Oblast_tisku</vt:lpstr>
      <vt:lpstr>'ORJ 12'!Oblast_tisku</vt:lpstr>
      <vt:lpstr>'ORJ 14'!Oblast_tisku</vt:lpstr>
      <vt:lpstr>'ORJ 18'!Oblast_tisku</vt:lpstr>
      <vt:lpstr>'ORJ 99'!Oblast_tisku</vt:lpstr>
      <vt:lpstr>rekapitulace!Oblast_tisku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Balabuch Petr</cp:lastModifiedBy>
  <cp:lastPrinted>2018-05-29T09:19:05Z</cp:lastPrinted>
  <dcterms:created xsi:type="dcterms:W3CDTF">2011-03-31T06:06:24Z</dcterms:created>
  <dcterms:modified xsi:type="dcterms:W3CDTF">2018-05-30T11:57:43Z</dcterms:modified>
</cp:coreProperties>
</file>