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585"/>
  </bookViews>
  <sheets>
    <sheet name="Rozpočet účelových dotací 2018" sheetId="1" r:id="rId1"/>
  </sheets>
  <calcPr calcId="145621"/>
</workbook>
</file>

<file path=xl/calcChain.xml><?xml version="1.0" encoding="utf-8"?>
<calcChain xmlns="http://schemas.openxmlformats.org/spreadsheetml/2006/main">
  <c r="C211" i="1" l="1"/>
  <c r="D114" i="1" l="1"/>
  <c r="C420" i="1" l="1"/>
  <c r="C421" i="1"/>
  <c r="D404" i="1"/>
  <c r="D422" i="1" l="1"/>
  <c r="D424" i="1" s="1"/>
  <c r="B422" i="1"/>
  <c r="B424" i="1" s="1"/>
  <c r="C419" i="1"/>
  <c r="D412" i="1"/>
  <c r="D414" i="1" s="1"/>
  <c r="B412" i="1"/>
  <c r="B414" i="1" s="1"/>
  <c r="C411" i="1"/>
  <c r="C412" i="1" s="1"/>
  <c r="C414" i="1" s="1"/>
  <c r="C422" i="1" l="1"/>
  <c r="C424" i="1" s="1"/>
  <c r="D406" i="1" l="1"/>
  <c r="D427" i="1" s="1"/>
  <c r="B404" i="1"/>
  <c r="B406" i="1" s="1"/>
  <c r="B427" i="1" s="1"/>
  <c r="C403" i="1"/>
  <c r="C402" i="1"/>
  <c r="C750" i="1"/>
  <c r="C749" i="1"/>
  <c r="C738" i="1"/>
  <c r="C739" i="1"/>
  <c r="C737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02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575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14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41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05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676" i="1"/>
  <c r="C489" i="1"/>
  <c r="C490" i="1"/>
  <c r="C491" i="1"/>
  <c r="C492" i="1"/>
  <c r="C493" i="1"/>
  <c r="C494" i="1"/>
  <c r="C495" i="1"/>
  <c r="C496" i="1"/>
  <c r="C497" i="1"/>
  <c r="C488" i="1"/>
  <c r="C669" i="1"/>
  <c r="C670" i="1"/>
  <c r="C671" i="1"/>
  <c r="C668" i="1"/>
  <c r="C632" i="1"/>
  <c r="C633" i="1"/>
  <c r="C634" i="1"/>
  <c r="C635" i="1"/>
  <c r="C636" i="1"/>
  <c r="C631" i="1"/>
  <c r="C566" i="1"/>
  <c r="C567" i="1"/>
  <c r="C568" i="1"/>
  <c r="C569" i="1"/>
  <c r="C570" i="1"/>
  <c r="C565" i="1"/>
  <c r="C553" i="1"/>
  <c r="C554" i="1"/>
  <c r="C555" i="1"/>
  <c r="C556" i="1"/>
  <c r="C552" i="1"/>
  <c r="C542" i="1"/>
  <c r="C543" i="1"/>
  <c r="C544" i="1"/>
  <c r="C545" i="1"/>
  <c r="C546" i="1"/>
  <c r="C547" i="1"/>
  <c r="C541" i="1"/>
  <c r="C472" i="1"/>
  <c r="C473" i="1"/>
  <c r="C474" i="1"/>
  <c r="C475" i="1"/>
  <c r="C476" i="1"/>
  <c r="C477" i="1"/>
  <c r="C478" i="1"/>
  <c r="C479" i="1"/>
  <c r="C471" i="1"/>
  <c r="C404" i="1" l="1"/>
  <c r="C406" i="1" s="1"/>
  <c r="C427" i="1" s="1"/>
  <c r="C266" i="1"/>
  <c r="C267" i="1"/>
  <c r="C268" i="1"/>
  <c r="C269" i="1"/>
  <c r="C265" i="1"/>
  <c r="C251" i="1"/>
  <c r="C252" i="1"/>
  <c r="C253" i="1"/>
  <c r="C254" i="1"/>
  <c r="C255" i="1"/>
  <c r="C250" i="1"/>
  <c r="C240" i="1"/>
  <c r="C241" i="1"/>
  <c r="C242" i="1"/>
  <c r="C243" i="1"/>
  <c r="C244" i="1"/>
  <c r="C245" i="1"/>
  <c r="C239" i="1"/>
  <c r="C232" i="1"/>
  <c r="C233" i="1"/>
  <c r="C234" i="1"/>
  <c r="C231" i="1"/>
  <c r="C218" i="1"/>
  <c r="C219" i="1"/>
  <c r="C220" i="1"/>
  <c r="C221" i="1"/>
  <c r="C222" i="1"/>
  <c r="C223" i="1"/>
  <c r="C224" i="1"/>
  <c r="C225" i="1"/>
  <c r="C226" i="1"/>
  <c r="C217" i="1"/>
  <c r="C212" i="1"/>
  <c r="C210" i="1"/>
  <c r="C751" i="1" l="1"/>
  <c r="B751" i="1"/>
  <c r="C725" i="1"/>
  <c r="B725" i="1"/>
  <c r="C557" i="1"/>
  <c r="B557" i="1"/>
  <c r="C701" i="1"/>
  <c r="B701" i="1"/>
  <c r="C571" i="1"/>
  <c r="B571" i="1"/>
  <c r="C637" i="1"/>
  <c r="B637" i="1"/>
  <c r="C627" i="1"/>
  <c r="B627" i="1"/>
  <c r="C548" i="1"/>
  <c r="B548" i="1"/>
  <c r="C660" i="1"/>
  <c r="B660" i="1"/>
  <c r="C606" i="1"/>
  <c r="B606" i="1"/>
  <c r="C537" i="1"/>
  <c r="B537" i="1"/>
  <c r="C672" i="1"/>
  <c r="B672" i="1"/>
  <c r="C498" i="1"/>
  <c r="B498" i="1"/>
  <c r="C480" i="1"/>
  <c r="B480" i="1"/>
  <c r="D751" i="1" l="1"/>
  <c r="D672" i="1"/>
  <c r="B662" i="1"/>
  <c r="D725" i="1"/>
  <c r="D701" i="1"/>
  <c r="D557" i="1"/>
  <c r="D637" i="1"/>
  <c r="D660" i="1"/>
  <c r="D548" i="1"/>
  <c r="D627" i="1"/>
  <c r="D571" i="1"/>
  <c r="D606" i="1"/>
  <c r="D537" i="1"/>
  <c r="D498" i="1"/>
  <c r="D480" i="1"/>
  <c r="D374" i="1"/>
  <c r="B374" i="1"/>
  <c r="D379" i="1"/>
  <c r="B379" i="1"/>
  <c r="C378" i="1"/>
  <c r="C379" i="1" s="1"/>
  <c r="C371" i="1"/>
  <c r="C374" i="1" s="1"/>
  <c r="D363" i="1"/>
  <c r="B363" i="1"/>
  <c r="D344" i="1"/>
  <c r="B344" i="1"/>
  <c r="C343" i="1"/>
  <c r="C344" i="1" s="1"/>
  <c r="D559" i="1" l="1"/>
  <c r="D662" i="1"/>
  <c r="D727" i="1"/>
  <c r="D608" i="1"/>
  <c r="D382" i="1"/>
  <c r="C382" i="1"/>
  <c r="B382" i="1"/>
  <c r="D365" i="1" l="1"/>
  <c r="B365" i="1"/>
  <c r="C361" i="1"/>
  <c r="D353" i="1"/>
  <c r="D355" i="1" s="1"/>
  <c r="B353" i="1"/>
  <c r="B355" i="1" s="1"/>
  <c r="C352" i="1"/>
  <c r="C353" i="1" s="1"/>
  <c r="C355" i="1" s="1"/>
  <c r="D339" i="1"/>
  <c r="D346" i="1" s="1"/>
  <c r="B339" i="1"/>
  <c r="B346" i="1" s="1"/>
  <c r="C338" i="1"/>
  <c r="C339" i="1" s="1"/>
  <c r="C346" i="1" s="1"/>
  <c r="D330" i="1"/>
  <c r="D332" i="1" s="1"/>
  <c r="B330" i="1"/>
  <c r="B332" i="1" s="1"/>
  <c r="C329" i="1"/>
  <c r="C330" i="1" s="1"/>
  <c r="C332" i="1" s="1"/>
  <c r="C310" i="1"/>
  <c r="D311" i="1"/>
  <c r="B311" i="1"/>
  <c r="C316" i="1"/>
  <c r="C315" i="1"/>
  <c r="C308" i="1"/>
  <c r="C309" i="1"/>
  <c r="C307" i="1"/>
  <c r="C302" i="1"/>
  <c r="C294" i="1"/>
  <c r="C295" i="1"/>
  <c r="C296" i="1"/>
  <c r="C297" i="1"/>
  <c r="C293" i="1"/>
  <c r="B385" i="1" l="1"/>
  <c r="D385" i="1"/>
  <c r="C363" i="1"/>
  <c r="C365" i="1" s="1"/>
  <c r="C385" i="1" s="1"/>
  <c r="C288" i="1" l="1"/>
  <c r="B317" i="1"/>
  <c r="C317" i="1"/>
  <c r="C311" i="1"/>
  <c r="C303" i="1"/>
  <c r="B303" i="1"/>
  <c r="B298" i="1"/>
  <c r="C298" i="1"/>
  <c r="D298" i="1"/>
  <c r="B289" i="1"/>
  <c r="D317" i="1" l="1"/>
  <c r="B320" i="1"/>
  <c r="B388" i="1" s="1"/>
  <c r="D303" i="1"/>
  <c r="D192" i="1"/>
  <c r="D195" i="1" s="1"/>
  <c r="B192" i="1"/>
  <c r="B195" i="1" s="1"/>
  <c r="C191" i="1"/>
  <c r="C192" i="1" s="1"/>
  <c r="C195" i="1" s="1"/>
  <c r="D182" i="1"/>
  <c r="D185" i="1" s="1"/>
  <c r="B182" i="1"/>
  <c r="B185" i="1" s="1"/>
  <c r="C181" i="1"/>
  <c r="C180" i="1"/>
  <c r="C179" i="1"/>
  <c r="D120" i="1"/>
  <c r="D138" i="1"/>
  <c r="C135" i="1"/>
  <c r="C136" i="1"/>
  <c r="C137" i="1"/>
  <c r="D130" i="1"/>
  <c r="C125" i="1"/>
  <c r="C126" i="1"/>
  <c r="C127" i="1"/>
  <c r="C128" i="1"/>
  <c r="C129" i="1"/>
  <c r="C119" i="1"/>
  <c r="C106" i="1"/>
  <c r="C107" i="1"/>
  <c r="C108" i="1"/>
  <c r="C109" i="1"/>
  <c r="C110" i="1"/>
  <c r="C111" i="1"/>
  <c r="C112" i="1"/>
  <c r="C113" i="1"/>
  <c r="C114" i="1" s="1"/>
  <c r="C105" i="1"/>
  <c r="D161" i="1"/>
  <c r="D164" i="1" s="1"/>
  <c r="B161" i="1"/>
  <c r="B164" i="1" s="1"/>
  <c r="C160" i="1"/>
  <c r="C161" i="1" s="1"/>
  <c r="C164" i="1" s="1"/>
  <c r="D151" i="1"/>
  <c r="D154" i="1" s="1"/>
  <c r="B151" i="1"/>
  <c r="B154" i="1" s="1"/>
  <c r="C150" i="1"/>
  <c r="C151" i="1" s="1"/>
  <c r="C154" i="1" s="1"/>
  <c r="B138" i="1"/>
  <c r="C134" i="1"/>
  <c r="C138" i="1" s="1"/>
  <c r="B130" i="1"/>
  <c r="C124" i="1"/>
  <c r="C130" i="1" s="1"/>
  <c r="B120" i="1"/>
  <c r="C118" i="1"/>
  <c r="C120" i="1" s="1"/>
  <c r="D101" i="1"/>
  <c r="B101" i="1"/>
  <c r="C100" i="1"/>
  <c r="C101" i="1" s="1"/>
  <c r="B114" i="1"/>
  <c r="D198" i="1" l="1"/>
  <c r="B198" i="1"/>
  <c r="C182" i="1"/>
  <c r="C185" i="1" s="1"/>
  <c r="C198" i="1" s="1"/>
  <c r="C141" i="1"/>
  <c r="C167" i="1" s="1"/>
  <c r="D141" i="1"/>
  <c r="D167" i="1" s="1"/>
  <c r="B141" i="1"/>
  <c r="B167" i="1" s="1"/>
  <c r="C72" i="1" l="1"/>
  <c r="C73" i="1" s="1"/>
  <c r="D83" i="1"/>
  <c r="B83" i="1"/>
  <c r="C82" i="1"/>
  <c r="C83" i="1" s="1"/>
  <c r="D78" i="1"/>
  <c r="B78" i="1"/>
  <c r="C77" i="1"/>
  <c r="C78" i="1" s="1"/>
  <c r="D73" i="1"/>
  <c r="B73" i="1"/>
  <c r="D62" i="1"/>
  <c r="B62" i="1"/>
  <c r="C61" i="1"/>
  <c r="C62" i="1" s="1"/>
  <c r="D68" i="1"/>
  <c r="B68" i="1"/>
  <c r="C67" i="1"/>
  <c r="C66" i="1"/>
  <c r="D86" i="1" l="1"/>
  <c r="D89" i="1" s="1"/>
  <c r="B86" i="1"/>
  <c r="B89" i="1" s="1"/>
  <c r="C68" i="1"/>
  <c r="C86" i="1" s="1"/>
  <c r="C89" i="1" s="1"/>
  <c r="B1017" i="1"/>
  <c r="B1020" i="1" s="1"/>
  <c r="B1004" i="1"/>
  <c r="B1007" i="1" s="1"/>
  <c r="B995" i="1"/>
  <c r="B997" i="1" s="1"/>
  <c r="B984" i="1"/>
  <c r="B986" i="1" s="1"/>
  <c r="B968" i="1"/>
  <c r="B963" i="1"/>
  <c r="B958" i="1"/>
  <c r="B948" i="1"/>
  <c r="B950" i="1" s="1"/>
  <c r="B920" i="1"/>
  <c r="B922" i="1" s="1"/>
  <c r="B911" i="1"/>
  <c r="B913" i="1" s="1"/>
  <c r="B902" i="1"/>
  <c r="B904" i="1" s="1"/>
  <c r="B881" i="1"/>
  <c r="B876" i="1"/>
  <c r="B857" i="1"/>
  <c r="B851" i="1"/>
  <c r="B838" i="1"/>
  <c r="B840" i="1" s="1"/>
  <c r="B829" i="1"/>
  <c r="B831" i="1" s="1"/>
  <c r="B820" i="1"/>
  <c r="B822" i="1" s="1"/>
  <c r="B797" i="1"/>
  <c r="B792" i="1"/>
  <c r="B782" i="1"/>
  <c r="B777" i="1"/>
  <c r="B772" i="1"/>
  <c r="B754" i="1"/>
  <c r="B740" i="1"/>
  <c r="B743" i="1" l="1"/>
  <c r="B727" i="1"/>
  <c r="B784" i="1"/>
  <c r="B860" i="1"/>
  <c r="B925" i="1"/>
  <c r="B928" i="1" s="1"/>
  <c r="B970" i="1"/>
  <c r="B1010" i="1" s="1"/>
  <c r="B1023" i="1" s="1"/>
  <c r="B799" i="1"/>
  <c r="B843" i="1"/>
  <c r="B884" i="1"/>
  <c r="B887" i="1" s="1"/>
  <c r="B608" i="1"/>
  <c r="B482" i="1"/>
  <c r="B451" i="1"/>
  <c r="B454" i="1" s="1"/>
  <c r="B441" i="1"/>
  <c r="B444" i="1" s="1"/>
  <c r="B270" i="1"/>
  <c r="B273" i="1" s="1"/>
  <c r="B256" i="1"/>
  <c r="B246" i="1"/>
  <c r="B235" i="1"/>
  <c r="B227" i="1"/>
  <c r="B213" i="1"/>
  <c r="B41" i="1"/>
  <c r="B43" i="1" s="1"/>
  <c r="B32" i="1"/>
  <c r="B34" i="1" s="1"/>
  <c r="C1016" i="1"/>
  <c r="C1017" i="1" s="1"/>
  <c r="C1020" i="1" s="1"/>
  <c r="C1003" i="1"/>
  <c r="C1004" i="1" s="1"/>
  <c r="C1007" i="1" s="1"/>
  <c r="C994" i="1"/>
  <c r="C993" i="1"/>
  <c r="C992" i="1"/>
  <c r="C983" i="1"/>
  <c r="C982" i="1"/>
  <c r="C981" i="1"/>
  <c r="C980" i="1"/>
  <c r="C979" i="1"/>
  <c r="C978" i="1"/>
  <c r="C977" i="1"/>
  <c r="C976" i="1"/>
  <c r="C967" i="1"/>
  <c r="C968" i="1" s="1"/>
  <c r="C962" i="1"/>
  <c r="C963" i="1" s="1"/>
  <c r="C957" i="1"/>
  <c r="C956" i="1"/>
  <c r="C947" i="1"/>
  <c r="C946" i="1"/>
  <c r="C945" i="1"/>
  <c r="C944" i="1"/>
  <c r="C943" i="1"/>
  <c r="C942" i="1"/>
  <c r="C919" i="1"/>
  <c r="C920" i="1" s="1"/>
  <c r="C922" i="1" s="1"/>
  <c r="C910" i="1"/>
  <c r="C911" i="1" s="1"/>
  <c r="C913" i="1" s="1"/>
  <c r="C901" i="1"/>
  <c r="C902" i="1" s="1"/>
  <c r="C904" i="1" s="1"/>
  <c r="C880" i="1"/>
  <c r="C881" i="1" s="1"/>
  <c r="C875" i="1"/>
  <c r="C876" i="1" s="1"/>
  <c r="C856" i="1"/>
  <c r="C855" i="1"/>
  <c r="C850" i="1"/>
  <c r="C851" i="1" s="1"/>
  <c r="C837" i="1"/>
  <c r="C838" i="1" s="1"/>
  <c r="C840" i="1" s="1"/>
  <c r="C828" i="1"/>
  <c r="C829" i="1" s="1"/>
  <c r="C831" i="1" s="1"/>
  <c r="C819" i="1"/>
  <c r="C820" i="1" s="1"/>
  <c r="C822" i="1" s="1"/>
  <c r="C796" i="1"/>
  <c r="C797" i="1" s="1"/>
  <c r="C791" i="1"/>
  <c r="C790" i="1"/>
  <c r="C781" i="1"/>
  <c r="C782" i="1" s="1"/>
  <c r="C776" i="1"/>
  <c r="C777" i="1" s="1"/>
  <c r="C771" i="1"/>
  <c r="C772" i="1" s="1"/>
  <c r="C754" i="1"/>
  <c r="C450" i="1"/>
  <c r="C451" i="1" s="1"/>
  <c r="C454" i="1" s="1"/>
  <c r="C440" i="1"/>
  <c r="C439" i="1"/>
  <c r="C40" i="1"/>
  <c r="C41" i="1" s="1"/>
  <c r="C43" i="1" s="1"/>
  <c r="C31" i="1"/>
  <c r="C32" i="1" s="1"/>
  <c r="C34" i="1" s="1"/>
  <c r="C22" i="1"/>
  <c r="C21" i="1"/>
  <c r="B23" i="1"/>
  <c r="B25" i="1" s="1"/>
  <c r="C12" i="1"/>
  <c r="C11" i="1"/>
  <c r="B13" i="1"/>
  <c r="B15" i="1" s="1"/>
  <c r="C843" i="1" l="1"/>
  <c r="C925" i="1"/>
  <c r="C928" i="1" s="1"/>
  <c r="C246" i="1"/>
  <c r="C235" i="1"/>
  <c r="C256" i="1"/>
  <c r="C884" i="1"/>
  <c r="C887" i="1" s="1"/>
  <c r="C948" i="1"/>
  <c r="C950" i="1" s="1"/>
  <c r="B46" i="1"/>
  <c r="B49" i="1" s="1"/>
  <c r="B559" i="1"/>
  <c r="C441" i="1"/>
  <c r="C444" i="1" s="1"/>
  <c r="C457" i="1" s="1"/>
  <c r="C857" i="1"/>
  <c r="C860" i="1" s="1"/>
  <c r="B259" i="1"/>
  <c r="B276" i="1" s="1"/>
  <c r="B802" i="1"/>
  <c r="B805" i="1" s="1"/>
  <c r="C984" i="1"/>
  <c r="C986" i="1" s="1"/>
  <c r="C995" i="1"/>
  <c r="C997" i="1" s="1"/>
  <c r="B457" i="1"/>
  <c r="B863" i="1"/>
  <c r="C784" i="1"/>
  <c r="C958" i="1"/>
  <c r="C970" i="1" s="1"/>
  <c r="C792" i="1"/>
  <c r="C799" i="1" s="1"/>
  <c r="C270" i="1"/>
  <c r="C273" i="1" s="1"/>
  <c r="C23" i="1"/>
  <c r="C25" i="1" s="1"/>
  <c r="C13" i="1"/>
  <c r="C15" i="1" s="1"/>
  <c r="B730" i="1" l="1"/>
  <c r="C863" i="1"/>
  <c r="C802" i="1"/>
  <c r="C805" i="1" s="1"/>
  <c r="C727" i="1"/>
  <c r="C1010" i="1"/>
  <c r="C1023" i="1" s="1"/>
  <c r="C662" i="1"/>
  <c r="C559" i="1"/>
  <c r="C608" i="1"/>
  <c r="C46" i="1"/>
  <c r="C49" i="1" s="1"/>
  <c r="D902" i="1"/>
  <c r="D904" i="1" s="1"/>
  <c r="B757" i="1" l="1"/>
  <c r="D911" i="1"/>
  <c r="D913" i="1" s="1"/>
  <c r="D920" i="1" l="1"/>
  <c r="D922" i="1" s="1"/>
  <c r="D925" i="1" s="1"/>
  <c r="D13" i="1"/>
  <c r="D15" i="1" s="1"/>
  <c r="D23" i="1"/>
  <c r="D25" i="1" s="1"/>
  <c r="D797" i="1" l="1"/>
  <c r="D792" i="1"/>
  <c r="D782" i="1"/>
  <c r="D777" i="1"/>
  <c r="D772" i="1"/>
  <c r="D799" i="1" l="1"/>
  <c r="D784" i="1"/>
  <c r="D754" i="1"/>
  <c r="D802" i="1" l="1"/>
  <c r="D805" i="1" s="1"/>
  <c r="D451" i="1" l="1"/>
  <c r="D454" i="1" s="1"/>
  <c r="D441" i="1"/>
  <c r="D444" i="1" s="1"/>
  <c r="D457" i="1" l="1"/>
  <c r="D41" i="1"/>
  <c r="D43" i="1" s="1"/>
  <c r="D32" i="1"/>
  <c r="D34" i="1" s="1"/>
  <c r="D46" i="1" l="1"/>
  <c r="D49" i="1" s="1"/>
  <c r="D995" i="1" l="1"/>
  <c r="D997" i="1" s="1"/>
  <c r="D984" i="1"/>
  <c r="D968" i="1"/>
  <c r="D963" i="1"/>
  <c r="D958" i="1"/>
  <c r="D948" i="1"/>
  <c r="D857" i="1"/>
  <c r="D270" i="1"/>
  <c r="D273" i="1" s="1"/>
  <c r="D256" i="1"/>
  <c r="D246" i="1"/>
  <c r="D235" i="1"/>
  <c r="D970" i="1" l="1"/>
  <c r="D928" i="1" l="1"/>
  <c r="D851" i="1"/>
  <c r="D860" i="1" s="1"/>
  <c r="D838" i="1"/>
  <c r="D840" i="1" s="1"/>
  <c r="D829" i="1"/>
  <c r="D831" i="1" s="1"/>
  <c r="D820" i="1"/>
  <c r="D822" i="1" s="1"/>
  <c r="D843" i="1" l="1"/>
  <c r="D863" i="1" s="1"/>
  <c r="D1017" i="1"/>
  <c r="D1020" i="1" s="1"/>
  <c r="D1004" i="1"/>
  <c r="D1007" i="1" s="1"/>
  <c r="D986" i="1"/>
  <c r="D950" i="1"/>
  <c r="D881" i="1"/>
  <c r="D876" i="1"/>
  <c r="D1010" i="1" l="1"/>
  <c r="D1023" i="1" s="1"/>
  <c r="D884" i="1"/>
  <c r="D887" i="1" s="1"/>
  <c r="C227" i="1"/>
  <c r="D227" i="1"/>
  <c r="C289" i="1"/>
  <c r="C320" i="1" s="1"/>
  <c r="C388" i="1" s="1"/>
  <c r="D289" i="1"/>
  <c r="C482" i="1"/>
  <c r="D482" i="1"/>
  <c r="D730" i="1" s="1"/>
  <c r="D320" i="1" l="1"/>
  <c r="D388" i="1" s="1"/>
  <c r="C730" i="1"/>
  <c r="C213" i="1" l="1"/>
  <c r="C259" i="1" s="1"/>
  <c r="C276" i="1" s="1"/>
  <c r="D213" i="1"/>
  <c r="D259" i="1" s="1"/>
  <c r="D276" i="1" s="1"/>
  <c r="C740" i="1" l="1"/>
  <c r="D740" i="1"/>
  <c r="D743" i="1" s="1"/>
  <c r="D757" i="1" s="1"/>
  <c r="C743" i="1" l="1"/>
  <c r="C757" i="1" s="1"/>
</calcChain>
</file>

<file path=xl/sharedStrings.xml><?xml version="1.0" encoding="utf-8"?>
<sst xmlns="http://schemas.openxmlformats.org/spreadsheetml/2006/main" count="1032" uniqueCount="386">
  <si>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</si>
  <si>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</si>
  <si>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</si>
  <si>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</si>
  <si>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</si>
  <si>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</si>
  <si>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</si>
  <si>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</si>
  <si>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</si>
  <si>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</si>
  <si>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</si>
  <si>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Olomouc</t>
  </si>
  <si>
    <t>Obec s rozšířenou působností: Šternberk</t>
  </si>
  <si>
    <t>Obec s rozšířenou působností: Uničov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</si>
  <si>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</si>
  <si>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</si>
  <si>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</si>
  <si>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</si>
  <si>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</si>
  <si>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</si>
  <si>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Celkem Jeseník</t>
  </si>
  <si>
    <t>Celkem Olomouc</t>
  </si>
  <si>
    <t>Celkem Šternberk</t>
  </si>
  <si>
    <t>Celkem Uničov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</si>
  <si>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</si>
  <si>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</si>
  <si>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</si>
  <si>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</si>
  <si>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</si>
  <si>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</si>
  <si>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Název školy</t>
  </si>
  <si>
    <t>Základní škola Česká Ves</t>
  </si>
  <si>
    <t>Základní škola Vidnava</t>
  </si>
  <si>
    <t>Mateřská škola Olomouc, Žižkovo nám. 3</t>
  </si>
  <si>
    <t>Základní škola Moravský Beroun, Opavská 128</t>
  </si>
  <si>
    <t>Základní škola Uničov, J. Haška 211</t>
  </si>
  <si>
    <t>Základní škola Němčice nad Hanou, Tyršova 360</t>
  </si>
  <si>
    <t>Dům dětí a mládeže Sportcentrum Prostějov, Olympijská 4</t>
  </si>
  <si>
    <t>Základní škola Mohelnice, Vodní 27</t>
  </si>
  <si>
    <t>Celkem obecní školství Olomouckého kraje</t>
  </si>
  <si>
    <t>ZŠ a MŠ Olomouc, Náves Svobody 41</t>
  </si>
  <si>
    <t>ZŠ a MŠ Těšetice</t>
  </si>
  <si>
    <t>ZŠ a MŠ Bělá pod Pradědem</t>
  </si>
  <si>
    <t>ZŠ a MŠ Bernartice</t>
  </si>
  <si>
    <t>ZŠ a MŠ Písečná</t>
  </si>
  <si>
    <t>ZŠ a MŠ Měrovice nad Hanou</t>
  </si>
  <si>
    <t>ZŠ a MŠ Pěnčín</t>
  </si>
  <si>
    <t>Středisko volného času DUHA Jeseník</t>
  </si>
  <si>
    <t>Základní škola Klenovice na Hané</t>
  </si>
  <si>
    <t>ZŠ a MŠ Prostějov, Kollárova ul. 4</t>
  </si>
  <si>
    <t>Základní škola Přerov, B. Němcové 16</t>
  </si>
  <si>
    <t>Základní škola Šternberk, nám. Svobody 3</t>
  </si>
  <si>
    <t>ZŠ a MŠ Sudkov</t>
  </si>
  <si>
    <t>SVČ a ZpDVPP Doris Šumperk, Komenského 9</t>
  </si>
  <si>
    <t>Základní škola Hrubčice</t>
  </si>
  <si>
    <t xml:space="preserve">ZŠ a MŠ Kostelec na Hané </t>
  </si>
  <si>
    <t xml:space="preserve">ZŠ a MŠ Přemyslovice </t>
  </si>
  <si>
    <t>ZŠ a MŠ Tištín</t>
  </si>
  <si>
    <t>Základní škola Kojetín, Svatopluka Čecha 586</t>
  </si>
  <si>
    <t>v Kč</t>
  </si>
  <si>
    <t xml:space="preserve">Základní škola Vápenná </t>
  </si>
  <si>
    <t xml:space="preserve">Základní škola Hranice, Struhlovsko 1795 </t>
  </si>
  <si>
    <t>Obecní školy</t>
  </si>
  <si>
    <t>Krajské školy</t>
  </si>
  <si>
    <t>Gymnázium, Jeseník, Komenského 281</t>
  </si>
  <si>
    <t>Střední odborná škola a Střední odborné učiliště strojírenské a stavební, Jeseník, Dukelská 1240</t>
  </si>
  <si>
    <t>Odborné učiliště a Praktická škola, Lipová - lázně 458</t>
  </si>
  <si>
    <t>Střední škola gastronomie a farmářství Jeseník</t>
  </si>
  <si>
    <t xml:space="preserve">Střední průmyslová škola a Střední odborné učiliště Uničov </t>
  </si>
  <si>
    <t xml:space="preserve">Střední  škola zemědělská a zahradnická, Olomouc, U Hradiska 4 </t>
  </si>
  <si>
    <t xml:space="preserve">Střední odborná škola Litovel, Komenského 677 </t>
  </si>
  <si>
    <t>Střední škola polytechnická, Olomouc, Rooseveltova 79</t>
  </si>
  <si>
    <t>Střední škola technická a obchodní, Olomouc, Kosinova 4</t>
  </si>
  <si>
    <t>Střední odborná škola lesnická a strojírenská  Šternberk</t>
  </si>
  <si>
    <t>Dům dětí a mládeže Olomouc</t>
  </si>
  <si>
    <t>Gymnázium Jiřího Wolkera, Prostějov, Kollárova 3</t>
  </si>
  <si>
    <t>Střední odborná škola průmyslová a Střední odborné učiliště strojírenské, Prostějov, Lidická 4</t>
  </si>
  <si>
    <t>Švehlova střední škola polytechnická Prostějov</t>
  </si>
  <si>
    <t>Střední škola a Základní škola Lipník nad Bečvou, Osecká 301</t>
  </si>
  <si>
    <t>Střední průmyslová škola Hranice</t>
  </si>
  <si>
    <t xml:space="preserve">Střední průmyslová škola stavební, Lipník nad Bečvou, Komenského sady 257 </t>
  </si>
  <si>
    <t>Střední škola elektrotechnická, Lipník nad Bečvou, Tyršova 781</t>
  </si>
  <si>
    <t>Střední škola technická, Přerov, Kouřílkova 8</t>
  </si>
  <si>
    <t>Středisko volného času ATLAS a BIOS, Přerov</t>
  </si>
  <si>
    <t>Vyšší odborná škola a Střední škola automobilní, Zábřeh, U Dráhy 6</t>
  </si>
  <si>
    <t>Střední odborná škola, Šumperk, Zemědělská 3</t>
  </si>
  <si>
    <t>Střední škola sociální péče a služeb, Zábřeh, nám. 8. května 2</t>
  </si>
  <si>
    <t>Celkem školy a školská zařízení zřizovaná Olomouckým krajem</t>
  </si>
  <si>
    <t>Celkem školy a školská zařízení v Olomouckém kraji</t>
  </si>
  <si>
    <t>Soukromé školy</t>
  </si>
  <si>
    <t>Celkem</t>
  </si>
  <si>
    <t>Celkem soukromé školy Olomouckého kraje</t>
  </si>
  <si>
    <t>ÚZ 33 457</t>
  </si>
  <si>
    <t>Waldorfská ZŠ a MŠ Olomouc s.r.o., Kosinova 3</t>
  </si>
  <si>
    <t>Střední škola a Základní škola DC 90, s.r.o., Nedbalova 36, Olomouc - Topolany 772 00</t>
  </si>
  <si>
    <t>ÚZ 33 049</t>
  </si>
  <si>
    <t>Soukromé odborné učiliště Velký újezd, s.r.o, Velký Újezd 321, 783 55</t>
  </si>
  <si>
    <t>Obec s rozšířenou působností: Zábřeh</t>
  </si>
  <si>
    <t>Celkem Zábřeh</t>
  </si>
  <si>
    <t xml:space="preserve">Mateřská škola Němčice nad Hanou, Trávnická 201 </t>
  </si>
  <si>
    <t>ÚZ 33 354</t>
  </si>
  <si>
    <t>Celkem školy zřízované Olomouckým krajem</t>
  </si>
  <si>
    <t>Střední škola stavební a podnikatelská, s.r.o., Štěpánovská 23, Olomouc - Chomoutov</t>
  </si>
  <si>
    <t>Základní škola Uničov, Pionýrů 685</t>
  </si>
  <si>
    <t>Střední škola zemědělská, Přerov, Osmek 47</t>
  </si>
  <si>
    <t>Střední škola gastronomie a služeb , Přerov, Šířava 7</t>
  </si>
  <si>
    <t>Střední škola logistiky a chemie, Olomouc, U Hradiska 29</t>
  </si>
  <si>
    <t>ÚZ 33 166</t>
  </si>
  <si>
    <t>ÚZ 33 435</t>
  </si>
  <si>
    <t>ÚZ 33 069</t>
  </si>
  <si>
    <t>Pedagogicko-psychologická poradna Olomouc a Speciální pedagogické centrum Olomouckého kraje, Olomouc, U Sportovní haly 1a</t>
  </si>
  <si>
    <t>Základní škola a Mateřská škola logopedická Olomouc, třída Svornosti 37/900, Olomouc</t>
  </si>
  <si>
    <t>Soukromá střední odborná škola Hranice, s.r.o., Jaselská 832, Hranice</t>
  </si>
  <si>
    <t>Základní škola pro žáky se specifickými poruchami učení a mateřské škola logopedická Schola Viva, o.p.s., Erbenova 16, Šumperk</t>
  </si>
  <si>
    <t>Střední škola technická a zemědělská Mohelnice, 1. máje 2</t>
  </si>
  <si>
    <t>Obec s rozšířenou působností: Litovel</t>
  </si>
  <si>
    <t>ZŠ a MŠ Náklo</t>
  </si>
  <si>
    <t>Základní škola Vilémov</t>
  </si>
  <si>
    <t>Celkem Litovel</t>
  </si>
  <si>
    <t>ZŠ a MŠ Bohuňovice</t>
  </si>
  <si>
    <t>ZŠ a MŠ Bystročice</t>
  </si>
  <si>
    <t>ZŠ a MŠ Dub nad Moravou</t>
  </si>
  <si>
    <t>ZŠ a MŠ Grygov</t>
  </si>
  <si>
    <t>ZŠ a MŠ Horka nad Moravou, Lidická 9</t>
  </si>
  <si>
    <t>ZŠ a MŠ Lutín, Školní 80</t>
  </si>
  <si>
    <t>ZŠ a MŠ Olomouc, Demlova 18</t>
  </si>
  <si>
    <t>ZŠ a MŠ Olomouc-Nemilany, Raisova 1</t>
  </si>
  <si>
    <t>Fakultní základní škola Olomouc, Tererovo nám. 1</t>
  </si>
  <si>
    <t>Základní škola Olomouc, Zeyerova 28</t>
  </si>
  <si>
    <t>ZŠ a MŠ Přáslavice</t>
  </si>
  <si>
    <t>Základní škola Štěpánov, Dolní 78</t>
  </si>
  <si>
    <t xml:space="preserve">Masarykova ZŠ a MŠ Velká Bystřice, 8. května 67 </t>
  </si>
  <si>
    <t>ZŠ a MŠ Libavá, Náměstí 150, 783 07 Město Libavá</t>
  </si>
  <si>
    <t>Základní škola Uničov, U stadionu 849</t>
  </si>
  <si>
    <t>Obec s rozšířenou působností: Konice</t>
  </si>
  <si>
    <t>Celkem Konice</t>
  </si>
  <si>
    <t xml:space="preserve">ZŠ a MŠ Bedihošť </t>
  </si>
  <si>
    <t xml:space="preserve">Základní škola Brodek u Prostějova, Císařská 65 </t>
  </si>
  <si>
    <t xml:space="preserve">Základní škola Hrubčice </t>
  </si>
  <si>
    <t>Základní škola Krumsín</t>
  </si>
  <si>
    <t>Masarykova ZŠ a MŠ Nezamyslice, 1. máje 234</t>
  </si>
  <si>
    <t>ZŠ a MŠ Olšany u Prostějova</t>
  </si>
  <si>
    <t>Základní škola Plumlov, Rudé armády 300</t>
  </si>
  <si>
    <t>Základní škola Prostějov, ul. E. Valenty 52</t>
  </si>
  <si>
    <t>Základní škola Prostějov, ul. Vl. Majakovského 1</t>
  </si>
  <si>
    <t>ZŠ a MŠ Prostějov, Melantrichova ul. 60</t>
  </si>
  <si>
    <t>ZŠ a MŠ Určice</t>
  </si>
  <si>
    <t>ZŠ a MŠ Bělotín</t>
  </si>
  <si>
    <t>Základní škola Hranice, tř. 1. máje 357</t>
  </si>
  <si>
    <t>Základní škola Lipník nad Bečvou, Osecká 315</t>
  </si>
  <si>
    <t>Základní škola Přerov, Hranická 14</t>
  </si>
  <si>
    <t>Základní škola Přerov, Trávník 27</t>
  </si>
  <si>
    <t>ZŠ a MŠ Bušín</t>
  </si>
  <si>
    <t xml:space="preserve">ZŠ a MŠ Ruda nad Moravou-Hrabenov, Školní 175 </t>
  </si>
  <si>
    <t>Základní škola Šumperk, dr. E. Beneše 1</t>
  </si>
  <si>
    <t>Základní škola Šumperk, Šumavská 21</t>
  </si>
  <si>
    <t>ZŠ a MŠ Bohuslavice</t>
  </si>
  <si>
    <t>ZŠ a MŠ Brníčko</t>
  </si>
  <si>
    <t>ZŠ a MŠ Dubicko, Zábřežská 143</t>
  </si>
  <si>
    <t xml:space="preserve">ZŠ a MŠ Jedlí </t>
  </si>
  <si>
    <t>ZŠ a MŠ Leština, 7. května 134</t>
  </si>
  <si>
    <t>ZŠ a MŠ Lukavice</t>
  </si>
  <si>
    <t>Střední zdravotnická škola, Hranice, Nová 1820</t>
  </si>
  <si>
    <t>ÚZ 33 024</t>
  </si>
  <si>
    <t>Střední škola, Základní škola a Mateřská škola prof. V. Vejdovského, Olomouc- Hejčín, Tomkova 42</t>
  </si>
  <si>
    <t>Střední škola polygrafická, Olomouc, Střední novosadská 87/53, Nové Sady</t>
  </si>
  <si>
    <t>ÚZ 33 070</t>
  </si>
  <si>
    <t>ÚZ 33 071</t>
  </si>
  <si>
    <t>Dotace na rozvojový program Vzdělávací programy paměťových institucí do škol</t>
  </si>
  <si>
    <t>Střední škola železniční, technická a služeb, Šumperk, Gen. Krátkého 30</t>
  </si>
  <si>
    <t>Masarykova jubilejní ZŠ a MŠ Horní Štěpánov</t>
  </si>
  <si>
    <t>Základní škola Pivín</t>
  </si>
  <si>
    <t>Základní umělecká škola, Potštát 36</t>
  </si>
  <si>
    <t>ZŠ Jeseník</t>
  </si>
  <si>
    <t>ZŠ Vápenná</t>
  </si>
  <si>
    <t>ZŠ a MŠ Potštát</t>
  </si>
  <si>
    <t xml:space="preserve">ZŠ a MŠ Ústí </t>
  </si>
  <si>
    <t>ZŠ a MŠ Hranice</t>
  </si>
  <si>
    <t>ZŠ a MŠ Hvozd</t>
  </si>
  <si>
    <t>ZŠ a MŠ Kladky</t>
  </si>
  <si>
    <t>ZŠ a Gymnázium města Konice</t>
  </si>
  <si>
    <t>Základní škola Lipník nad Bečvou, Hranická</t>
  </si>
  <si>
    <t>ZŠ a MŠ Loučka</t>
  </si>
  <si>
    <t>ZŠ a MŠ Osek</t>
  </si>
  <si>
    <t>ZŠ a MŠ Soběchleby</t>
  </si>
  <si>
    <t>ZŠ, MŠ, ŠJ a ŠD Bouzov</t>
  </si>
  <si>
    <t>ZŠ a MŠ Násobůrky</t>
  </si>
  <si>
    <t>ZŠ a MŠ Luká</t>
  </si>
  <si>
    <t>ZŠ a MŠ Pňovice</t>
  </si>
  <si>
    <t>ZŠ Senice na Hané</t>
  </si>
  <si>
    <t>ZŠ a MŠ Střeň</t>
  </si>
  <si>
    <t>ZŠ a MŠ Maletín</t>
  </si>
  <si>
    <t>ZŠ a MŠ Úsov</t>
  </si>
  <si>
    <t>ZŠ Nová Hradečná</t>
  </si>
  <si>
    <t>ZŠ Paseka</t>
  </si>
  <si>
    <t>ZŠ Moravský Beroun</t>
  </si>
  <si>
    <t>Základní škola Jeseník, Fučíkova 312</t>
  </si>
  <si>
    <t>Základní škola Šternberk Olomoucká 76</t>
  </si>
  <si>
    <t>ZŠ Karla st. Ze Žerotína Bludov</t>
  </si>
  <si>
    <t>ZŠ a MŠ Bohdíkov</t>
  </si>
  <si>
    <t>ZŠ Bohutín</t>
  </si>
  <si>
    <t>ZˇA a MŠ Bratrušov</t>
  </si>
  <si>
    <t>ZŠ a MŠ Dolnbí Studénky</t>
  </si>
  <si>
    <t>ZŠ Chromeč</t>
  </si>
  <si>
    <t>ZŠ a MŠ Nový Malín</t>
  </si>
  <si>
    <t>ZŠ a MŠ Oskava</t>
  </si>
  <si>
    <t>ZŠ a MŠ Písařov</t>
  </si>
  <si>
    <t>ZŠ a MŠ Údolí Desné</t>
  </si>
  <si>
    <t>ZŠ a MŠ Hoštějn</t>
  </si>
  <si>
    <t>ZŠ a MŠ Jestřebí</t>
  </si>
  <si>
    <t>ZŠ a MŠ Kamenná</t>
  </si>
  <si>
    <t>ZŠ Postřelmov</t>
  </si>
  <si>
    <t>ZŠ a MŠ Rohle</t>
  </si>
  <si>
    <t>ZŠ a MŠ Rovensko</t>
  </si>
  <si>
    <t>ZŠ a MŠ Svébohov</t>
  </si>
  <si>
    <t>ZŠ a MŠ Štíty</t>
  </si>
  <si>
    <t>ZŠ Zábřeh, Školská 406/11</t>
  </si>
  <si>
    <t>ZŠ a DDM Krasohled Zábřeh, Severovýchod 484/26</t>
  </si>
  <si>
    <t>ZŠ a MŠ Zvole</t>
  </si>
  <si>
    <t>ZŠ a MŠ Beňov</t>
  </si>
  <si>
    <t xml:space="preserve">ZŠ Brodek u Přerova </t>
  </si>
  <si>
    <t>ZŠ Kojetín, Sv.Čecha 586</t>
  </si>
  <si>
    <t>ZŠ a MŠ Křenovice</t>
  </si>
  <si>
    <t>ZŠ a MŠ Lazníky</t>
  </si>
  <si>
    <t>ZŠ a MŠ Lobodice</t>
  </si>
  <si>
    <t>ZŠ a MŠ Měrovice</t>
  </si>
  <si>
    <t>ZŠ a MŠ Pavlovice</t>
  </si>
  <si>
    <t>ZŠ Přerov Svisle 13</t>
  </si>
  <si>
    <t>ZŠ Přerov U tenisu 4</t>
  </si>
  <si>
    <t>ZŠ a Slaměníkova MŠ Radslavice</t>
  </si>
  <si>
    <t>ZŠ a MŠ Tovačov</t>
  </si>
  <si>
    <t>ZŠ a MŠ Vlkoš</t>
  </si>
  <si>
    <t>ZŠ Želatovice</t>
  </si>
  <si>
    <t>Jubilejní Masarykova ZŠ a MŠ Drahany</t>
  </si>
  <si>
    <t>ZŠ Klenovice</t>
  </si>
  <si>
    <t>ZŠ a MŠ Laškov</t>
  </si>
  <si>
    <t>ZŠ a MŠ Mostkovice</t>
  </si>
  <si>
    <t>ZŠ a MŠ Myslejovice</t>
  </si>
  <si>
    <t>ZŠ nadp.letectva Josefa Františka a MŠ Otaslavice</t>
  </si>
  <si>
    <t>Základní škola Prostějov, Dr. Horáka 24</t>
  </si>
  <si>
    <t>ZŠ a MŠ Prostějov, Kollárova 4</t>
  </si>
  <si>
    <t>ZŠ a MŠ Prostějov, Palackého tř. 14</t>
  </si>
  <si>
    <t>ZŠ Protivanov</t>
  </si>
  <si>
    <t>ZŠ Zd. Kaprálové a MŠ Vrbátky</t>
  </si>
  <si>
    <t xml:space="preserve">ZŠ a MŠ Vrchoslavice </t>
  </si>
  <si>
    <t>ZŠ a MŠ Vřesovice</t>
  </si>
  <si>
    <t>ZŠ a MŠ Blatec</t>
  </si>
  <si>
    <t>ZŠ Hlubočky</t>
  </si>
  <si>
    <t>ZŠ Hlubočky-Mariánské Údolí</t>
  </si>
  <si>
    <t>ZŠ a MŠ Hněvotín</t>
  </si>
  <si>
    <t>ZŠ a MŠ kožušany-Tážaly</t>
  </si>
  <si>
    <t>ZŠ a MŠ Loučany</t>
  </si>
  <si>
    <t>ZŠ a MŠ Náměšť</t>
  </si>
  <si>
    <t>ZŠ a MŠ Olomouc, Dvorského 33</t>
  </si>
  <si>
    <t>ZŠ Olomouc, Gagarinova 19</t>
  </si>
  <si>
    <t>ZŠ a MŠ Olomouc, Gagyrinova 19</t>
  </si>
  <si>
    <t>Fakultní základní škola Olomouc, Hálkova 4</t>
  </si>
  <si>
    <t>Fakultní ZŠ Olomouc dr. Milady Horákové a MŠ Olomouc, Rožňavská 21</t>
  </si>
  <si>
    <t>ZŠ a MŠ Skrbeň</t>
  </si>
  <si>
    <t>ZŠ a MŠ Slatinice</t>
  </si>
  <si>
    <t>ZŠ a MŠ Tršice</t>
  </si>
  <si>
    <t>ZŠ Věrovany</t>
  </si>
  <si>
    <t>ZŠ Hustopeče nad Bečvou</t>
  </si>
  <si>
    <t>ZŠ Mikulovice</t>
  </si>
  <si>
    <t>ZŠ a MŠ Prostějov Palackého 14</t>
  </si>
  <si>
    <t>ZŠ a MŠ Pavlovice u Přerova</t>
  </si>
  <si>
    <t>ZŠ a MŠ Kostelec na Hané</t>
  </si>
  <si>
    <t>Schválený rozpočet roku 2018</t>
  </si>
  <si>
    <t>Úpravy rozpočtu v roce 2018</t>
  </si>
  <si>
    <t>Konečný rozpočet roku 2018</t>
  </si>
  <si>
    <t>Podpora organizace a ukončování středního vzdělávání maturitní zkouškou ve vybraných školách v podzimním zkušebním období roku 2018</t>
  </si>
  <si>
    <t>ÚZ 33 034</t>
  </si>
  <si>
    <t>Střední  škola logistiky a chemie, Olomouc, U Hradiska 29</t>
  </si>
  <si>
    <t>Střední škola technická a obchodní Olomouc, Kosinova 4</t>
  </si>
  <si>
    <t>Gymnázium Jana Blahoslava a Střední pedagogická škola Přerov, Denisova 3</t>
  </si>
  <si>
    <t>Vyšší odborná škola a Střední průmyslová škola Šumperk, gen. Krátkého 1</t>
  </si>
  <si>
    <t>Střední odborná škola průmyslová a Střední odborné učiliště strojírenské Prostějov, Lidická 4</t>
  </si>
  <si>
    <t>Hotelova škola Vincenze Priessnitze, Jeseník, Dukelská 680</t>
  </si>
  <si>
    <t>Hodnocení žáků a škol podle výsledků v soutěžích v roce 2016/2017 - Excelence základních a středních škol 2017 -Modul SŠ</t>
  </si>
  <si>
    <t>ÚZ 33 038</t>
  </si>
  <si>
    <t>Gymnázium Jana Opletala, Litovel, Opletalova 189</t>
  </si>
  <si>
    <t>Gymnázium, Olomouc, Čajkovského 9</t>
  </si>
  <si>
    <t>Slovanské gymnázium, Olomouc, tř. Jiřího z Poděbrad 13</t>
  </si>
  <si>
    <t>Gymnázium, Olomouc - Hejčín, Tomkova 45</t>
  </si>
  <si>
    <t>Gymnázium, Šternberk, Horní náměstí 5</t>
  </si>
  <si>
    <t>Gymnázium, Uničov, Gymnazijní 257</t>
  </si>
  <si>
    <t>Gymnázium Jakuba Škody, Přerov, Komenského 29</t>
  </si>
  <si>
    <t>Gymnázium, Hranice, Zborovská 293</t>
  </si>
  <si>
    <t>Gymnázium, Kojetín, Svatopluka Čecha 683</t>
  </si>
  <si>
    <t>Gymnázium, Šumperk, Masarykovo náměstí 8</t>
  </si>
  <si>
    <t>Gymnázium, Zábřeh, náměstí Osvobození 20</t>
  </si>
  <si>
    <t>Vyšší odborná škola a Střední průmyslová škola elektrotechnická, Olomouc, Božetěchova 3</t>
  </si>
  <si>
    <t>Střední průmyslová škola strojnická, Olomouc, tř. 17. listopadu 49</t>
  </si>
  <si>
    <t>Střední škola zemědělská a zahradnická, Olomouc, U Hradiska 4</t>
  </si>
  <si>
    <t>Střední škola designu a módy Vápenice 1 Prostějov</t>
  </si>
  <si>
    <t>Střední zdravotnická škola Kladská 2 Šumperk</t>
  </si>
  <si>
    <t>Střední průmyslová škola, Havlíčková 2, Přerov</t>
  </si>
  <si>
    <t>Gymnázium Jana Blahoslava a Střední pedagogická škola, Přerov, Denisova 3</t>
  </si>
  <si>
    <t>Vyšší odborná škola a Střední průmyslová škola, Šumperk, Gen. Krátkého 1</t>
  </si>
  <si>
    <t>Obchodní akademie a Jazyková škola s právem státní jazykové zkoušky, Přerov, Bartošova 24</t>
  </si>
  <si>
    <t>Reálné gymnázium a ZŠ města Prostějova, Studentská 2</t>
  </si>
  <si>
    <t>SOŠ podnikání a obchodu, spol.s.r.o. Rejskova 2987/4 Prostějov</t>
  </si>
  <si>
    <t>Celkem obecní školy</t>
  </si>
  <si>
    <t>Vybavení školských poradenských zařízení diagnostickými nástroji v roce 2018</t>
  </si>
  <si>
    <t>ÚZ 33 040</t>
  </si>
  <si>
    <t>Základní škola a Mateřská škola logopedická Olomouc, tř.Svornosti 37/900</t>
  </si>
  <si>
    <t>Pedagogicko-psychologická poradna Olomouc a Speciální pedagogické centrum Olomouckého kraje Olomouc, U Sportovní haly 1a</t>
  </si>
  <si>
    <t>Soukromá střední odborná škola Hranice, s.r.o., Jaselská 832</t>
  </si>
  <si>
    <t>Střední odborná škola Hranice, školská právnická osoba, Jaselská 832</t>
  </si>
  <si>
    <t>Střední odborná škola a Střední odborné učiliště služeb Velký újezd, s.r.o, Velký Újezd 321, 783 55</t>
  </si>
  <si>
    <t>Střední škola, Základní škola a Mateřská škola Prostějov, Komenského 10</t>
  </si>
  <si>
    <t>Vyšší odborná škola a Střední průmyslová škola, Gen. Krátkého 1, Šumperk</t>
  </si>
  <si>
    <t>Sigmundova střední škola strojírenská Lutín, Jana Sigmunda 242</t>
  </si>
  <si>
    <t>Střední odborná škola Prostějov, nám. Edmunda Hesserla 30/1</t>
  </si>
  <si>
    <t xml:space="preserve">Hodnocení žáků a škol podle výsledků v soutěžích v roce 2017/2018 - Excelence základních škol 2018 </t>
  </si>
  <si>
    <t>ÚZ 33 065</t>
  </si>
  <si>
    <t>Slovanské gymnázium, Olomouc, tř. Jiřího z Poděbrad 13</t>
  </si>
  <si>
    <t xml:space="preserve">Gymnázium,  Olomouc - Hejčín, Tomkova 45 </t>
  </si>
  <si>
    <t xml:space="preserve">Gymnázium, Šternberk, Horní náměstí 5 </t>
  </si>
  <si>
    <t xml:space="preserve">Gymnázium, Hranice, Zborovská 293 </t>
  </si>
  <si>
    <t>Základní škola Makarenkova 414 Česká Ves</t>
  </si>
  <si>
    <t>ZŠ a MŠ Olomouc, Nedvědova 17</t>
  </si>
  <si>
    <t>Základní škola Šternberk, Svatoplukova 7</t>
  </si>
  <si>
    <t>Základní škola Hranice, Šromotovo nám. 177</t>
  </si>
  <si>
    <t xml:space="preserve">Základní škola Šumperk, 8. května 63 </t>
  </si>
  <si>
    <t>ZŠ a MŠ Prostějov, Palackého třída 14</t>
  </si>
  <si>
    <t>Základní škola a gymnázium Konice, Tyršova 609</t>
  </si>
  <si>
    <t>Reálné gymnázium a základní škola Prostějov, Studentská 2</t>
  </si>
  <si>
    <t xml:space="preserve">ZŠ a MŠ Černá Voda </t>
  </si>
  <si>
    <t xml:space="preserve">Základní škola Mikulovice, Hlavní 346 </t>
  </si>
  <si>
    <t xml:space="preserve">ZŠ a MŠ Skorošice </t>
  </si>
  <si>
    <t xml:space="preserve">ZŠ a MŠ Stará Červená Voda </t>
  </si>
  <si>
    <t>Základní škola Zlaté Hory</t>
  </si>
  <si>
    <t xml:space="preserve">Základní škola Bílá Lhota </t>
  </si>
  <si>
    <t>ZŠ a MŠ Haňovice</t>
  </si>
  <si>
    <t xml:space="preserve">Základní škola Loštice, Komenského 17 </t>
  </si>
  <si>
    <t>Základní škola Moravičany</t>
  </si>
  <si>
    <t>Základní škola Doloplazy</t>
  </si>
  <si>
    <t>ZŠ a MŠ Majetín, Školní 126</t>
  </si>
  <si>
    <t>ZŠ a MŠ Olomouc, M. Gorkého 39</t>
  </si>
  <si>
    <t>Základní škola Velký Týnec</t>
  </si>
  <si>
    <t>ZŠ a MŠ Velký Újezd</t>
  </si>
  <si>
    <t>ZŠ a MŠ Ptení</t>
  </si>
  <si>
    <t>ZŠ a MŠ Kokory</t>
  </si>
  <si>
    <t xml:space="preserve">ZŠ a MŠ Stará Ves </t>
  </si>
  <si>
    <t>ZŠ a MŠ Troubky, Dědina 10</t>
  </si>
  <si>
    <t>ZŠ a MŠ Huzová</t>
  </si>
  <si>
    <t>ZŠ a MŠ Jívová</t>
  </si>
  <si>
    <t>Základní škola Šternberk, Dr. Hrubého 2</t>
  </si>
  <si>
    <t xml:space="preserve">ZŠ a MŠ Jindřichov </t>
  </si>
  <si>
    <t xml:space="preserve">ZŠ a MŠ Olšovec </t>
  </si>
  <si>
    <t xml:space="preserve">ZŠ a MŠ Opatovice </t>
  </si>
  <si>
    <t>ZŠ a MŠ Partutovice</t>
  </si>
  <si>
    <t xml:space="preserve">ZŠ a MŠ Všechovice </t>
  </si>
  <si>
    <t>ZŠ a MŠ Týn nad Bečvou, náves B. Smetany 195</t>
  </si>
  <si>
    <t xml:space="preserve">ZŠ a MŠ Lipová </t>
  </si>
  <si>
    <t xml:space="preserve">ZŠ a MŠ Hanušovice, Hlavní 145 </t>
  </si>
  <si>
    <t>ZŠ a MŠ Hrabišín</t>
  </si>
  <si>
    <t>ZŠ a MŠ Jindřichov</t>
  </si>
  <si>
    <t>Základní škola Libina</t>
  </si>
  <si>
    <t xml:space="preserve">ZŠ a MŠ Loučná nad Desnou </t>
  </si>
  <si>
    <t xml:space="preserve">ZŠ a MŠ Staré Město, Nádražní 77 </t>
  </si>
  <si>
    <t>Základní škola Šumperk, Sluneční 38</t>
  </si>
  <si>
    <t>Základní škola Šumperk, Vrchlického 22</t>
  </si>
  <si>
    <t>ZŠ s MŠ Velké Losiny, Osvobození 350</t>
  </si>
  <si>
    <t xml:space="preserve">Základní škola Dlouhá Loučka, Šumvaldská 220 </t>
  </si>
  <si>
    <t xml:space="preserve">Základní škola Šumvald </t>
  </si>
  <si>
    <t>Základní škola Troubelice</t>
  </si>
  <si>
    <t>ZŠ a MŠ Hrabová</t>
  </si>
  <si>
    <t xml:space="preserve">ZŠ a MŠ Kolšov </t>
  </si>
  <si>
    <t xml:space="preserve">ZŠ a MŠ Lesnice </t>
  </si>
  <si>
    <t>Základní škola Postřelmov</t>
  </si>
  <si>
    <t>Základní škola a Mateřská škola Sluníčko s.r.o. Lipník nad Bečvou</t>
  </si>
  <si>
    <t>ÚZ 33 068</t>
  </si>
  <si>
    <t>Základní škola Přerov, Želatovská 8</t>
  </si>
  <si>
    <t>ZŠ a MŠ Osek nad Bečvou</t>
  </si>
  <si>
    <t>Gymnázium Jeseník</t>
  </si>
  <si>
    <t xml:space="preserve"> Podpora vzdělávání cizinců ve školách, modul A, Bezplatná výuka přizpůsobená potřebám dětí a žáků - cizinců z třetích zemí</t>
  </si>
  <si>
    <t xml:space="preserve">Podpora odborného vzdělávání </t>
  </si>
  <si>
    <t>Financování asistentů pedagoga - vzdělávání žáků se speciálními vzdělávacími potřebami - modul C.</t>
  </si>
  <si>
    <t xml:space="preserve"> Navýšení kapacit ve školských poradenských zařízení v roce 2018 </t>
  </si>
  <si>
    <t xml:space="preserve"> Podpora výuky plavání v základních školách v roce 2018</t>
  </si>
  <si>
    <t xml:space="preserve"> Podpora přípravy sportovních talentů na školách s oborem vzdělání gymnázium se sportovní přípravou na rok 2018</t>
  </si>
  <si>
    <t xml:space="preserve"> Podpora vzdělávání cizinců ve školách, modul C - Zajištění bezplatné přípravy k začlenění do vzdělávání dětí a žáků osob se státní příslušností jiného členského státu Evropské unie </t>
  </si>
  <si>
    <t xml:space="preserve"> Financování asistentů pedagoga pro děti, žáky a studenty se zdravotním postižením a pro děti, žáky a studenty se sociálním znevýhodněním - Modul B</t>
  </si>
  <si>
    <t xml:space="preserve"> Podpora soutěží a přehlídek v zájmovém vzdělávání pro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</si>
</sst>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4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49" fontId="6" fillId="0" borderId="0" xfId="0" applyNumberFormat="1" applyFont="1" applyFill="1" applyBorder="1"/>
    <xf numFmtId="0" fontId="7" fillId="0" borderId="0" xfId="0" applyFont="1"/>
    <xf numFmtId="0" fontId="7" fillId="0" borderId="0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/>
    <xf numFmtId="3" fontId="6" fillId="0" borderId="5" xfId="0" applyNumberFormat="1" applyFont="1" applyBorder="1"/>
    <xf numFmtId="3" fontId="6" fillId="3" borderId="7" xfId="0" applyNumberFormat="1" applyFont="1" applyFill="1" applyBorder="1"/>
    <xf numFmtId="1" fontId="6" fillId="0" borderId="2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/>
    <xf numFmtId="0" fontId="6" fillId="0" borderId="7" xfId="0" applyFont="1" applyBorder="1" applyAlignment="1">
      <alignment horizontal="center" vertical="center" wrapText="1"/>
    </xf>
    <xf numFmtId="49" fontId="6" fillId="3" borderId="1" xfId="0" applyNumberFormat="1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0" fontId="6" fillId="0" borderId="0" xfId="0" applyFont="1"/>
    <xf numFmtId="49" fontId="6" fillId="4" borderId="1" xfId="0" applyNumberFormat="1" applyFont="1" applyFill="1" applyBorder="1" applyAlignment="1">
      <alignment vertical="center"/>
    </xf>
    <xf numFmtId="3" fontId="6" fillId="4" borderId="7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3" fontId="6" fillId="5" borderId="7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/>
    <xf numFmtId="3" fontId="6" fillId="5" borderId="7" xfId="0" applyNumberFormat="1" applyFont="1" applyFill="1" applyBorder="1" applyAlignment="1">
      <alignment vertical="center"/>
    </xf>
    <xf numFmtId="3" fontId="1" fillId="0" borderId="0" xfId="0" applyNumberFormat="1" applyFont="1"/>
    <xf numFmtId="1" fontId="6" fillId="0" borderId="8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" fillId="0" borderId="0" xfId="0" applyFont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1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2" borderId="17" xfId="0" applyNumberFormat="1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4" borderId="17" xfId="0" applyNumberFormat="1" applyFont="1" applyFill="1" applyBorder="1" applyAlignment="1">
      <alignment vertical="center"/>
    </xf>
    <xf numFmtId="3" fontId="6" fillId="5" borderId="17" xfId="0" applyNumberFormat="1" applyFont="1" applyFill="1" applyBorder="1" applyAlignment="1">
      <alignment vertical="center"/>
    </xf>
    <xf numFmtId="3" fontId="6" fillId="5" borderId="17" xfId="0" applyNumberFormat="1" applyFont="1" applyFill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/>
    </xf>
    <xf numFmtId="3" fontId="6" fillId="3" borderId="17" xfId="0" applyNumberFormat="1" applyFont="1" applyFill="1" applyBorder="1"/>
    <xf numFmtId="3" fontId="6" fillId="0" borderId="20" xfId="0" applyNumberFormat="1" applyFont="1" applyBorder="1"/>
    <xf numFmtId="3" fontId="6" fillId="0" borderId="9" xfId="0" applyNumberFormat="1" applyFont="1" applyBorder="1"/>
    <xf numFmtId="1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vertical="center"/>
    </xf>
    <xf numFmtId="3" fontId="6" fillId="2" borderId="21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vertical="center"/>
    </xf>
    <xf numFmtId="3" fontId="6" fillId="2" borderId="24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3" fontId="6" fillId="0" borderId="32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horizontal="right" vertical="center"/>
    </xf>
    <xf numFmtId="49" fontId="6" fillId="0" borderId="33" xfId="0" applyNumberFormat="1" applyFont="1" applyFill="1" applyBorder="1"/>
    <xf numFmtId="3" fontId="6" fillId="0" borderId="32" xfId="0" applyNumberFormat="1" applyFont="1" applyBorder="1" applyAlignment="1">
      <alignment vertical="center"/>
    </xf>
    <xf numFmtId="0" fontId="6" fillId="0" borderId="33" xfId="0" applyFont="1" applyBorder="1" applyAlignment="1">
      <alignment horizontal="right"/>
    </xf>
    <xf numFmtId="0" fontId="1" fillId="0" borderId="0" xfId="0" applyFont="1" applyFill="1" applyBorder="1"/>
    <xf numFmtId="3" fontId="6" fillId="0" borderId="22" xfId="0" applyNumberFormat="1" applyFont="1" applyFill="1" applyBorder="1" applyAlignment="1">
      <alignment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1" applyFont="1" applyFill="1" applyBorder="1" applyAlignment="1"/>
    <xf numFmtId="0" fontId="6" fillId="0" borderId="2" xfId="0" applyFont="1" applyFill="1" applyBorder="1"/>
    <xf numFmtId="0" fontId="6" fillId="0" borderId="34" xfId="0" applyFont="1" applyFill="1" applyBorder="1" applyAlignment="1">
      <alignment horizontal="left"/>
    </xf>
    <xf numFmtId="3" fontId="6" fillId="0" borderId="8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1" fontId="6" fillId="0" borderId="2" xfId="0" applyNumberFormat="1" applyFont="1" applyFill="1" applyBorder="1"/>
    <xf numFmtId="1" fontId="6" fillId="0" borderId="8" xfId="0" applyNumberFormat="1" applyFont="1" applyFill="1" applyBorder="1" applyAlignment="1">
      <alignment wrapText="1"/>
    </xf>
    <xf numFmtId="1" fontId="6" fillId="0" borderId="28" xfId="0" applyNumberFormat="1" applyFont="1" applyFill="1" applyBorder="1" applyAlignment="1">
      <alignment horizontal="left" wrapText="1"/>
    </xf>
    <xf numFmtId="3" fontId="6" fillId="0" borderId="29" xfId="0" applyNumberFormat="1" applyFont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28" xfId="0" applyNumberFormat="1" applyFont="1" applyFill="1" applyBorder="1"/>
    <xf numFmtId="0" fontId="6" fillId="0" borderId="28" xfId="0" applyFont="1" applyFill="1" applyBorder="1"/>
    <xf numFmtId="3" fontId="6" fillId="2" borderId="21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left" vertical="center"/>
    </xf>
    <xf numFmtId="0" fontId="6" fillId="0" borderId="28" xfId="1" applyFont="1" applyFill="1" applyBorder="1" applyAlignment="1"/>
    <xf numFmtId="49" fontId="6" fillId="0" borderId="8" xfId="0" applyNumberFormat="1" applyFont="1" applyFill="1" applyBorder="1" applyAlignment="1">
      <alignment vertical="center"/>
    </xf>
    <xf numFmtId="0" fontId="9" fillId="0" borderId="2" xfId="0" applyFont="1" applyFill="1" applyBorder="1"/>
    <xf numFmtId="0" fontId="8" fillId="0" borderId="2" xfId="0" applyFont="1" applyFill="1" applyBorder="1"/>
    <xf numFmtId="0" fontId="6" fillId="0" borderId="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/>
    </xf>
    <xf numFmtId="0" fontId="6" fillId="0" borderId="8" xfId="1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1" fillId="0" borderId="0" xfId="0" applyFont="1" applyBorder="1"/>
    <xf numFmtId="0" fontId="6" fillId="0" borderId="8" xfId="1" applyFont="1" applyFill="1" applyBorder="1" applyAlignment="1">
      <alignment vertical="center" wrapText="1"/>
    </xf>
    <xf numFmtId="0" fontId="6" fillId="0" borderId="28" xfId="1" applyFont="1" applyFill="1" applyBorder="1" applyAlignment="1">
      <alignment vertical="center" wrapText="1"/>
    </xf>
    <xf numFmtId="1" fontId="6" fillId="0" borderId="28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8" fillId="0" borderId="28" xfId="0" applyFont="1" applyFill="1" applyBorder="1"/>
    <xf numFmtId="3" fontId="6" fillId="0" borderId="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29" xfId="0" applyNumberFormat="1" applyFont="1" applyFill="1" applyBorder="1" applyAlignment="1">
      <alignment horizontal="right" vertical="center"/>
    </xf>
    <xf numFmtId="3" fontId="6" fillId="2" borderId="35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right" vertical="center"/>
    </xf>
    <xf numFmtId="0" fontId="8" fillId="0" borderId="8" xfId="0" applyFont="1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8" xfId="0" quotePrefix="1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0" xfId="0" applyFont="1" applyFill="1" applyBorder="1"/>
    <xf numFmtId="0" fontId="10" fillId="0" borderId="0" xfId="0" applyFont="1" applyAlignment="1">
      <alignment horizontal="center" vertical="center" wrapText="1"/>
    </xf>
    <xf numFmtId="49" fontId="6" fillId="6" borderId="1" xfId="0" applyNumberFormat="1" applyFont="1" applyFill="1" applyBorder="1" applyAlignment="1">
      <alignment vertical="center"/>
    </xf>
    <xf numFmtId="3" fontId="6" fillId="6" borderId="17" xfId="0" applyNumberFormat="1" applyFont="1" applyFill="1" applyBorder="1" applyAlignment="1">
      <alignment vertical="center"/>
    </xf>
    <xf numFmtId="3" fontId="6" fillId="6" borderId="7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 wrapText="1"/>
    </xf>
    <xf numFmtId="3" fontId="6" fillId="6" borderId="17" xfId="0" applyNumberFormat="1" applyFont="1" applyFill="1" applyBorder="1" applyAlignment="1">
      <alignment vertical="center" wrapText="1"/>
    </xf>
    <xf numFmtId="3" fontId="6" fillId="6" borderId="7" xfId="0" applyNumberFormat="1" applyFont="1" applyFill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3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3" fontId="4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00FF00"/>
      <color rgb="FF00FFFF"/>
      <color rgb="FF33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3"/>
  <sheetViews>
    <sheetView tabSelected="1" view="pageLayout" topLeftCell="A1006" zoomScaleNormal="100" zoomScaleSheetLayoutView="75" workbookViewId="0">
      <selection activeCell="B1014" sqref="B1014"/>
    </sheetView>
  </sheetViews>
  <sheetFormatPr defaultColWidth="9.140625" defaultRowHeight="12.75" x14ac:dyDescent="0.2"/>
  <cols>
    <col min="1" max="1" width="46.7109375" style="178" customWidth="1"/>
    <col min="2" max="2" width="13.7109375" style="1" customWidth="1"/>
    <col min="3" max="3" width="12.7109375" style="1" customWidth="1"/>
    <col min="4" max="4" width="13.7109375" style="1" customWidth="1"/>
    <col min="5" max="5" width="12" style="1" customWidth="1"/>
    <col min="6" max="16384" width="9.140625" style="1"/>
  </cols>
  <sheetData>
    <row r="1" spans="1:4" ht="42.75" customHeight="1" x14ac:dyDescent="0.2">
      <c r="A1" s="201" t="s">
        <v>377</v>
      </c>
      <c r="B1" s="201"/>
      <c r="C1" s="201"/>
      <c r="D1" s="201"/>
    </row>
    <row r="2" spans="1:4" ht="13.5" customHeight="1" x14ac:dyDescent="0.2">
      <c r="A2" s="168"/>
      <c r="B2" s="68"/>
      <c r="C2" s="68"/>
      <c r="D2" s="54"/>
    </row>
    <row r="3" spans="1:4" ht="15.75" x14ac:dyDescent="0.25">
      <c r="A3" s="2" t="s">
        <v>163</v>
      </c>
      <c r="B3" s="2"/>
      <c r="C3" s="2"/>
    </row>
    <row r="4" spans="1:4" ht="15.75" x14ac:dyDescent="0.25">
      <c r="A4" s="2"/>
      <c r="B4" s="55"/>
      <c r="C4" s="55"/>
    </row>
    <row r="5" spans="1:4" ht="15.75" x14ac:dyDescent="0.2">
      <c r="A5" s="175" t="s">
        <v>62</v>
      </c>
      <c r="B5" s="18"/>
      <c r="C5" s="18"/>
    </row>
    <row r="6" spans="1:4" ht="15.75" x14ac:dyDescent="0.2">
      <c r="A6" s="175"/>
      <c r="B6" s="18"/>
      <c r="C6" s="18"/>
    </row>
    <row r="7" spans="1:4" x14ac:dyDescent="0.2">
      <c r="A7" s="3" t="s">
        <v>0</v>
      </c>
      <c r="B7" s="3"/>
      <c r="C7" s="3"/>
    </row>
    <row r="9" spans="1:4" ht="13.5" thickBot="1" x14ac:dyDescent="0.25">
      <c r="A9" s="3" t="s">
        <v>10</v>
      </c>
      <c r="B9" s="3"/>
      <c r="C9" s="3"/>
      <c r="D9" s="15" t="s">
        <v>59</v>
      </c>
    </row>
    <row r="10" spans="1:4" ht="45" customHeight="1" thickBot="1" x14ac:dyDescent="0.25">
      <c r="A10" s="6" t="s">
        <v>30</v>
      </c>
      <c r="B10" s="69" t="s">
        <v>267</v>
      </c>
      <c r="C10" s="70" t="s">
        <v>268</v>
      </c>
      <c r="D10" s="12" t="s">
        <v>269</v>
      </c>
    </row>
    <row r="11" spans="1:4" x14ac:dyDescent="0.2">
      <c r="A11" s="52" t="s">
        <v>173</v>
      </c>
      <c r="B11" s="73">
        <v>51920</v>
      </c>
      <c r="C11" s="72">
        <f t="shared" ref="C11:C12" si="0">D11-B11</f>
        <v>0</v>
      </c>
      <c r="D11" s="57">
        <v>51920</v>
      </c>
    </row>
    <row r="12" spans="1:4" ht="13.5" thickBot="1" x14ac:dyDescent="0.25">
      <c r="A12" s="52" t="s">
        <v>263</v>
      </c>
      <c r="B12" s="74">
        <v>19000</v>
      </c>
      <c r="C12" s="72">
        <f t="shared" si="0"/>
        <v>0</v>
      </c>
      <c r="D12" s="39">
        <v>19000</v>
      </c>
    </row>
    <row r="13" spans="1:4" ht="13.5" thickBot="1" x14ac:dyDescent="0.25">
      <c r="A13" s="20" t="s">
        <v>20</v>
      </c>
      <c r="B13" s="75">
        <f>SUM(B11:B12)</f>
        <v>70920</v>
      </c>
      <c r="C13" s="75">
        <f>SUM(C11:C12)</f>
        <v>0</v>
      </c>
      <c r="D13" s="21">
        <f>SUM(D11:D12)</f>
        <v>70920</v>
      </c>
    </row>
    <row r="14" spans="1:4" ht="13.5" thickBot="1" x14ac:dyDescent="0.25">
      <c r="A14" s="59"/>
      <c r="B14" s="56"/>
      <c r="C14" s="22"/>
      <c r="D14" s="56"/>
    </row>
    <row r="15" spans="1:4" ht="13.5" thickBot="1" x14ac:dyDescent="0.25">
      <c r="A15" s="42" t="s">
        <v>1</v>
      </c>
      <c r="B15" s="76">
        <f>B13</f>
        <v>70920</v>
      </c>
      <c r="C15" s="76">
        <f>C13</f>
        <v>0</v>
      </c>
      <c r="D15" s="43">
        <f>D13</f>
        <v>70920</v>
      </c>
    </row>
    <row r="16" spans="1:4" ht="15.75" x14ac:dyDescent="0.2">
      <c r="A16" s="175"/>
      <c r="B16" s="18"/>
      <c r="C16" s="18"/>
    </row>
    <row r="17" spans="1:4" x14ac:dyDescent="0.2">
      <c r="A17" s="3" t="s">
        <v>4</v>
      </c>
      <c r="B17" s="3"/>
      <c r="C17" s="3"/>
    </row>
    <row r="19" spans="1:4" ht="13.5" thickBot="1" x14ac:dyDescent="0.25">
      <c r="A19" s="3" t="s">
        <v>14</v>
      </c>
      <c r="B19" s="3"/>
      <c r="C19" s="3"/>
      <c r="D19" s="15" t="s">
        <v>59</v>
      </c>
    </row>
    <row r="20" spans="1:4" ht="45" customHeight="1" thickBot="1" x14ac:dyDescent="0.25">
      <c r="A20" s="6" t="s">
        <v>30</v>
      </c>
      <c r="B20" s="69" t="s">
        <v>267</v>
      </c>
      <c r="C20" s="70" t="s">
        <v>268</v>
      </c>
      <c r="D20" s="12" t="s">
        <v>269</v>
      </c>
    </row>
    <row r="21" spans="1:4" x14ac:dyDescent="0.2">
      <c r="A21" s="52" t="s">
        <v>266</v>
      </c>
      <c r="B21" s="73">
        <v>19473</v>
      </c>
      <c r="C21" s="72">
        <f t="shared" ref="C21:C22" si="1">D21-B21</f>
        <v>0</v>
      </c>
      <c r="D21" s="57">
        <v>19473</v>
      </c>
    </row>
    <row r="22" spans="1:4" ht="13.5" thickBot="1" x14ac:dyDescent="0.25">
      <c r="A22" s="52" t="s">
        <v>264</v>
      </c>
      <c r="B22" s="74">
        <v>22750</v>
      </c>
      <c r="C22" s="72">
        <f t="shared" si="1"/>
        <v>0</v>
      </c>
      <c r="D22" s="39">
        <v>22750</v>
      </c>
    </row>
    <row r="23" spans="1:4" ht="13.5" thickBot="1" x14ac:dyDescent="0.25">
      <c r="A23" s="20" t="s">
        <v>24</v>
      </c>
      <c r="B23" s="75">
        <f>SUM(B21:B22)</f>
        <v>42223</v>
      </c>
      <c r="C23" s="75">
        <f>SUM(C21:C22)</f>
        <v>0</v>
      </c>
      <c r="D23" s="21">
        <f>SUM(D21:D22)</f>
        <v>42223</v>
      </c>
    </row>
    <row r="24" spans="1:4" ht="13.5" thickBot="1" x14ac:dyDescent="0.25">
      <c r="A24" s="59"/>
      <c r="B24" s="56"/>
      <c r="C24" s="22"/>
      <c r="D24" s="56"/>
    </row>
    <row r="25" spans="1:4" ht="13.5" thickBot="1" x14ac:dyDescent="0.25">
      <c r="A25" s="42" t="s">
        <v>5</v>
      </c>
      <c r="B25" s="76">
        <f>SUM(B23)</f>
        <v>42223</v>
      </c>
      <c r="C25" s="76">
        <f>SUM(C23)</f>
        <v>0</v>
      </c>
      <c r="D25" s="43">
        <f>SUM(D23)</f>
        <v>42223</v>
      </c>
    </row>
    <row r="27" spans="1:4" x14ac:dyDescent="0.2">
      <c r="A27" s="3" t="s">
        <v>6</v>
      </c>
      <c r="B27" s="3"/>
      <c r="C27" s="3"/>
    </row>
    <row r="29" spans="1:4" ht="13.5" thickBot="1" x14ac:dyDescent="0.25">
      <c r="A29" s="3" t="s">
        <v>17</v>
      </c>
      <c r="B29" s="3"/>
      <c r="C29" s="3"/>
      <c r="D29" s="15" t="s">
        <v>59</v>
      </c>
    </row>
    <row r="30" spans="1:4" ht="45" customHeight="1" thickBot="1" x14ac:dyDescent="0.25">
      <c r="A30" s="6" t="s">
        <v>30</v>
      </c>
      <c r="B30" s="69" t="s">
        <v>267</v>
      </c>
      <c r="C30" s="70" t="s">
        <v>268</v>
      </c>
      <c r="D30" s="12" t="s">
        <v>269</v>
      </c>
    </row>
    <row r="31" spans="1:4" ht="13.5" thickBot="1" x14ac:dyDescent="0.25">
      <c r="A31" s="52" t="s">
        <v>151</v>
      </c>
      <c r="B31" s="77">
        <v>94000</v>
      </c>
      <c r="C31" s="72">
        <f t="shared" ref="C31" si="2">D31-B31</f>
        <v>0</v>
      </c>
      <c r="D31" s="39">
        <v>94000</v>
      </c>
    </row>
    <row r="32" spans="1:4" ht="13.5" thickBot="1" x14ac:dyDescent="0.25">
      <c r="A32" s="20" t="s">
        <v>27</v>
      </c>
      <c r="B32" s="75">
        <f>SUM(B31:B31)</f>
        <v>94000</v>
      </c>
      <c r="C32" s="75">
        <f>SUM(C31:C31)</f>
        <v>0</v>
      </c>
      <c r="D32" s="21">
        <f>SUM(D31:D31)</f>
        <v>94000</v>
      </c>
    </row>
    <row r="33" spans="1:4" ht="13.5" thickBot="1" x14ac:dyDescent="0.25">
      <c r="A33" s="59"/>
      <c r="B33" s="56"/>
      <c r="C33" s="22"/>
      <c r="D33" s="56"/>
    </row>
    <row r="34" spans="1:4" ht="13.5" thickBot="1" x14ac:dyDescent="0.25">
      <c r="A34" s="42" t="s">
        <v>7</v>
      </c>
      <c r="B34" s="76">
        <f>B32</f>
        <v>94000</v>
      </c>
      <c r="C34" s="76">
        <f>C32</f>
        <v>0</v>
      </c>
      <c r="D34" s="43">
        <f>D32</f>
        <v>94000</v>
      </c>
    </row>
    <row r="36" spans="1:4" x14ac:dyDescent="0.2">
      <c r="A36" s="3" t="s">
        <v>8</v>
      </c>
      <c r="B36" s="3"/>
      <c r="C36" s="3"/>
    </row>
    <row r="38" spans="1:4" ht="13.5" thickBot="1" x14ac:dyDescent="0.25">
      <c r="A38" s="3" t="s">
        <v>97</v>
      </c>
      <c r="B38" s="3"/>
      <c r="C38" s="3"/>
      <c r="D38" s="15" t="s">
        <v>59</v>
      </c>
    </row>
    <row r="39" spans="1:4" ht="45" customHeight="1" thickBot="1" x14ac:dyDescent="0.25">
      <c r="A39" s="6" t="s">
        <v>30</v>
      </c>
      <c r="B39" s="69" t="s">
        <v>267</v>
      </c>
      <c r="C39" s="70" t="s">
        <v>268</v>
      </c>
      <c r="D39" s="12" t="s">
        <v>269</v>
      </c>
    </row>
    <row r="40" spans="1:4" ht="13.5" thickBot="1" x14ac:dyDescent="0.25">
      <c r="A40" s="19" t="s">
        <v>158</v>
      </c>
      <c r="B40" s="73">
        <v>19000</v>
      </c>
      <c r="C40" s="72">
        <f t="shared" ref="C40" si="3">D40-B40</f>
        <v>0</v>
      </c>
      <c r="D40" s="57">
        <v>19000</v>
      </c>
    </row>
    <row r="41" spans="1:4" ht="13.5" thickBot="1" x14ac:dyDescent="0.25">
      <c r="A41" s="20" t="s">
        <v>98</v>
      </c>
      <c r="B41" s="75">
        <f>SUM(B40:B40)</f>
        <v>19000</v>
      </c>
      <c r="C41" s="75">
        <f>SUM(C40:C40)</f>
        <v>0</v>
      </c>
      <c r="D41" s="21">
        <f>SUM(D40:D40)</f>
        <v>19000</v>
      </c>
    </row>
    <row r="42" spans="1:4" ht="13.5" thickBot="1" x14ac:dyDescent="0.25">
      <c r="A42" s="59"/>
      <c r="B42" s="56"/>
      <c r="C42" s="56"/>
      <c r="D42" s="56"/>
    </row>
    <row r="43" spans="1:4" ht="13.5" thickBot="1" x14ac:dyDescent="0.25">
      <c r="A43" s="42" t="s">
        <v>9</v>
      </c>
      <c r="B43" s="76">
        <f>B41</f>
        <v>19000</v>
      </c>
      <c r="C43" s="76">
        <f>C41</f>
        <v>0</v>
      </c>
      <c r="D43" s="43">
        <f>D41</f>
        <v>19000</v>
      </c>
    </row>
    <row r="44" spans="1:4" x14ac:dyDescent="0.2">
      <c r="A44" s="176"/>
      <c r="B44" s="56"/>
      <c r="C44" s="56"/>
      <c r="D44" s="56"/>
    </row>
    <row r="45" spans="1:4" ht="13.5" thickBot="1" x14ac:dyDescent="0.25">
      <c r="A45" s="176"/>
      <c r="B45" s="56"/>
      <c r="C45" s="56"/>
      <c r="D45" s="56"/>
    </row>
    <row r="46" spans="1:4" ht="13.5" thickBot="1" x14ac:dyDescent="0.25">
      <c r="A46" s="29" t="s">
        <v>39</v>
      </c>
      <c r="B46" s="78">
        <f>B15+B25+B34+B43</f>
        <v>226143</v>
      </c>
      <c r="C46" s="78">
        <f>C15+C25+C34+C43</f>
        <v>0</v>
      </c>
      <c r="D46" s="30">
        <f>D15+D25+D34+D43</f>
        <v>226143</v>
      </c>
    </row>
    <row r="47" spans="1:4" x14ac:dyDescent="0.2">
      <c r="A47" s="176"/>
      <c r="B47" s="56"/>
      <c r="C47" s="56"/>
      <c r="D47" s="56"/>
    </row>
    <row r="48" spans="1:4" ht="13.5" thickBot="1" x14ac:dyDescent="0.25">
      <c r="A48" s="176"/>
      <c r="B48" s="56"/>
      <c r="C48" s="56"/>
      <c r="D48" s="56"/>
    </row>
    <row r="49" spans="1:4" ht="13.5" thickBot="1" x14ac:dyDescent="0.25">
      <c r="A49" s="31" t="s">
        <v>88</v>
      </c>
      <c r="B49" s="79">
        <f>B46</f>
        <v>226143</v>
      </c>
      <c r="C49" s="79">
        <f>C46</f>
        <v>0</v>
      </c>
      <c r="D49" s="36">
        <f>D46</f>
        <v>226143</v>
      </c>
    </row>
    <row r="52" spans="1:4" s="67" customFormat="1" x14ac:dyDescent="0.2">
      <c r="A52" s="177"/>
    </row>
    <row r="53" spans="1:4" s="67" customFormat="1" ht="42.75" customHeight="1" x14ac:dyDescent="0.2">
      <c r="A53" s="201" t="s">
        <v>270</v>
      </c>
      <c r="B53" s="201"/>
      <c r="C53" s="201"/>
      <c r="D53" s="201"/>
    </row>
    <row r="54" spans="1:4" s="67" customFormat="1" ht="21" customHeight="1" x14ac:dyDescent="0.2">
      <c r="A54" s="178"/>
      <c r="B54" s="1"/>
      <c r="C54" s="1"/>
      <c r="D54" s="1"/>
    </row>
    <row r="55" spans="1:4" s="67" customFormat="1" ht="15.6" customHeight="1" x14ac:dyDescent="0.25">
      <c r="A55" s="2" t="s">
        <v>271</v>
      </c>
      <c r="B55" s="2"/>
      <c r="C55" s="2"/>
      <c r="D55" s="1"/>
    </row>
    <row r="56" spans="1:4" s="67" customFormat="1" ht="17.45" customHeight="1" x14ac:dyDescent="0.2">
      <c r="A56" s="178"/>
      <c r="B56" s="1"/>
      <c r="C56" s="1"/>
      <c r="D56" s="1"/>
    </row>
    <row r="57" spans="1:4" s="67" customFormat="1" ht="15.75" x14ac:dyDescent="0.2">
      <c r="A57" s="175" t="s">
        <v>63</v>
      </c>
      <c r="B57" s="18"/>
      <c r="C57" s="18"/>
      <c r="D57" s="1"/>
    </row>
    <row r="58" spans="1:4" s="67" customFormat="1" ht="15.75" x14ac:dyDescent="0.2">
      <c r="A58" s="175"/>
      <c r="B58" s="18"/>
      <c r="C58" s="18"/>
      <c r="D58" s="1"/>
    </row>
    <row r="59" spans="1:4" s="67" customFormat="1" ht="13.5" thickBot="1" x14ac:dyDescent="0.25">
      <c r="A59" s="3" t="s">
        <v>0</v>
      </c>
      <c r="B59" s="3"/>
      <c r="C59" s="3"/>
      <c r="D59" s="15" t="s">
        <v>59</v>
      </c>
    </row>
    <row r="60" spans="1:4" s="67" customFormat="1" ht="36.75" thickBot="1" x14ac:dyDescent="0.25">
      <c r="A60" s="6" t="s">
        <v>30</v>
      </c>
      <c r="B60" s="69" t="s">
        <v>267</v>
      </c>
      <c r="C60" s="70" t="s">
        <v>268</v>
      </c>
      <c r="D60" s="12" t="s">
        <v>269</v>
      </c>
    </row>
    <row r="61" spans="1:4" s="67" customFormat="1" ht="24.75" thickBot="1" x14ac:dyDescent="0.25">
      <c r="A61" s="14" t="s">
        <v>277</v>
      </c>
      <c r="B61" s="77">
        <v>47760</v>
      </c>
      <c r="C61" s="72">
        <f t="shared" ref="C61" si="4">D61-B61</f>
        <v>0</v>
      </c>
      <c r="D61" s="39">
        <v>47760</v>
      </c>
    </row>
    <row r="62" spans="1:4" s="67" customFormat="1" ht="13.5" thickBot="1" x14ac:dyDescent="0.25">
      <c r="A62" s="20" t="s">
        <v>1</v>
      </c>
      <c r="B62" s="75">
        <f>SUM(B61:B61)</f>
        <v>47760</v>
      </c>
      <c r="C62" s="75">
        <f>SUM(C61:C61)</f>
        <v>0</v>
      </c>
      <c r="D62" s="21">
        <f>SUM(D61:D61)</f>
        <v>47760</v>
      </c>
    </row>
    <row r="63" spans="1:4" s="67" customFormat="1" x14ac:dyDescent="0.2">
      <c r="A63" s="23"/>
      <c r="B63" s="33"/>
      <c r="C63" s="33"/>
      <c r="D63" s="33"/>
    </row>
    <row r="64" spans="1:4" s="67" customFormat="1" ht="13.5" thickBot="1" x14ac:dyDescent="0.25">
      <c r="A64" s="3" t="s">
        <v>2</v>
      </c>
      <c r="B64" s="3"/>
      <c r="C64" s="3"/>
      <c r="D64" s="15" t="s">
        <v>59</v>
      </c>
    </row>
    <row r="65" spans="1:4" s="67" customFormat="1" ht="36.75" thickBot="1" x14ac:dyDescent="0.25">
      <c r="A65" s="6" t="s">
        <v>30</v>
      </c>
      <c r="B65" s="69" t="s">
        <v>267</v>
      </c>
      <c r="C65" s="70" t="s">
        <v>268</v>
      </c>
      <c r="D65" s="12" t="s">
        <v>269</v>
      </c>
    </row>
    <row r="66" spans="1:4" s="67" customFormat="1" ht="24" x14ac:dyDescent="0.2">
      <c r="A66" s="14" t="s">
        <v>272</v>
      </c>
      <c r="B66" s="77">
        <v>132576</v>
      </c>
      <c r="C66" s="72">
        <f t="shared" ref="C66:C67" si="5">D66-B66</f>
        <v>0</v>
      </c>
      <c r="D66" s="39">
        <v>132576</v>
      </c>
    </row>
    <row r="67" spans="1:4" s="67" customFormat="1" ht="13.5" customHeight="1" thickBot="1" x14ac:dyDescent="0.25">
      <c r="A67" s="14" t="s">
        <v>273</v>
      </c>
      <c r="B67" s="74">
        <v>115112</v>
      </c>
      <c r="C67" s="72">
        <f t="shared" si="5"/>
        <v>0</v>
      </c>
      <c r="D67" s="39">
        <v>115112</v>
      </c>
    </row>
    <row r="68" spans="1:4" s="67" customFormat="1" ht="13.5" thickBot="1" x14ac:dyDescent="0.25">
      <c r="A68" s="20" t="s">
        <v>3</v>
      </c>
      <c r="B68" s="75">
        <f>SUM(B66:B67)</f>
        <v>247688</v>
      </c>
      <c r="C68" s="75">
        <f>SUM(C66:C67)</f>
        <v>0</v>
      </c>
      <c r="D68" s="21">
        <f>SUM(D66:D67)</f>
        <v>247688</v>
      </c>
    </row>
    <row r="69" spans="1:4" s="67" customFormat="1" x14ac:dyDescent="0.2">
      <c r="A69" s="23"/>
      <c r="B69" s="33"/>
      <c r="C69" s="33"/>
      <c r="D69" s="33"/>
    </row>
    <row r="70" spans="1:4" s="67" customFormat="1" ht="13.5" thickBot="1" x14ac:dyDescent="0.25">
      <c r="A70" s="23" t="s">
        <v>4</v>
      </c>
      <c r="B70" s="33"/>
      <c r="C70" s="33"/>
      <c r="D70" s="33"/>
    </row>
    <row r="71" spans="1:4" s="67" customFormat="1" ht="36.75" thickBot="1" x14ac:dyDescent="0.25">
      <c r="A71" s="6" t="s">
        <v>30</v>
      </c>
      <c r="B71" s="69" t="s">
        <v>267</v>
      </c>
      <c r="C71" s="70" t="s">
        <v>268</v>
      </c>
      <c r="D71" s="12" t="s">
        <v>269</v>
      </c>
    </row>
    <row r="72" spans="1:4" s="67" customFormat="1" ht="24.75" thickBot="1" x14ac:dyDescent="0.25">
      <c r="A72" s="14" t="s">
        <v>276</v>
      </c>
      <c r="B72" s="77">
        <v>127880</v>
      </c>
      <c r="C72" s="72">
        <f>SUM(D72-B72)</f>
        <v>0</v>
      </c>
      <c r="D72" s="39">
        <v>127880</v>
      </c>
    </row>
    <row r="73" spans="1:4" s="67" customFormat="1" ht="13.5" thickBot="1" x14ac:dyDescent="0.25">
      <c r="A73" s="20" t="s">
        <v>5</v>
      </c>
      <c r="B73" s="75">
        <f>SUM(B72:B72)</f>
        <v>127880</v>
      </c>
      <c r="C73" s="75">
        <f>SUM(C72:C72)</f>
        <v>0</v>
      </c>
      <c r="D73" s="21">
        <f>SUM(D72:D72)</f>
        <v>127880</v>
      </c>
    </row>
    <row r="74" spans="1:4" s="67" customFormat="1" x14ac:dyDescent="0.2">
      <c r="A74" s="23"/>
      <c r="B74" s="33"/>
      <c r="C74" s="33"/>
      <c r="D74" s="33"/>
    </row>
    <row r="75" spans="1:4" s="67" customFormat="1" ht="13.5" thickBot="1" x14ac:dyDescent="0.25">
      <c r="A75" s="23" t="s">
        <v>6</v>
      </c>
      <c r="B75" s="33"/>
      <c r="C75" s="33"/>
      <c r="D75" s="33"/>
    </row>
    <row r="76" spans="1:4" s="67" customFormat="1" ht="36.75" thickBot="1" x14ac:dyDescent="0.25">
      <c r="A76" s="6" t="s">
        <v>30</v>
      </c>
      <c r="B76" s="69" t="s">
        <v>267</v>
      </c>
      <c r="C76" s="70" t="s">
        <v>268</v>
      </c>
      <c r="D76" s="12" t="s">
        <v>269</v>
      </c>
    </row>
    <row r="77" spans="1:4" s="67" customFormat="1" ht="24.75" thickBot="1" x14ac:dyDescent="0.25">
      <c r="A77" s="14" t="s">
        <v>274</v>
      </c>
      <c r="B77" s="77">
        <v>173512</v>
      </c>
      <c r="C77" s="72">
        <f t="shared" ref="C77" si="6">D77-B77</f>
        <v>0</v>
      </c>
      <c r="D77" s="39">
        <v>173512</v>
      </c>
    </row>
    <row r="78" spans="1:4" s="67" customFormat="1" ht="13.5" thickBot="1" x14ac:dyDescent="0.25">
      <c r="A78" s="20" t="s">
        <v>7</v>
      </c>
      <c r="B78" s="75">
        <f>SUM(B77:B77)</f>
        <v>173512</v>
      </c>
      <c r="C78" s="75">
        <f>SUM(C77:C77)</f>
        <v>0</v>
      </c>
      <c r="D78" s="21">
        <f>SUM(D77:D77)</f>
        <v>173512</v>
      </c>
    </row>
    <row r="79" spans="1:4" s="67" customFormat="1" x14ac:dyDescent="0.2">
      <c r="A79" s="23"/>
      <c r="B79" s="33"/>
      <c r="C79" s="33"/>
      <c r="D79" s="33"/>
    </row>
    <row r="80" spans="1:4" s="67" customFormat="1" ht="13.5" thickBot="1" x14ac:dyDescent="0.25">
      <c r="A80" s="23" t="s">
        <v>8</v>
      </c>
      <c r="B80" s="33"/>
      <c r="C80" s="33"/>
      <c r="D80" s="33"/>
    </row>
    <row r="81" spans="1:4" s="67" customFormat="1" ht="36.75" thickBot="1" x14ac:dyDescent="0.25">
      <c r="A81" s="6" t="s">
        <v>30</v>
      </c>
      <c r="B81" s="69" t="s">
        <v>267</v>
      </c>
      <c r="C81" s="70" t="s">
        <v>268</v>
      </c>
      <c r="D81" s="12" t="s">
        <v>269</v>
      </c>
    </row>
    <row r="82" spans="1:4" s="67" customFormat="1" ht="24.75" thickBot="1" x14ac:dyDescent="0.25">
      <c r="A82" s="14" t="s">
        <v>275</v>
      </c>
      <c r="B82" s="77">
        <v>132024</v>
      </c>
      <c r="C82" s="72">
        <f t="shared" ref="C82" si="7">D82-B82</f>
        <v>0</v>
      </c>
      <c r="D82" s="39">
        <v>132024</v>
      </c>
    </row>
    <row r="83" spans="1:4" s="67" customFormat="1" ht="13.5" thickBot="1" x14ac:dyDescent="0.25">
      <c r="A83" s="20" t="s">
        <v>9</v>
      </c>
      <c r="B83" s="75">
        <f>SUM(B82:B82)</f>
        <v>132024</v>
      </c>
      <c r="C83" s="75">
        <f>SUM(C82:C82)</f>
        <v>0</v>
      </c>
      <c r="D83" s="21">
        <f>SUM(D82:D82)</f>
        <v>132024</v>
      </c>
    </row>
    <row r="84" spans="1:4" s="67" customFormat="1" x14ac:dyDescent="0.2">
      <c r="A84" s="23"/>
      <c r="B84" s="33"/>
      <c r="C84" s="33"/>
      <c r="D84" s="33"/>
    </row>
    <row r="85" spans="1:4" s="67" customFormat="1" ht="13.5" thickBot="1" x14ac:dyDescent="0.25">
      <c r="A85" s="23"/>
      <c r="B85" s="33"/>
      <c r="C85" s="33"/>
      <c r="D85" s="33"/>
    </row>
    <row r="86" spans="1:4" s="67" customFormat="1" ht="24.75" thickBot="1" x14ac:dyDescent="0.25">
      <c r="A86" s="27" t="s">
        <v>87</v>
      </c>
      <c r="B86" s="78">
        <f>SUM(B83+B78+B73+B68+B62)</f>
        <v>728864</v>
      </c>
      <c r="C86" s="78">
        <f>SUM(C83+C78+C73+C68+C62)</f>
        <v>0</v>
      </c>
      <c r="D86" s="30">
        <f>SUM(D83+D78+D73+D68+D62)</f>
        <v>728864</v>
      </c>
    </row>
    <row r="87" spans="1:4" s="67" customFormat="1" x14ac:dyDescent="0.2">
      <c r="A87" s="23"/>
      <c r="B87" s="33"/>
      <c r="C87" s="33"/>
      <c r="D87" s="33"/>
    </row>
    <row r="88" spans="1:4" s="67" customFormat="1" ht="13.5" thickBot="1" x14ac:dyDescent="0.25">
      <c r="A88" s="23"/>
      <c r="B88" s="33"/>
      <c r="C88" s="33"/>
      <c r="D88" s="33"/>
    </row>
    <row r="89" spans="1:4" s="67" customFormat="1" ht="13.5" thickBot="1" x14ac:dyDescent="0.25">
      <c r="A89" s="31" t="s">
        <v>88</v>
      </c>
      <c r="B89" s="80">
        <f>SUM(B86)</f>
        <v>728864</v>
      </c>
      <c r="C89" s="80">
        <f>SUM(C86)</f>
        <v>0</v>
      </c>
      <c r="D89" s="32">
        <f>SUM(D86)</f>
        <v>728864</v>
      </c>
    </row>
    <row r="90" spans="1:4" s="67" customFormat="1" x14ac:dyDescent="0.2">
      <c r="A90" s="23"/>
      <c r="B90" s="33"/>
      <c r="C90" s="33"/>
      <c r="D90" s="33"/>
    </row>
    <row r="91" spans="1:4" s="67" customFormat="1" x14ac:dyDescent="0.2">
      <c r="A91" s="23"/>
      <c r="B91" s="33"/>
      <c r="C91" s="33"/>
      <c r="D91" s="33"/>
    </row>
    <row r="92" spans="1:4" s="67" customFormat="1" x14ac:dyDescent="0.2">
      <c r="A92" s="23"/>
      <c r="B92" s="33"/>
      <c r="C92" s="33"/>
      <c r="D92" s="33"/>
    </row>
    <row r="93" spans="1:4" s="67" customFormat="1" ht="42.75" customHeight="1" x14ac:dyDescent="0.2">
      <c r="A93" s="201" t="s">
        <v>278</v>
      </c>
      <c r="B93" s="201"/>
      <c r="C93" s="201"/>
      <c r="D93" s="201"/>
    </row>
    <row r="94" spans="1:4" s="67" customFormat="1" x14ac:dyDescent="0.2">
      <c r="A94" s="23"/>
      <c r="B94" s="33"/>
      <c r="C94" s="33"/>
      <c r="D94" s="33"/>
    </row>
    <row r="95" spans="1:4" s="67" customFormat="1" ht="15.75" x14ac:dyDescent="0.25">
      <c r="A95" s="2" t="s">
        <v>279</v>
      </c>
      <c r="B95" s="2"/>
      <c r="C95" s="2"/>
      <c r="D95" s="1"/>
    </row>
    <row r="96" spans="1:4" s="67" customFormat="1" x14ac:dyDescent="0.2">
      <c r="A96" s="178"/>
      <c r="B96" s="1"/>
      <c r="C96" s="1"/>
      <c r="D96" s="1"/>
    </row>
    <row r="97" spans="1:4" s="67" customFormat="1" ht="15.75" x14ac:dyDescent="0.2">
      <c r="A97" s="175" t="s">
        <v>63</v>
      </c>
      <c r="B97" s="18"/>
      <c r="C97" s="18"/>
      <c r="D97" s="1"/>
    </row>
    <row r="98" spans="1:4" s="67" customFormat="1" ht="13.5" thickBot="1" x14ac:dyDescent="0.25">
      <c r="A98" s="3" t="s">
        <v>0</v>
      </c>
      <c r="B98" s="3"/>
      <c r="C98" s="3"/>
      <c r="D98" s="15" t="s">
        <v>59</v>
      </c>
    </row>
    <row r="99" spans="1:4" s="67" customFormat="1" ht="36.75" thickBot="1" x14ac:dyDescent="0.25">
      <c r="A99" s="6" t="s">
        <v>30</v>
      </c>
      <c r="B99" s="69" t="s">
        <v>267</v>
      </c>
      <c r="C99" s="70" t="s">
        <v>268</v>
      </c>
      <c r="D99" s="12" t="s">
        <v>269</v>
      </c>
    </row>
    <row r="100" spans="1:4" s="67" customFormat="1" ht="13.5" thickBot="1" x14ac:dyDescent="0.25">
      <c r="A100" s="171" t="s">
        <v>64</v>
      </c>
      <c r="B100" s="33">
        <v>23272</v>
      </c>
      <c r="C100" s="72">
        <f t="shared" ref="C100" si="8">D100-B100</f>
        <v>0</v>
      </c>
      <c r="D100" s="39">
        <v>23272</v>
      </c>
    </row>
    <row r="101" spans="1:4" s="67" customFormat="1" ht="13.5" thickBot="1" x14ac:dyDescent="0.25">
      <c r="A101" s="20" t="s">
        <v>1</v>
      </c>
      <c r="B101" s="75">
        <f>SUM(B100:B100)</f>
        <v>23272</v>
      </c>
      <c r="C101" s="75">
        <f>SUM(C100:C100)</f>
        <v>0</v>
      </c>
      <c r="D101" s="21">
        <f>SUM(D100:D100)</f>
        <v>23272</v>
      </c>
    </row>
    <row r="102" spans="1:4" s="67" customFormat="1" ht="13.5" customHeight="1" x14ac:dyDescent="0.2">
      <c r="A102" s="175"/>
      <c r="B102" s="18"/>
      <c r="C102" s="18"/>
      <c r="D102" s="1"/>
    </row>
    <row r="103" spans="1:4" s="67" customFormat="1" ht="13.5" thickBot="1" x14ac:dyDescent="0.25">
      <c r="A103" s="3" t="s">
        <v>2</v>
      </c>
      <c r="B103" s="3"/>
      <c r="C103" s="3"/>
      <c r="D103" s="15" t="s">
        <v>59</v>
      </c>
    </row>
    <row r="104" spans="1:4" s="67" customFormat="1" ht="36.75" thickBot="1" x14ac:dyDescent="0.25">
      <c r="A104" s="87" t="s">
        <v>30</v>
      </c>
      <c r="B104" s="88" t="s">
        <v>267</v>
      </c>
      <c r="C104" s="89" t="s">
        <v>268</v>
      </c>
      <c r="D104" s="90" t="s">
        <v>269</v>
      </c>
    </row>
    <row r="105" spans="1:4" s="67" customFormat="1" x14ac:dyDescent="0.2">
      <c r="A105" s="172" t="s">
        <v>280</v>
      </c>
      <c r="B105" s="95">
        <v>51198</v>
      </c>
      <c r="C105" s="96">
        <f>SUM(D105-B105)</f>
        <v>0</v>
      </c>
      <c r="D105" s="101">
        <v>51198</v>
      </c>
    </row>
    <row r="106" spans="1:4" s="67" customFormat="1" x14ac:dyDescent="0.2">
      <c r="A106" s="173" t="s">
        <v>281</v>
      </c>
      <c r="B106" s="94">
        <v>27926</v>
      </c>
      <c r="C106" s="71">
        <f t="shared" ref="C106:C113" si="9">SUM(D106-B106)</f>
        <v>0</v>
      </c>
      <c r="D106" s="102">
        <v>27926</v>
      </c>
    </row>
    <row r="107" spans="1:4" s="67" customFormat="1" ht="13.5" customHeight="1" x14ac:dyDescent="0.2">
      <c r="A107" s="173" t="s">
        <v>282</v>
      </c>
      <c r="B107" s="94">
        <v>195484</v>
      </c>
      <c r="C107" s="71">
        <f t="shared" si="9"/>
        <v>0</v>
      </c>
      <c r="D107" s="102">
        <v>195484</v>
      </c>
    </row>
    <row r="108" spans="1:4" s="67" customFormat="1" x14ac:dyDescent="0.2">
      <c r="A108" s="173" t="s">
        <v>283</v>
      </c>
      <c r="B108" s="94">
        <v>344425</v>
      </c>
      <c r="C108" s="71">
        <f t="shared" si="9"/>
        <v>0</v>
      </c>
      <c r="D108" s="102">
        <v>344425</v>
      </c>
    </row>
    <row r="109" spans="1:4" s="67" customFormat="1" x14ac:dyDescent="0.2">
      <c r="A109" s="173" t="s">
        <v>284</v>
      </c>
      <c r="B109" s="94">
        <v>32581</v>
      </c>
      <c r="C109" s="71">
        <f t="shared" si="9"/>
        <v>0</v>
      </c>
      <c r="D109" s="102">
        <v>32581</v>
      </c>
    </row>
    <row r="110" spans="1:4" s="67" customFormat="1" x14ac:dyDescent="0.2">
      <c r="A110" s="173" t="s">
        <v>285</v>
      </c>
      <c r="B110" s="94">
        <v>23272</v>
      </c>
      <c r="C110" s="71">
        <f t="shared" si="9"/>
        <v>0</v>
      </c>
      <c r="D110" s="102">
        <v>23272</v>
      </c>
    </row>
    <row r="111" spans="1:4" s="67" customFormat="1" ht="24" x14ac:dyDescent="0.2">
      <c r="A111" s="173" t="s">
        <v>291</v>
      </c>
      <c r="B111" s="94">
        <v>83779</v>
      </c>
      <c r="C111" s="71">
        <f t="shared" si="9"/>
        <v>0</v>
      </c>
      <c r="D111" s="102">
        <v>83779</v>
      </c>
    </row>
    <row r="112" spans="1:4" s="67" customFormat="1" ht="24" x14ac:dyDescent="0.2">
      <c r="A112" s="173" t="s">
        <v>292</v>
      </c>
      <c r="B112" s="94">
        <v>9309</v>
      </c>
      <c r="C112" s="71">
        <f t="shared" si="9"/>
        <v>0</v>
      </c>
      <c r="D112" s="102">
        <v>9309</v>
      </c>
    </row>
    <row r="113" spans="1:5" s="67" customFormat="1" ht="24.75" thickBot="1" x14ac:dyDescent="0.25">
      <c r="A113" s="174" t="s">
        <v>293</v>
      </c>
      <c r="B113" s="98">
        <v>9216</v>
      </c>
      <c r="C113" s="99">
        <f t="shared" si="9"/>
        <v>0</v>
      </c>
      <c r="D113" s="103">
        <v>9216</v>
      </c>
    </row>
    <row r="114" spans="1:5" s="67" customFormat="1" ht="13.5" thickBot="1" x14ac:dyDescent="0.25">
      <c r="A114" s="104" t="s">
        <v>3</v>
      </c>
      <c r="B114" s="105">
        <f>SUM(B105:B113)</f>
        <v>777190</v>
      </c>
      <c r="C114" s="105">
        <f>SUM(C113:C113)</f>
        <v>0</v>
      </c>
      <c r="D114" s="106">
        <f>SUM(D105:D113)</f>
        <v>777190</v>
      </c>
    </row>
    <row r="115" spans="1:5" s="67" customFormat="1" x14ac:dyDescent="0.2">
      <c r="A115" s="200"/>
      <c r="B115" s="114"/>
      <c r="C115" s="115"/>
      <c r="D115" s="117"/>
      <c r="E115" s="119"/>
    </row>
    <row r="116" spans="1:5" s="67" customFormat="1" ht="13.5" thickBot="1" x14ac:dyDescent="0.25">
      <c r="A116" s="116" t="s">
        <v>4</v>
      </c>
      <c r="B116" s="116"/>
      <c r="C116" s="116"/>
      <c r="D116" s="118" t="s">
        <v>59</v>
      </c>
      <c r="E116" s="119"/>
    </row>
    <row r="117" spans="1:5" s="67" customFormat="1" ht="36.75" thickBot="1" x14ac:dyDescent="0.25">
      <c r="A117" s="107" t="s">
        <v>30</v>
      </c>
      <c r="B117" s="108" t="s">
        <v>267</v>
      </c>
      <c r="C117" s="109" t="s">
        <v>268</v>
      </c>
      <c r="D117" s="110" t="s">
        <v>269</v>
      </c>
    </row>
    <row r="118" spans="1:5" s="67" customFormat="1" x14ac:dyDescent="0.2">
      <c r="A118" s="172" t="s">
        <v>294</v>
      </c>
      <c r="B118" s="95">
        <v>4841</v>
      </c>
      <c r="C118" s="96">
        <f t="shared" ref="C118:C119" si="10">D118-B118</f>
        <v>0</v>
      </c>
      <c r="D118" s="97">
        <v>4841</v>
      </c>
    </row>
    <row r="119" spans="1:5" s="67" customFormat="1" ht="13.5" thickBot="1" x14ac:dyDescent="0.25">
      <c r="A119" s="179" t="s">
        <v>75</v>
      </c>
      <c r="B119" s="120">
        <v>149034</v>
      </c>
      <c r="C119" s="121">
        <f t="shared" si="10"/>
        <v>0</v>
      </c>
      <c r="D119" s="48">
        <v>149034</v>
      </c>
    </row>
    <row r="120" spans="1:5" s="67" customFormat="1" ht="13.5" thickBot="1" x14ac:dyDescent="0.25">
      <c r="A120" s="20" t="s">
        <v>5</v>
      </c>
      <c r="B120" s="75">
        <f>SUM(B118:B119)</f>
        <v>153875</v>
      </c>
      <c r="C120" s="75">
        <f>SUM(C118:C118)</f>
        <v>0</v>
      </c>
      <c r="D120" s="21">
        <f>SUM(D118:D119)</f>
        <v>153875</v>
      </c>
    </row>
    <row r="121" spans="1:5" s="67" customFormat="1" x14ac:dyDescent="0.2">
      <c r="A121" s="180"/>
      <c r="B121" s="33"/>
      <c r="C121" s="111"/>
      <c r="D121" s="112"/>
    </row>
    <row r="122" spans="1:5" s="67" customFormat="1" ht="13.5" thickBot="1" x14ac:dyDescent="0.25">
      <c r="A122" s="3" t="s">
        <v>6</v>
      </c>
      <c r="B122" s="3"/>
      <c r="C122" s="3"/>
      <c r="D122" s="113" t="s">
        <v>59</v>
      </c>
    </row>
    <row r="123" spans="1:5" s="67" customFormat="1" ht="36.75" thickBot="1" x14ac:dyDescent="0.25">
      <c r="A123" s="87" t="s">
        <v>30</v>
      </c>
      <c r="B123" s="88" t="s">
        <v>267</v>
      </c>
      <c r="C123" s="89" t="s">
        <v>268</v>
      </c>
      <c r="D123" s="90" t="s">
        <v>269</v>
      </c>
    </row>
    <row r="124" spans="1:5" s="67" customFormat="1" x14ac:dyDescent="0.2">
      <c r="A124" s="181" t="s">
        <v>296</v>
      </c>
      <c r="B124" s="95">
        <v>27926</v>
      </c>
      <c r="C124" s="96">
        <f t="shared" ref="C124:C129" si="11">D124-B124</f>
        <v>0</v>
      </c>
      <c r="D124" s="101">
        <v>27926</v>
      </c>
    </row>
    <row r="125" spans="1:5" s="67" customFormat="1" ht="24" x14ac:dyDescent="0.2">
      <c r="A125" s="173" t="s">
        <v>297</v>
      </c>
      <c r="B125" s="94">
        <v>9309</v>
      </c>
      <c r="C125" s="71">
        <f t="shared" si="11"/>
        <v>0</v>
      </c>
      <c r="D125" s="102">
        <v>9309</v>
      </c>
    </row>
    <row r="126" spans="1:5" s="67" customFormat="1" x14ac:dyDescent="0.2">
      <c r="A126" s="173" t="s">
        <v>286</v>
      </c>
      <c r="B126" s="94">
        <v>167558</v>
      </c>
      <c r="C126" s="71">
        <f t="shared" si="11"/>
        <v>0</v>
      </c>
      <c r="D126" s="102">
        <v>167558</v>
      </c>
    </row>
    <row r="127" spans="1:5" s="67" customFormat="1" x14ac:dyDescent="0.2">
      <c r="A127" s="173" t="s">
        <v>287</v>
      </c>
      <c r="B127" s="94">
        <v>41890</v>
      </c>
      <c r="C127" s="71">
        <f t="shared" si="11"/>
        <v>0</v>
      </c>
      <c r="D127" s="102">
        <v>41890</v>
      </c>
    </row>
    <row r="128" spans="1:5" s="67" customFormat="1" ht="24" x14ac:dyDescent="0.2">
      <c r="A128" s="173" t="s">
        <v>299</v>
      </c>
      <c r="B128" s="94">
        <v>9309</v>
      </c>
      <c r="C128" s="71">
        <f t="shared" si="11"/>
        <v>0</v>
      </c>
      <c r="D128" s="102">
        <v>9309</v>
      </c>
    </row>
    <row r="129" spans="1:4" s="67" customFormat="1" ht="13.5" thickBot="1" x14ac:dyDescent="0.25">
      <c r="A129" s="179" t="s">
        <v>288</v>
      </c>
      <c r="B129" s="120">
        <v>37235</v>
      </c>
      <c r="C129" s="121">
        <f t="shared" si="11"/>
        <v>0</v>
      </c>
      <c r="D129" s="122">
        <v>37235</v>
      </c>
    </row>
    <row r="130" spans="1:4" s="67" customFormat="1" ht="13.5" thickBot="1" x14ac:dyDescent="0.25">
      <c r="A130" s="20" t="s">
        <v>7</v>
      </c>
      <c r="B130" s="75">
        <f>SUM(B124:B129)</f>
        <v>293227</v>
      </c>
      <c r="C130" s="75">
        <f>SUM(C124:C124)</f>
        <v>0</v>
      </c>
      <c r="D130" s="21">
        <f>SUM(D124:D129)</f>
        <v>293227</v>
      </c>
    </row>
    <row r="131" spans="1:4" s="67" customFormat="1" x14ac:dyDescent="0.2">
      <c r="A131" s="180"/>
      <c r="B131" s="33"/>
      <c r="C131" s="111"/>
      <c r="D131" s="112"/>
    </row>
    <row r="132" spans="1:4" s="67" customFormat="1" ht="13.5" thickBot="1" x14ac:dyDescent="0.25">
      <c r="A132" s="3" t="s">
        <v>8</v>
      </c>
      <c r="B132" s="3"/>
      <c r="C132" s="3"/>
      <c r="D132" s="113" t="s">
        <v>59</v>
      </c>
    </row>
    <row r="133" spans="1:4" s="67" customFormat="1" ht="36.75" thickBot="1" x14ac:dyDescent="0.25">
      <c r="A133" s="6" t="s">
        <v>30</v>
      </c>
      <c r="B133" s="69" t="s">
        <v>267</v>
      </c>
      <c r="C133" s="70" t="s">
        <v>268</v>
      </c>
      <c r="D133" s="12" t="s">
        <v>269</v>
      </c>
    </row>
    <row r="134" spans="1:4" s="67" customFormat="1" x14ac:dyDescent="0.2">
      <c r="A134" s="182" t="s">
        <v>295</v>
      </c>
      <c r="B134" s="123">
        <v>4654</v>
      </c>
      <c r="C134" s="83">
        <f t="shared" ref="C134:C137" si="12">D134-B134</f>
        <v>0</v>
      </c>
      <c r="D134" s="123">
        <v>4654</v>
      </c>
    </row>
    <row r="135" spans="1:4" s="67" customFormat="1" ht="24" x14ac:dyDescent="0.2">
      <c r="A135" s="173" t="s">
        <v>298</v>
      </c>
      <c r="B135" s="94">
        <v>116453</v>
      </c>
      <c r="C135" s="83">
        <f t="shared" si="12"/>
        <v>0</v>
      </c>
      <c r="D135" s="94">
        <v>116453</v>
      </c>
    </row>
    <row r="136" spans="1:4" s="67" customFormat="1" x14ac:dyDescent="0.2">
      <c r="A136" s="173" t="s">
        <v>289</v>
      </c>
      <c r="B136" s="94">
        <v>232720</v>
      </c>
      <c r="C136" s="83">
        <f t="shared" si="12"/>
        <v>0</v>
      </c>
      <c r="D136" s="94">
        <v>232720</v>
      </c>
    </row>
    <row r="137" spans="1:4" s="67" customFormat="1" ht="13.5" thickBot="1" x14ac:dyDescent="0.25">
      <c r="A137" s="179" t="s">
        <v>290</v>
      </c>
      <c r="B137" s="120">
        <v>4654</v>
      </c>
      <c r="C137" s="191">
        <f t="shared" si="12"/>
        <v>0</v>
      </c>
      <c r="D137" s="120">
        <v>4654</v>
      </c>
    </row>
    <row r="138" spans="1:4" s="67" customFormat="1" ht="13.5" thickBot="1" x14ac:dyDescent="0.25">
      <c r="A138" s="20" t="s">
        <v>5</v>
      </c>
      <c r="B138" s="75">
        <f>SUM(B134:B137)</f>
        <v>358481</v>
      </c>
      <c r="C138" s="75">
        <f>SUM(C134:C134)</f>
        <v>0</v>
      </c>
      <c r="D138" s="21">
        <f>SUM(D134:D137)</f>
        <v>358481</v>
      </c>
    </row>
    <row r="139" spans="1:4" s="67" customFormat="1" ht="13.5" customHeight="1" x14ac:dyDescent="0.2">
      <c r="A139" s="23"/>
      <c r="B139" s="33"/>
      <c r="C139" s="33"/>
      <c r="D139" s="33"/>
    </row>
    <row r="140" spans="1:4" s="67" customFormat="1" ht="13.5" customHeight="1" thickBot="1" x14ac:dyDescent="0.25">
      <c r="A140" s="180"/>
      <c r="B140" s="33"/>
      <c r="C140" s="33"/>
      <c r="D140" s="33"/>
    </row>
    <row r="141" spans="1:4" s="67" customFormat="1" ht="24.75" thickBot="1" x14ac:dyDescent="0.25">
      <c r="A141" s="27" t="s">
        <v>87</v>
      </c>
      <c r="B141" s="78">
        <f>SUM(B138+B130+B120+B114+B101)</f>
        <v>1606045</v>
      </c>
      <c r="C141" s="78">
        <f>SUM(C138+C130+C120+C114+C101)</f>
        <v>0</v>
      </c>
      <c r="D141" s="30">
        <f>SUM(D138+D130+D120+D114+D101)</f>
        <v>1606045</v>
      </c>
    </row>
    <row r="142" spans="1:4" s="67" customFormat="1" x14ac:dyDescent="0.2">
      <c r="A142" s="180"/>
      <c r="B142" s="33"/>
      <c r="C142" s="33"/>
      <c r="D142" s="33"/>
    </row>
    <row r="143" spans="1:4" s="67" customFormat="1" x14ac:dyDescent="0.2">
      <c r="A143" s="23"/>
      <c r="B143" s="33"/>
      <c r="C143" s="33"/>
      <c r="D143" s="33"/>
    </row>
    <row r="144" spans="1:4" s="67" customFormat="1" ht="15.75" x14ac:dyDescent="0.2">
      <c r="A144" s="175" t="s">
        <v>62</v>
      </c>
      <c r="B144" s="18"/>
      <c r="C144" s="18"/>
      <c r="D144" s="41"/>
    </row>
    <row r="145" spans="1:4" s="67" customFormat="1" ht="15.75" x14ac:dyDescent="0.2">
      <c r="A145" s="175"/>
      <c r="B145" s="18"/>
      <c r="C145" s="18"/>
      <c r="D145" s="41"/>
    </row>
    <row r="146" spans="1:4" s="67" customFormat="1" x14ac:dyDescent="0.2">
      <c r="A146" s="3" t="s">
        <v>4</v>
      </c>
      <c r="B146" s="3"/>
      <c r="C146" s="3"/>
      <c r="D146" s="1"/>
    </row>
    <row r="147" spans="1:4" s="67" customFormat="1" x14ac:dyDescent="0.2">
      <c r="A147" s="183"/>
      <c r="B147" s="5"/>
      <c r="C147" s="5"/>
      <c r="D147" s="1"/>
    </row>
    <row r="148" spans="1:4" s="67" customFormat="1" ht="13.5" thickBot="1" x14ac:dyDescent="0.25">
      <c r="A148" s="3" t="s">
        <v>14</v>
      </c>
      <c r="B148" s="3"/>
      <c r="C148" s="3"/>
      <c r="D148" s="15" t="s">
        <v>59</v>
      </c>
    </row>
    <row r="149" spans="1:4" s="67" customFormat="1" ht="36.75" thickBot="1" x14ac:dyDescent="0.25">
      <c r="A149" s="6" t="s">
        <v>30</v>
      </c>
      <c r="B149" s="69" t="s">
        <v>267</v>
      </c>
      <c r="C149" s="70" t="s">
        <v>268</v>
      </c>
      <c r="D149" s="12" t="s">
        <v>269</v>
      </c>
    </row>
    <row r="150" spans="1:4" s="67" customFormat="1" ht="13.5" thickBot="1" x14ac:dyDescent="0.25">
      <c r="A150" s="62" t="s">
        <v>300</v>
      </c>
      <c r="B150" s="77">
        <v>37235</v>
      </c>
      <c r="C150" s="72">
        <f t="shared" ref="C150" si="13">D150-B150</f>
        <v>0</v>
      </c>
      <c r="D150" s="39">
        <v>37235</v>
      </c>
    </row>
    <row r="151" spans="1:4" s="67" customFormat="1" ht="13.5" thickBot="1" x14ac:dyDescent="0.25">
      <c r="A151" s="20" t="s">
        <v>24</v>
      </c>
      <c r="B151" s="75">
        <f>SUM(B150:B150)</f>
        <v>37235</v>
      </c>
      <c r="C151" s="75">
        <f>SUM(C150:C150)</f>
        <v>0</v>
      </c>
      <c r="D151" s="21">
        <f>SUM(D150:D150)</f>
        <v>37235</v>
      </c>
    </row>
    <row r="152" spans="1:4" s="67" customFormat="1" x14ac:dyDescent="0.2">
      <c r="A152" s="59"/>
      <c r="B152" s="56"/>
      <c r="C152" s="22"/>
      <c r="D152" s="56"/>
    </row>
    <row r="153" spans="1:4" s="67" customFormat="1" ht="13.5" thickBot="1" x14ac:dyDescent="0.25">
      <c r="A153" s="59"/>
      <c r="B153" s="56"/>
      <c r="C153" s="22"/>
      <c r="D153" s="56"/>
    </row>
    <row r="154" spans="1:4" s="67" customFormat="1" ht="13.5" thickBot="1" x14ac:dyDescent="0.25">
      <c r="A154" s="185" t="s">
        <v>302</v>
      </c>
      <c r="B154" s="186">
        <f>B151</f>
        <v>37235</v>
      </c>
      <c r="C154" s="186">
        <f>C151</f>
        <v>0</v>
      </c>
      <c r="D154" s="187">
        <f>D151</f>
        <v>37235</v>
      </c>
    </row>
    <row r="155" spans="1:4" s="67" customFormat="1" x14ac:dyDescent="0.2">
      <c r="A155" s="23"/>
      <c r="B155" s="33"/>
      <c r="C155" s="33"/>
      <c r="D155" s="33"/>
    </row>
    <row r="156" spans="1:4" s="67" customFormat="1" x14ac:dyDescent="0.2">
      <c r="A156" s="23"/>
      <c r="B156" s="33"/>
      <c r="C156" s="33"/>
      <c r="D156" s="33"/>
    </row>
    <row r="157" spans="1:4" s="67" customFormat="1" ht="15.75" x14ac:dyDescent="0.2">
      <c r="A157" s="175" t="s">
        <v>89</v>
      </c>
      <c r="B157" s="18"/>
      <c r="C157" s="18"/>
      <c r="D157" s="1"/>
    </row>
    <row r="158" spans="1:4" s="67" customFormat="1" ht="16.5" thickBot="1" x14ac:dyDescent="0.25">
      <c r="A158" s="175"/>
      <c r="B158" s="18"/>
      <c r="C158" s="18"/>
      <c r="D158" s="15" t="s">
        <v>59</v>
      </c>
    </row>
    <row r="159" spans="1:4" s="67" customFormat="1" ht="36.75" thickBot="1" x14ac:dyDescent="0.25">
      <c r="A159" s="6" t="s">
        <v>30</v>
      </c>
      <c r="B159" s="69" t="s">
        <v>267</v>
      </c>
      <c r="C159" s="70" t="s">
        <v>268</v>
      </c>
      <c r="D159" s="12" t="s">
        <v>269</v>
      </c>
    </row>
    <row r="160" spans="1:4" s="67" customFormat="1" ht="24.75" thickBot="1" x14ac:dyDescent="0.25">
      <c r="A160" s="49" t="s">
        <v>301</v>
      </c>
      <c r="B160" s="77">
        <v>4654</v>
      </c>
      <c r="C160" s="72">
        <f t="shared" ref="C160" si="14">D160-B160</f>
        <v>0</v>
      </c>
      <c r="D160" s="39">
        <v>4654</v>
      </c>
    </row>
    <row r="161" spans="1:4" s="67" customFormat="1" ht="13.5" thickBot="1" x14ac:dyDescent="0.25">
      <c r="A161" s="20" t="s">
        <v>90</v>
      </c>
      <c r="B161" s="75">
        <f>SUM(B160:B160)</f>
        <v>4654</v>
      </c>
      <c r="C161" s="75">
        <f>SUM(C160:C160)</f>
        <v>0</v>
      </c>
      <c r="D161" s="21">
        <f>SUM(D160:D160)</f>
        <v>4654</v>
      </c>
    </row>
    <row r="162" spans="1:4" s="67" customFormat="1" x14ac:dyDescent="0.2">
      <c r="A162" s="59"/>
      <c r="B162" s="58"/>
      <c r="C162" s="58"/>
      <c r="D162" s="58"/>
    </row>
    <row r="163" spans="1:4" s="67" customFormat="1" ht="13.5" thickBot="1" x14ac:dyDescent="0.25">
      <c r="A163" s="59"/>
      <c r="B163" s="58"/>
      <c r="C163" s="58"/>
      <c r="D163" s="58"/>
    </row>
    <row r="164" spans="1:4" s="67" customFormat="1" ht="13.5" thickBot="1" x14ac:dyDescent="0.25">
      <c r="A164" s="27" t="s">
        <v>91</v>
      </c>
      <c r="B164" s="78">
        <f>B161</f>
        <v>4654</v>
      </c>
      <c r="C164" s="78">
        <f>C161</f>
        <v>0</v>
      </c>
      <c r="D164" s="30">
        <f>D161</f>
        <v>4654</v>
      </c>
    </row>
    <row r="165" spans="1:4" s="67" customFormat="1" x14ac:dyDescent="0.2">
      <c r="A165" s="100"/>
      <c r="B165" s="33"/>
      <c r="C165" s="33"/>
      <c r="D165" s="33"/>
    </row>
    <row r="166" spans="1:4" s="67" customFormat="1" ht="13.5" thickBot="1" x14ac:dyDescent="0.25">
      <c r="A166" s="23"/>
      <c r="B166" s="33"/>
      <c r="C166" s="33"/>
      <c r="D166" s="33"/>
    </row>
    <row r="167" spans="1:4" s="67" customFormat="1" ht="13.5" thickBot="1" x14ac:dyDescent="0.25">
      <c r="A167" s="31" t="s">
        <v>88</v>
      </c>
      <c r="B167" s="80">
        <f>SUM(B164+B154+B141)</f>
        <v>1647934</v>
      </c>
      <c r="C167" s="80">
        <f>SUM(C164+C154+C141)</f>
        <v>0</v>
      </c>
      <c r="D167" s="32">
        <f>SUM(D164+D154+D141)</f>
        <v>1647934</v>
      </c>
    </row>
    <row r="168" spans="1:4" s="67" customFormat="1" x14ac:dyDescent="0.2">
      <c r="A168" s="40"/>
      <c r="B168" s="41"/>
      <c r="C168" s="41"/>
      <c r="D168" s="41"/>
    </row>
    <row r="169" spans="1:4" s="67" customFormat="1" x14ac:dyDescent="0.2">
      <c r="A169" s="40"/>
      <c r="B169" s="41"/>
      <c r="C169" s="41"/>
      <c r="D169" s="41"/>
    </row>
    <row r="170" spans="1:4" s="67" customFormat="1" x14ac:dyDescent="0.2">
      <c r="A170" s="40"/>
      <c r="B170" s="41"/>
      <c r="C170" s="41"/>
      <c r="D170" s="41"/>
    </row>
    <row r="171" spans="1:4" s="67" customFormat="1" ht="42.75" customHeight="1" x14ac:dyDescent="0.2">
      <c r="A171" s="201" t="s">
        <v>303</v>
      </c>
      <c r="B171" s="201"/>
      <c r="C171" s="201"/>
      <c r="D171" s="201"/>
    </row>
    <row r="172" spans="1:4" s="67" customFormat="1" x14ac:dyDescent="0.2">
      <c r="A172" s="23"/>
      <c r="B172" s="33"/>
      <c r="C172" s="33"/>
      <c r="D172" s="33"/>
    </row>
    <row r="173" spans="1:4" s="67" customFormat="1" ht="15.75" x14ac:dyDescent="0.25">
      <c r="A173" s="2" t="s">
        <v>304</v>
      </c>
      <c r="B173" s="2"/>
      <c r="C173" s="2"/>
      <c r="D173" s="1"/>
    </row>
    <row r="174" spans="1:4" s="67" customFormat="1" x14ac:dyDescent="0.2">
      <c r="A174" s="178"/>
      <c r="B174" s="1"/>
      <c r="C174" s="1"/>
      <c r="D174" s="1"/>
    </row>
    <row r="175" spans="1:4" s="67" customFormat="1" ht="15.75" x14ac:dyDescent="0.2">
      <c r="A175" s="175" t="s">
        <v>63</v>
      </c>
      <c r="B175" s="18"/>
      <c r="C175" s="18"/>
      <c r="D175" s="1"/>
    </row>
    <row r="176" spans="1:4" s="67" customFormat="1" ht="15.75" x14ac:dyDescent="0.2">
      <c r="A176" s="175"/>
      <c r="B176" s="18"/>
      <c r="C176" s="18"/>
      <c r="D176" s="1"/>
    </row>
    <row r="177" spans="1:4" s="67" customFormat="1" ht="13.5" thickBot="1" x14ac:dyDescent="0.25">
      <c r="A177" s="3" t="s">
        <v>2</v>
      </c>
      <c r="B177" s="3"/>
      <c r="C177" s="3"/>
      <c r="D177" s="15" t="s">
        <v>59</v>
      </c>
    </row>
    <row r="178" spans="1:4" s="67" customFormat="1" ht="36.75" thickBot="1" x14ac:dyDescent="0.25">
      <c r="A178" s="87" t="s">
        <v>30</v>
      </c>
      <c r="B178" s="88" t="s">
        <v>267</v>
      </c>
      <c r="C178" s="89" t="s">
        <v>268</v>
      </c>
      <c r="D178" s="90" t="s">
        <v>269</v>
      </c>
    </row>
    <row r="179" spans="1:4" s="67" customFormat="1" ht="24.95" customHeight="1" x14ac:dyDescent="0.2">
      <c r="A179" s="172" t="s">
        <v>305</v>
      </c>
      <c r="B179" s="95">
        <v>39700</v>
      </c>
      <c r="C179" s="96">
        <f>SUM(D179-B179)</f>
        <v>0</v>
      </c>
      <c r="D179" s="101">
        <v>39700</v>
      </c>
    </row>
    <row r="180" spans="1:4" s="67" customFormat="1" ht="36" customHeight="1" x14ac:dyDescent="0.2">
      <c r="A180" s="173" t="s">
        <v>306</v>
      </c>
      <c r="B180" s="94">
        <v>91600</v>
      </c>
      <c r="C180" s="71">
        <f t="shared" ref="C180:C181" si="15">SUM(D180-B180)</f>
        <v>0</v>
      </c>
      <c r="D180" s="102">
        <v>91600</v>
      </c>
    </row>
    <row r="181" spans="1:4" s="67" customFormat="1" ht="36" customHeight="1" thickBot="1" x14ac:dyDescent="0.25">
      <c r="A181" s="174" t="s">
        <v>306</v>
      </c>
      <c r="B181" s="98">
        <v>33700</v>
      </c>
      <c r="C181" s="99">
        <f t="shared" si="15"/>
        <v>0</v>
      </c>
      <c r="D181" s="103">
        <v>33700</v>
      </c>
    </row>
    <row r="182" spans="1:4" s="67" customFormat="1" ht="13.5" thickBot="1" x14ac:dyDescent="0.25">
      <c r="A182" s="20" t="s">
        <v>3</v>
      </c>
      <c r="B182" s="75">
        <f>SUM(B179:B181)</f>
        <v>165000</v>
      </c>
      <c r="C182" s="75">
        <f t="shared" ref="C182:D182" si="16">SUM(C179:C181)</f>
        <v>0</v>
      </c>
      <c r="D182" s="21">
        <f t="shared" si="16"/>
        <v>165000</v>
      </c>
    </row>
    <row r="183" spans="1:4" s="67" customFormat="1" x14ac:dyDescent="0.2">
      <c r="A183" s="40"/>
      <c r="B183" s="41"/>
      <c r="C183" s="41"/>
      <c r="D183" s="41"/>
    </row>
    <row r="184" spans="1:4" s="67" customFormat="1" ht="13.5" thickBot="1" x14ac:dyDescent="0.25">
      <c r="A184" s="40"/>
      <c r="B184" s="41"/>
      <c r="C184" s="41"/>
      <c r="D184" s="41"/>
    </row>
    <row r="185" spans="1:4" s="67" customFormat="1" ht="24.75" thickBot="1" x14ac:dyDescent="0.25">
      <c r="A185" s="188" t="s">
        <v>87</v>
      </c>
      <c r="B185" s="189">
        <f>SUM(B182)</f>
        <v>165000</v>
      </c>
      <c r="C185" s="189">
        <f t="shared" ref="C185:D185" si="17">SUM(C182)</f>
        <v>0</v>
      </c>
      <c r="D185" s="190">
        <f t="shared" si="17"/>
        <v>165000</v>
      </c>
    </row>
    <row r="186" spans="1:4" s="67" customFormat="1" x14ac:dyDescent="0.2">
      <c r="A186" s="40"/>
      <c r="B186" s="41"/>
      <c r="C186" s="41"/>
      <c r="D186" s="41"/>
    </row>
    <row r="187" spans="1:4" s="67" customFormat="1" x14ac:dyDescent="0.2">
      <c r="A187" s="40"/>
      <c r="B187" s="41"/>
      <c r="C187" s="41"/>
      <c r="D187" s="41"/>
    </row>
    <row r="188" spans="1:4" s="67" customFormat="1" ht="15.75" x14ac:dyDescent="0.2">
      <c r="A188" s="175" t="s">
        <v>89</v>
      </c>
      <c r="B188" s="18"/>
      <c r="C188" s="18"/>
      <c r="D188" s="1"/>
    </row>
    <row r="189" spans="1:4" s="67" customFormat="1" ht="16.5" thickBot="1" x14ac:dyDescent="0.25">
      <c r="A189" s="175"/>
      <c r="B189" s="18"/>
      <c r="C189" s="18"/>
      <c r="D189" s="15" t="s">
        <v>59</v>
      </c>
    </row>
    <row r="190" spans="1:4" s="67" customFormat="1" ht="36.75" thickBot="1" x14ac:dyDescent="0.25">
      <c r="A190" s="6" t="s">
        <v>30</v>
      </c>
      <c r="B190" s="69" t="s">
        <v>267</v>
      </c>
      <c r="C190" s="70" t="s">
        <v>268</v>
      </c>
      <c r="D190" s="12" t="s">
        <v>269</v>
      </c>
    </row>
    <row r="191" spans="1:4" s="67" customFormat="1" ht="24.75" thickBot="1" x14ac:dyDescent="0.25">
      <c r="A191" s="49" t="s">
        <v>307</v>
      </c>
      <c r="B191" s="77">
        <v>21700</v>
      </c>
      <c r="C191" s="72">
        <f t="shared" ref="C191" si="18">D191-B191</f>
        <v>0</v>
      </c>
      <c r="D191" s="39">
        <v>21700</v>
      </c>
    </row>
    <row r="192" spans="1:4" s="67" customFormat="1" ht="13.5" thickBot="1" x14ac:dyDescent="0.25">
      <c r="A192" s="20" t="s">
        <v>90</v>
      </c>
      <c r="B192" s="75">
        <f>SUM(B191:B191)</f>
        <v>21700</v>
      </c>
      <c r="C192" s="75">
        <f>SUM(C191:C191)</f>
        <v>0</v>
      </c>
      <c r="D192" s="21">
        <f>SUM(D191:D191)</f>
        <v>21700</v>
      </c>
    </row>
    <row r="193" spans="1:4" s="67" customFormat="1" x14ac:dyDescent="0.2">
      <c r="A193" s="59"/>
      <c r="B193" s="58"/>
      <c r="C193" s="58"/>
      <c r="D193" s="58"/>
    </row>
    <row r="194" spans="1:4" s="67" customFormat="1" ht="13.5" thickBot="1" x14ac:dyDescent="0.25">
      <c r="A194" s="59"/>
      <c r="B194" s="58"/>
      <c r="C194" s="58"/>
      <c r="D194" s="58"/>
    </row>
    <row r="195" spans="1:4" s="67" customFormat="1" ht="13.5" customHeight="1" thickBot="1" x14ac:dyDescent="0.25">
      <c r="A195" s="27" t="s">
        <v>91</v>
      </c>
      <c r="B195" s="78">
        <f>B192</f>
        <v>21700</v>
      </c>
      <c r="C195" s="78">
        <f>C192</f>
        <v>0</v>
      </c>
      <c r="D195" s="30">
        <f>D192</f>
        <v>21700</v>
      </c>
    </row>
    <row r="196" spans="1:4" s="67" customFormat="1" x14ac:dyDescent="0.2">
      <c r="A196" s="40"/>
      <c r="B196" s="41"/>
      <c r="C196" s="41"/>
      <c r="D196" s="41"/>
    </row>
    <row r="197" spans="1:4" s="67" customFormat="1" ht="13.5" thickBot="1" x14ac:dyDescent="0.25">
      <c r="A197" s="40"/>
      <c r="B197" s="41"/>
      <c r="C197" s="41"/>
      <c r="D197" s="41"/>
    </row>
    <row r="198" spans="1:4" s="67" customFormat="1" ht="13.5" customHeight="1" thickBot="1" x14ac:dyDescent="0.25">
      <c r="A198" s="31" t="s">
        <v>88</v>
      </c>
      <c r="B198" s="80">
        <f>SUM(B195+B185)</f>
        <v>186700</v>
      </c>
      <c r="C198" s="80">
        <f t="shared" ref="C198:D198" si="19">SUM(C195+C185)</f>
        <v>0</v>
      </c>
      <c r="D198" s="32">
        <f t="shared" si="19"/>
        <v>186700</v>
      </c>
    </row>
    <row r="199" spans="1:4" s="67" customFormat="1" x14ac:dyDescent="0.2">
      <c r="A199" s="40"/>
      <c r="B199" s="41"/>
      <c r="C199" s="41"/>
      <c r="D199" s="41"/>
    </row>
    <row r="200" spans="1:4" s="67" customFormat="1" x14ac:dyDescent="0.2">
      <c r="A200" s="40"/>
      <c r="B200" s="41"/>
      <c r="C200" s="41"/>
      <c r="D200" s="41"/>
    </row>
    <row r="201" spans="1:4" s="67" customFormat="1" x14ac:dyDescent="0.2">
      <c r="A201" s="23"/>
      <c r="B201" s="33"/>
      <c r="C201" s="33"/>
      <c r="D201" s="33"/>
    </row>
    <row r="202" spans="1:4" ht="42" customHeight="1" x14ac:dyDescent="0.2">
      <c r="A202" s="201" t="s">
        <v>378</v>
      </c>
      <c r="B202" s="201"/>
      <c r="C202" s="201"/>
      <c r="D202" s="201"/>
    </row>
    <row r="203" spans="1:4" ht="13.5" customHeight="1" x14ac:dyDescent="0.2"/>
    <row r="204" spans="1:4" ht="15.75" customHeight="1" x14ac:dyDescent="0.25">
      <c r="A204" s="2" t="s">
        <v>95</v>
      </c>
      <c r="B204" s="2"/>
      <c r="C204" s="2"/>
    </row>
    <row r="205" spans="1:4" ht="13.5" customHeight="1" x14ac:dyDescent="0.2"/>
    <row r="206" spans="1:4" ht="15" customHeight="1" x14ac:dyDescent="0.2">
      <c r="A206" s="175" t="s">
        <v>63</v>
      </c>
      <c r="B206" s="18"/>
      <c r="C206" s="18"/>
    </row>
    <row r="207" spans="1:4" ht="13.5" customHeight="1" x14ac:dyDescent="0.2"/>
    <row r="208" spans="1:4" ht="13.5" customHeight="1" thickBot="1" x14ac:dyDescent="0.25">
      <c r="A208" s="3" t="s">
        <v>0</v>
      </c>
      <c r="B208" s="3"/>
      <c r="C208" s="3"/>
      <c r="D208" s="15" t="s">
        <v>59</v>
      </c>
    </row>
    <row r="209" spans="1:6" ht="45" customHeight="1" thickBot="1" x14ac:dyDescent="0.25">
      <c r="A209" s="87" t="s">
        <v>30</v>
      </c>
      <c r="B209" s="88" t="s">
        <v>267</v>
      </c>
      <c r="C209" s="89" t="s">
        <v>268</v>
      </c>
      <c r="D209" s="90" t="s">
        <v>269</v>
      </c>
    </row>
    <row r="210" spans="1:6" ht="24" customHeight="1" x14ac:dyDescent="0.2">
      <c r="A210" s="152" t="s">
        <v>65</v>
      </c>
      <c r="B210" s="96">
        <v>704350</v>
      </c>
      <c r="C210" s="96">
        <f>SUM(D210-B210)</f>
        <v>0</v>
      </c>
      <c r="D210" s="154">
        <v>704350</v>
      </c>
      <c r="E210" s="37"/>
    </row>
    <row r="211" spans="1:6" ht="14.1" customHeight="1" x14ac:dyDescent="0.2">
      <c r="A211" s="14" t="s">
        <v>66</v>
      </c>
      <c r="B211" s="71">
        <v>182690</v>
      </c>
      <c r="C211" s="71">
        <f>SUM(D211-B211)</f>
        <v>0</v>
      </c>
      <c r="D211" s="66">
        <v>182690</v>
      </c>
      <c r="E211" s="37"/>
    </row>
    <row r="212" spans="1:6" ht="14.1" customHeight="1" thickBot="1" x14ac:dyDescent="0.25">
      <c r="A212" s="153" t="s">
        <v>67</v>
      </c>
      <c r="B212" s="99">
        <v>215620</v>
      </c>
      <c r="C212" s="99">
        <f t="shared" ref="C212" si="20">SUM(D212-B212)</f>
        <v>0</v>
      </c>
      <c r="D212" s="155">
        <v>215620</v>
      </c>
      <c r="E212" s="37"/>
    </row>
    <row r="213" spans="1:6" ht="14.1" customHeight="1" thickBot="1" x14ac:dyDescent="0.25">
      <c r="A213" s="91" t="s">
        <v>1</v>
      </c>
      <c r="B213" s="92">
        <f>SUM(B210:B212)</f>
        <v>1102660</v>
      </c>
      <c r="C213" s="92">
        <f>SUM(C210:C212)</f>
        <v>0</v>
      </c>
      <c r="D213" s="93">
        <f>SUM(D210:D212)</f>
        <v>1102660</v>
      </c>
    </row>
    <row r="214" spans="1:6" ht="13.5" customHeight="1" x14ac:dyDescent="0.2">
      <c r="A214" s="59"/>
      <c r="B214" s="22"/>
      <c r="C214" s="22"/>
    </row>
    <row r="215" spans="1:6" ht="13.5" customHeight="1" thickBot="1" x14ac:dyDescent="0.25">
      <c r="A215" s="23" t="s">
        <v>2</v>
      </c>
      <c r="B215" s="23"/>
      <c r="C215" s="23"/>
      <c r="D215" s="15" t="s">
        <v>59</v>
      </c>
    </row>
    <row r="216" spans="1:6" ht="45" customHeight="1" thickBot="1" x14ac:dyDescent="0.25">
      <c r="A216" s="87" t="s">
        <v>30</v>
      </c>
      <c r="B216" s="88" t="s">
        <v>267</v>
      </c>
      <c r="C216" s="89" t="s">
        <v>268</v>
      </c>
      <c r="D216" s="90" t="s">
        <v>269</v>
      </c>
    </row>
    <row r="217" spans="1:6" ht="24" customHeight="1" x14ac:dyDescent="0.2">
      <c r="A217" s="157" t="s">
        <v>68</v>
      </c>
      <c r="B217" s="77">
        <v>190730</v>
      </c>
      <c r="C217" s="96">
        <f>SUM(D217-B217)</f>
        <v>0</v>
      </c>
      <c r="D217" s="97">
        <v>190730</v>
      </c>
      <c r="E217" s="112"/>
      <c r="F217" s="156"/>
    </row>
    <row r="218" spans="1:6" ht="24" customHeight="1" x14ac:dyDescent="0.2">
      <c r="A218" s="24" t="s">
        <v>164</v>
      </c>
      <c r="B218" s="74">
        <v>35672</v>
      </c>
      <c r="C218" s="71">
        <f t="shared" ref="C218:C226" si="21">SUM(D218-B218)</f>
        <v>0</v>
      </c>
      <c r="D218" s="39">
        <v>35672</v>
      </c>
      <c r="E218" s="112"/>
      <c r="F218" s="156"/>
    </row>
    <row r="219" spans="1:6" ht="24" customHeight="1" x14ac:dyDescent="0.2">
      <c r="A219" s="24" t="s">
        <v>69</v>
      </c>
      <c r="B219" s="74">
        <v>410436</v>
      </c>
      <c r="C219" s="71">
        <f t="shared" si="21"/>
        <v>0</v>
      </c>
      <c r="D219" s="39">
        <v>410436</v>
      </c>
      <c r="E219" s="112"/>
      <c r="F219" s="156"/>
    </row>
    <row r="220" spans="1:6" ht="14.1" customHeight="1" x14ac:dyDescent="0.2">
      <c r="A220" s="24" t="s">
        <v>70</v>
      </c>
      <c r="B220" s="74">
        <v>221686</v>
      </c>
      <c r="C220" s="71">
        <f t="shared" si="21"/>
        <v>0</v>
      </c>
      <c r="D220" s="39">
        <v>221686</v>
      </c>
      <c r="E220" s="112"/>
      <c r="F220" s="156"/>
    </row>
    <row r="221" spans="1:6" ht="14.1" customHeight="1" x14ac:dyDescent="0.2">
      <c r="A221" s="24" t="s">
        <v>71</v>
      </c>
      <c r="B221" s="74">
        <v>831369</v>
      </c>
      <c r="C221" s="71">
        <f t="shared" si="21"/>
        <v>0</v>
      </c>
      <c r="D221" s="39">
        <v>831369</v>
      </c>
      <c r="E221" s="112"/>
      <c r="F221" s="156"/>
    </row>
    <row r="222" spans="1:6" ht="24" customHeight="1" x14ac:dyDescent="0.2">
      <c r="A222" s="24" t="s">
        <v>165</v>
      </c>
      <c r="B222" s="74">
        <v>134514</v>
      </c>
      <c r="C222" s="71">
        <f t="shared" si="21"/>
        <v>0</v>
      </c>
      <c r="D222" s="39">
        <v>134514</v>
      </c>
      <c r="E222" s="112"/>
      <c r="F222" s="156"/>
    </row>
    <row r="223" spans="1:6" ht="24" customHeight="1" x14ac:dyDescent="0.2">
      <c r="A223" s="24" t="s">
        <v>72</v>
      </c>
      <c r="B223" s="74">
        <v>402779</v>
      </c>
      <c r="C223" s="71">
        <f t="shared" si="21"/>
        <v>0</v>
      </c>
      <c r="D223" s="39">
        <v>402779</v>
      </c>
      <c r="E223" s="112"/>
      <c r="F223" s="156"/>
    </row>
    <row r="224" spans="1:6" ht="14.1" customHeight="1" x14ac:dyDescent="0.2">
      <c r="A224" s="24" t="s">
        <v>106</v>
      </c>
      <c r="B224" s="74">
        <v>59296</v>
      </c>
      <c r="C224" s="71">
        <f t="shared" si="21"/>
        <v>0</v>
      </c>
      <c r="D224" s="39">
        <v>59296</v>
      </c>
      <c r="E224" s="112"/>
      <c r="F224" s="156"/>
    </row>
    <row r="225" spans="1:7" ht="24" customHeight="1" x14ac:dyDescent="0.2">
      <c r="A225" s="24" t="s">
        <v>312</v>
      </c>
      <c r="B225" s="74">
        <v>47240</v>
      </c>
      <c r="C225" s="71">
        <f t="shared" si="21"/>
        <v>0</v>
      </c>
      <c r="D225" s="39">
        <v>47240</v>
      </c>
      <c r="E225" s="112"/>
      <c r="F225" s="156"/>
    </row>
    <row r="226" spans="1:7" ht="14.1" customHeight="1" thickBot="1" x14ac:dyDescent="0.25">
      <c r="A226" s="158" t="s">
        <v>73</v>
      </c>
      <c r="B226" s="135">
        <v>291952</v>
      </c>
      <c r="C226" s="99">
        <f t="shared" si="21"/>
        <v>0</v>
      </c>
      <c r="D226" s="131">
        <v>291952</v>
      </c>
      <c r="E226" s="112"/>
      <c r="F226" s="156"/>
    </row>
    <row r="227" spans="1:7" ht="14.1" customHeight="1" thickBot="1" x14ac:dyDescent="0.25">
      <c r="A227" s="91" t="s">
        <v>3</v>
      </c>
      <c r="B227" s="92">
        <f>SUM(B217:B226)</f>
        <v>2625674</v>
      </c>
      <c r="C227" s="92">
        <f>SUM(C217:C226)</f>
        <v>0</v>
      </c>
      <c r="D227" s="93">
        <f>SUM(D217:D226)</f>
        <v>2625674</v>
      </c>
    </row>
    <row r="228" spans="1:7" ht="13.5" customHeight="1" x14ac:dyDescent="0.2">
      <c r="A228" s="59"/>
      <c r="B228" s="22"/>
      <c r="C228" s="22"/>
    </row>
    <row r="229" spans="1:7" ht="13.5" customHeight="1" thickBot="1" x14ac:dyDescent="0.25">
      <c r="A229" s="23" t="s">
        <v>4</v>
      </c>
      <c r="B229" s="23"/>
      <c r="C229" s="23"/>
      <c r="D229" s="15" t="s">
        <v>59</v>
      </c>
    </row>
    <row r="230" spans="1:7" ht="45" customHeight="1" thickBot="1" x14ac:dyDescent="0.25">
      <c r="A230" s="87" t="s">
        <v>30</v>
      </c>
      <c r="B230" s="88" t="s">
        <v>267</v>
      </c>
      <c r="C230" s="89" t="s">
        <v>268</v>
      </c>
      <c r="D230" s="90" t="s">
        <v>269</v>
      </c>
    </row>
    <row r="231" spans="1:7" ht="24" customHeight="1" x14ac:dyDescent="0.2">
      <c r="A231" s="38" t="s">
        <v>76</v>
      </c>
      <c r="B231" s="77">
        <v>741364</v>
      </c>
      <c r="C231" s="96">
        <f>SUM(D231-B231)</f>
        <v>0</v>
      </c>
      <c r="D231" s="97">
        <v>741364</v>
      </c>
      <c r="E231" s="112"/>
      <c r="F231" s="156"/>
    </row>
    <row r="232" spans="1:7" ht="24" customHeight="1" x14ac:dyDescent="0.2">
      <c r="A232" s="10" t="s">
        <v>77</v>
      </c>
      <c r="B232" s="74">
        <v>520042</v>
      </c>
      <c r="C232" s="71">
        <f t="shared" ref="C232:C234" si="22">SUM(D232-B232)</f>
        <v>0</v>
      </c>
      <c r="D232" s="39">
        <v>520042</v>
      </c>
      <c r="E232" s="112"/>
      <c r="F232" s="156"/>
    </row>
    <row r="233" spans="1:7" ht="24" customHeight="1" x14ac:dyDescent="0.2">
      <c r="A233" s="10" t="s">
        <v>313</v>
      </c>
      <c r="B233" s="74">
        <v>28944</v>
      </c>
      <c r="C233" s="71">
        <f t="shared" si="22"/>
        <v>0</v>
      </c>
      <c r="D233" s="39">
        <v>28944</v>
      </c>
      <c r="E233" s="112"/>
      <c r="F233" s="156"/>
    </row>
    <row r="234" spans="1:7" ht="25.15" customHeight="1" thickBot="1" x14ac:dyDescent="0.25">
      <c r="A234" s="159" t="s">
        <v>310</v>
      </c>
      <c r="B234" s="135">
        <v>22193</v>
      </c>
      <c r="C234" s="99">
        <f t="shared" si="22"/>
        <v>0</v>
      </c>
      <c r="D234" s="131">
        <v>22193</v>
      </c>
      <c r="E234" s="112"/>
      <c r="F234" s="156"/>
    </row>
    <row r="235" spans="1:7" ht="14.1" customHeight="1" thickBot="1" x14ac:dyDescent="0.25">
      <c r="A235" s="91" t="s">
        <v>5</v>
      </c>
      <c r="B235" s="92">
        <f>SUM(B231:B234)</f>
        <v>1312543</v>
      </c>
      <c r="C235" s="92">
        <f>SUM(C231:C234)</f>
        <v>0</v>
      </c>
      <c r="D235" s="93">
        <f>SUM(D231:D234)</f>
        <v>1312543</v>
      </c>
    </row>
    <row r="236" spans="1:7" ht="13.5" customHeight="1" x14ac:dyDescent="0.2">
      <c r="A236" s="23"/>
      <c r="B236" s="23"/>
      <c r="C236" s="23"/>
    </row>
    <row r="237" spans="1:7" ht="13.5" customHeight="1" thickBot="1" x14ac:dyDescent="0.25">
      <c r="A237" s="23" t="s">
        <v>6</v>
      </c>
      <c r="B237" s="23"/>
      <c r="C237" s="23"/>
      <c r="D237" s="15" t="s">
        <v>59</v>
      </c>
    </row>
    <row r="238" spans="1:7" ht="45" customHeight="1" thickBot="1" x14ac:dyDescent="0.25">
      <c r="A238" s="87" t="s">
        <v>30</v>
      </c>
      <c r="B238" s="88" t="s">
        <v>267</v>
      </c>
      <c r="C238" s="89" t="s">
        <v>268</v>
      </c>
      <c r="D238" s="90" t="s">
        <v>269</v>
      </c>
    </row>
    <row r="239" spans="1:7" ht="14.1" customHeight="1" x14ac:dyDescent="0.2">
      <c r="A239" s="160" t="s">
        <v>79</v>
      </c>
      <c r="B239" s="77">
        <v>616506</v>
      </c>
      <c r="C239" s="96">
        <f>SUM(D239-B239)</f>
        <v>0</v>
      </c>
      <c r="D239" s="97">
        <v>616506</v>
      </c>
      <c r="E239" s="112"/>
      <c r="F239" s="156"/>
      <c r="G239" s="156"/>
    </row>
    <row r="240" spans="1:7" ht="24" customHeight="1" x14ac:dyDescent="0.2">
      <c r="A240" s="16" t="s">
        <v>81</v>
      </c>
      <c r="B240" s="74">
        <v>54329</v>
      </c>
      <c r="C240" s="71">
        <f t="shared" ref="C240:C245" si="23">SUM(D240-B240)</f>
        <v>0</v>
      </c>
      <c r="D240" s="39">
        <v>54329</v>
      </c>
      <c r="E240" s="112"/>
      <c r="F240" s="156"/>
      <c r="G240" s="156"/>
    </row>
    <row r="241" spans="1:7" ht="24" customHeight="1" x14ac:dyDescent="0.2">
      <c r="A241" s="16" t="s">
        <v>80</v>
      </c>
      <c r="B241" s="74">
        <v>259272</v>
      </c>
      <c r="C241" s="71">
        <f t="shared" si="23"/>
        <v>0</v>
      </c>
      <c r="D241" s="39">
        <v>259272</v>
      </c>
      <c r="E241" s="112"/>
      <c r="F241" s="156"/>
      <c r="G241" s="156"/>
    </row>
    <row r="242" spans="1:7" ht="14.1" customHeight="1" x14ac:dyDescent="0.2">
      <c r="A242" s="16" t="s">
        <v>82</v>
      </c>
      <c r="B242" s="74">
        <v>665473</v>
      </c>
      <c r="C242" s="71">
        <f t="shared" si="23"/>
        <v>0</v>
      </c>
      <c r="D242" s="39">
        <v>665473</v>
      </c>
      <c r="E242" s="112"/>
      <c r="F242" s="156"/>
      <c r="G242" s="156"/>
    </row>
    <row r="243" spans="1:7" ht="14.1" customHeight="1" x14ac:dyDescent="0.2">
      <c r="A243" s="16" t="s">
        <v>105</v>
      </c>
      <c r="B243" s="74">
        <v>55054</v>
      </c>
      <c r="C243" s="71">
        <f t="shared" si="23"/>
        <v>0</v>
      </c>
      <c r="D243" s="39">
        <v>55054</v>
      </c>
      <c r="E243" s="112"/>
      <c r="F243" s="156"/>
      <c r="G243" s="156"/>
    </row>
    <row r="244" spans="1:7" ht="14.1" customHeight="1" x14ac:dyDescent="0.2">
      <c r="A244" s="16" t="s">
        <v>162</v>
      </c>
      <c r="B244" s="74">
        <v>90208</v>
      </c>
      <c r="C244" s="71">
        <f t="shared" si="23"/>
        <v>0</v>
      </c>
      <c r="D244" s="39">
        <v>90208</v>
      </c>
      <c r="E244" s="112"/>
      <c r="F244" s="156"/>
      <c r="G244" s="156"/>
    </row>
    <row r="245" spans="1:7" ht="14.1" customHeight="1" thickBot="1" x14ac:dyDescent="0.25">
      <c r="A245" s="137" t="s">
        <v>104</v>
      </c>
      <c r="B245" s="135">
        <v>329517</v>
      </c>
      <c r="C245" s="99">
        <f t="shared" si="23"/>
        <v>0</v>
      </c>
      <c r="D245" s="131">
        <v>329517</v>
      </c>
      <c r="E245" s="112"/>
      <c r="F245" s="156"/>
      <c r="G245" s="156"/>
    </row>
    <row r="246" spans="1:7" ht="14.1" customHeight="1" thickBot="1" x14ac:dyDescent="0.25">
      <c r="A246" s="91" t="s">
        <v>7</v>
      </c>
      <c r="B246" s="92">
        <f>SUM(B239:B245)</f>
        <v>2070359</v>
      </c>
      <c r="C246" s="92">
        <f>SUM(C239:C245)</f>
        <v>0</v>
      </c>
      <c r="D246" s="93">
        <f>SUM(D239:D245)</f>
        <v>2070359</v>
      </c>
    </row>
    <row r="247" spans="1:7" ht="13.5" customHeight="1" x14ac:dyDescent="0.2">
      <c r="A247" s="23"/>
      <c r="B247" s="23"/>
      <c r="C247" s="23"/>
    </row>
    <row r="248" spans="1:7" ht="13.5" customHeight="1" thickBot="1" x14ac:dyDescent="0.25">
      <c r="A248" s="23" t="s">
        <v>8</v>
      </c>
      <c r="B248" s="23"/>
      <c r="C248" s="23"/>
      <c r="D248" s="15" t="s">
        <v>59</v>
      </c>
    </row>
    <row r="249" spans="1:7" ht="45" customHeight="1" thickBot="1" x14ac:dyDescent="0.25">
      <c r="A249" s="87" t="s">
        <v>30</v>
      </c>
      <c r="B249" s="88" t="s">
        <v>267</v>
      </c>
      <c r="C249" s="89" t="s">
        <v>268</v>
      </c>
      <c r="D249" s="90" t="s">
        <v>269</v>
      </c>
    </row>
    <row r="250" spans="1:7" ht="24" customHeight="1" x14ac:dyDescent="0.2">
      <c r="A250" s="136" t="s">
        <v>169</v>
      </c>
      <c r="B250" s="77">
        <v>607023</v>
      </c>
      <c r="C250" s="96">
        <f>SUM(D250-B250)</f>
        <v>0</v>
      </c>
      <c r="D250" s="97">
        <v>607023</v>
      </c>
      <c r="E250" s="112"/>
      <c r="F250" s="156"/>
    </row>
    <row r="251" spans="1:7" ht="24" customHeight="1" x14ac:dyDescent="0.2">
      <c r="A251" s="16" t="s">
        <v>84</v>
      </c>
      <c r="B251" s="74">
        <v>201178</v>
      </c>
      <c r="C251" s="71">
        <f t="shared" ref="C251:C255" si="24">SUM(D251-B251)</f>
        <v>0</v>
      </c>
      <c r="D251" s="39">
        <v>201178</v>
      </c>
      <c r="E251" s="112"/>
      <c r="F251" s="156"/>
    </row>
    <row r="252" spans="1:7" ht="14.1" customHeight="1" x14ac:dyDescent="0.2">
      <c r="A252" s="16" t="s">
        <v>85</v>
      </c>
      <c r="B252" s="74">
        <v>163376</v>
      </c>
      <c r="C252" s="71">
        <f t="shared" si="24"/>
        <v>0</v>
      </c>
      <c r="D252" s="39">
        <v>163376</v>
      </c>
      <c r="E252" s="112"/>
      <c r="F252" s="156"/>
    </row>
    <row r="253" spans="1:7" ht="24" customHeight="1" x14ac:dyDescent="0.2">
      <c r="A253" s="16" t="s">
        <v>114</v>
      </c>
      <c r="B253" s="74">
        <v>485604</v>
      </c>
      <c r="C253" s="71">
        <f t="shared" si="24"/>
        <v>0</v>
      </c>
      <c r="D253" s="39">
        <v>485604</v>
      </c>
      <c r="E253" s="112"/>
      <c r="F253" s="156"/>
    </row>
    <row r="254" spans="1:7" ht="24" customHeight="1" x14ac:dyDescent="0.2">
      <c r="A254" s="16" t="s">
        <v>311</v>
      </c>
      <c r="B254" s="74">
        <v>30091</v>
      </c>
      <c r="C254" s="71">
        <f t="shared" si="24"/>
        <v>0</v>
      </c>
      <c r="D254" s="39">
        <v>30091</v>
      </c>
      <c r="E254" s="112"/>
      <c r="F254" s="156"/>
    </row>
    <row r="255" spans="1:7" ht="24" customHeight="1" thickBot="1" x14ac:dyDescent="0.25">
      <c r="A255" s="137" t="s">
        <v>86</v>
      </c>
      <c r="B255" s="135">
        <v>337617</v>
      </c>
      <c r="C255" s="99">
        <f t="shared" si="24"/>
        <v>0</v>
      </c>
      <c r="D255" s="131">
        <v>337617</v>
      </c>
      <c r="E255" s="112"/>
      <c r="F255" s="156"/>
    </row>
    <row r="256" spans="1:7" ht="14.1" customHeight="1" thickBot="1" x14ac:dyDescent="0.25">
      <c r="A256" s="20" t="s">
        <v>9</v>
      </c>
      <c r="B256" s="75">
        <f>SUM(B250:B255)</f>
        <v>1824889</v>
      </c>
      <c r="C256" s="75">
        <f>SUM(C250:C255)</f>
        <v>0</v>
      </c>
      <c r="D256" s="21">
        <f>SUM(D250:D255)</f>
        <v>1824889</v>
      </c>
    </row>
    <row r="257" spans="1:6" ht="14.1" customHeight="1" x14ac:dyDescent="0.2">
      <c r="A257" s="59"/>
      <c r="B257" s="58"/>
      <c r="C257" s="22"/>
      <c r="D257" s="58"/>
    </row>
    <row r="258" spans="1:6" ht="14.1" customHeight="1" thickBot="1" x14ac:dyDescent="0.25">
      <c r="A258" s="59"/>
      <c r="B258" s="58"/>
      <c r="C258" s="22"/>
      <c r="D258" s="58"/>
    </row>
    <row r="259" spans="1:6" ht="24" customHeight="1" thickBot="1" x14ac:dyDescent="0.25">
      <c r="A259" s="27" t="s">
        <v>87</v>
      </c>
      <c r="B259" s="78">
        <f>B213+B227+B235+B246+B256</f>
        <v>8936125</v>
      </c>
      <c r="C259" s="78">
        <f>C213+C227+C235+C246+C256</f>
        <v>0</v>
      </c>
      <c r="D259" s="30">
        <f>D213+D227+D235+D246+D256</f>
        <v>8936125</v>
      </c>
    </row>
    <row r="260" spans="1:6" ht="13.5" customHeight="1" x14ac:dyDescent="0.2"/>
    <row r="261" spans="1:6" ht="13.5" customHeight="1" x14ac:dyDescent="0.2"/>
    <row r="262" spans="1:6" ht="13.5" customHeight="1" x14ac:dyDescent="0.2">
      <c r="A262" s="175" t="s">
        <v>89</v>
      </c>
      <c r="B262" s="18"/>
      <c r="C262" s="18"/>
    </row>
    <row r="263" spans="1:6" ht="13.5" customHeight="1" thickBot="1" x14ac:dyDescent="0.25">
      <c r="A263" s="175"/>
      <c r="B263" s="18"/>
      <c r="C263" s="18"/>
      <c r="D263" s="15" t="s">
        <v>59</v>
      </c>
    </row>
    <row r="264" spans="1:6" ht="45" customHeight="1" thickBot="1" x14ac:dyDescent="0.25">
      <c r="A264" s="87" t="s">
        <v>30</v>
      </c>
      <c r="B264" s="88" t="s">
        <v>267</v>
      </c>
      <c r="C264" s="89" t="s">
        <v>268</v>
      </c>
      <c r="D264" s="90" t="s">
        <v>269</v>
      </c>
    </row>
    <row r="265" spans="1:6" ht="24" customHeight="1" x14ac:dyDescent="0.2">
      <c r="A265" s="152" t="s">
        <v>94</v>
      </c>
      <c r="B265" s="77">
        <v>9764</v>
      </c>
      <c r="C265" s="96">
        <f>SUM(D265-B265)</f>
        <v>0</v>
      </c>
      <c r="D265" s="97">
        <v>9764</v>
      </c>
      <c r="E265" s="112"/>
      <c r="F265" s="156"/>
    </row>
    <row r="266" spans="1:6" ht="24" customHeight="1" x14ac:dyDescent="0.2">
      <c r="A266" s="14" t="s">
        <v>96</v>
      </c>
      <c r="B266" s="74">
        <v>52286</v>
      </c>
      <c r="C266" s="71">
        <f t="shared" ref="C266:C269" si="25">SUM(D266-B266)</f>
        <v>0</v>
      </c>
      <c r="D266" s="39">
        <v>52286</v>
      </c>
      <c r="E266" s="112"/>
      <c r="F266" s="156"/>
    </row>
    <row r="267" spans="1:6" ht="24" customHeight="1" x14ac:dyDescent="0.2">
      <c r="A267" s="14" t="s">
        <v>308</v>
      </c>
      <c r="B267" s="74">
        <v>23208</v>
      </c>
      <c r="C267" s="71">
        <f t="shared" si="25"/>
        <v>0</v>
      </c>
      <c r="D267" s="39">
        <v>23208</v>
      </c>
      <c r="E267" s="112"/>
      <c r="F267" s="156"/>
    </row>
    <row r="268" spans="1:6" ht="24" customHeight="1" x14ac:dyDescent="0.2">
      <c r="A268" s="14" t="s">
        <v>309</v>
      </c>
      <c r="B268" s="74">
        <v>24164</v>
      </c>
      <c r="C268" s="71">
        <f t="shared" si="25"/>
        <v>0</v>
      </c>
      <c r="D268" s="39">
        <v>24164</v>
      </c>
      <c r="E268" s="112"/>
      <c r="F268" s="156"/>
    </row>
    <row r="269" spans="1:6" ht="24" customHeight="1" thickBot="1" x14ac:dyDescent="0.25">
      <c r="A269" s="153" t="s">
        <v>102</v>
      </c>
      <c r="B269" s="135">
        <v>29153</v>
      </c>
      <c r="C269" s="99">
        <f t="shared" si="25"/>
        <v>0</v>
      </c>
      <c r="D269" s="131">
        <v>29153</v>
      </c>
      <c r="E269" s="112"/>
      <c r="F269" s="156"/>
    </row>
    <row r="270" spans="1:6" ht="13.5" customHeight="1" thickBot="1" x14ac:dyDescent="0.25">
      <c r="A270" s="91" t="s">
        <v>90</v>
      </c>
      <c r="B270" s="92">
        <f>SUM(B265:B269)</f>
        <v>138575</v>
      </c>
      <c r="C270" s="92">
        <f>SUM(C265:C269)</f>
        <v>0</v>
      </c>
      <c r="D270" s="93">
        <f>SUM(D265:D269)</f>
        <v>138575</v>
      </c>
      <c r="E270" s="156"/>
      <c r="F270" s="156"/>
    </row>
    <row r="271" spans="1:6" ht="13.5" customHeight="1" x14ac:dyDescent="0.2">
      <c r="A271" s="59"/>
      <c r="B271" s="58"/>
      <c r="C271" s="58"/>
      <c r="D271" s="58"/>
    </row>
    <row r="272" spans="1:6" ht="13.5" customHeight="1" thickBot="1" x14ac:dyDescent="0.25">
      <c r="A272" s="59"/>
      <c r="B272" s="58"/>
      <c r="C272" s="58"/>
      <c r="D272" s="58"/>
    </row>
    <row r="273" spans="1:4" ht="13.5" customHeight="1" thickBot="1" x14ac:dyDescent="0.25">
      <c r="A273" s="27" t="s">
        <v>91</v>
      </c>
      <c r="B273" s="78">
        <f>B270</f>
        <v>138575</v>
      </c>
      <c r="C273" s="78">
        <f>C270</f>
        <v>0</v>
      </c>
      <c r="D273" s="30">
        <f>D270</f>
        <v>138575</v>
      </c>
    </row>
    <row r="274" spans="1:4" ht="13.5" customHeight="1" x14ac:dyDescent="0.2">
      <c r="A274" s="59"/>
      <c r="B274" s="60"/>
      <c r="C274" s="60"/>
      <c r="D274" s="60"/>
    </row>
    <row r="275" spans="1:4" ht="13.5" customHeight="1" thickBot="1" x14ac:dyDescent="0.25">
      <c r="A275" s="59"/>
      <c r="B275" s="60"/>
      <c r="C275" s="60"/>
      <c r="D275" s="60"/>
    </row>
    <row r="276" spans="1:4" ht="13.5" customHeight="1" thickBot="1" x14ac:dyDescent="0.25">
      <c r="A276" s="31" t="s">
        <v>88</v>
      </c>
      <c r="B276" s="80">
        <f>B259+B273</f>
        <v>9074700</v>
      </c>
      <c r="C276" s="80">
        <f>C259+C273</f>
        <v>0</v>
      </c>
      <c r="D276" s="32">
        <f>D259+D273</f>
        <v>9074700</v>
      </c>
    </row>
    <row r="277" spans="1:4" ht="13.5" customHeight="1" x14ac:dyDescent="0.2">
      <c r="A277" s="59"/>
      <c r="B277" s="59"/>
      <c r="C277" s="59"/>
      <c r="D277" s="60"/>
    </row>
    <row r="278" spans="1:4" ht="13.5" customHeight="1" x14ac:dyDescent="0.2">
      <c r="A278" s="59"/>
      <c r="B278" s="59"/>
      <c r="C278" s="59"/>
      <c r="D278" s="60"/>
    </row>
    <row r="279" spans="1:4" ht="13.5" customHeight="1" x14ac:dyDescent="0.2">
      <c r="A279" s="59"/>
      <c r="B279" s="59"/>
      <c r="C279" s="59"/>
      <c r="D279" s="60"/>
    </row>
    <row r="280" spans="1:4" ht="42.75" customHeight="1" x14ac:dyDescent="0.2">
      <c r="A280" s="201" t="s">
        <v>314</v>
      </c>
      <c r="B280" s="201"/>
      <c r="C280" s="201"/>
      <c r="D280" s="201"/>
    </row>
    <row r="281" spans="1:4" ht="13.5" customHeight="1" x14ac:dyDescent="0.2">
      <c r="A281" s="177"/>
      <c r="B281" s="67"/>
      <c r="C281" s="67"/>
      <c r="D281" s="67"/>
    </row>
    <row r="282" spans="1:4" ht="17.45" customHeight="1" x14ac:dyDescent="0.25">
      <c r="A282" s="2" t="s">
        <v>315</v>
      </c>
      <c r="B282" s="2"/>
      <c r="C282" s="2"/>
      <c r="D282" s="67"/>
    </row>
    <row r="283" spans="1:4" ht="13.5" customHeight="1" x14ac:dyDescent="0.2">
      <c r="A283" s="177"/>
      <c r="B283" s="67"/>
      <c r="C283" s="67"/>
      <c r="D283" s="67"/>
    </row>
    <row r="284" spans="1:4" ht="13.5" customHeight="1" x14ac:dyDescent="0.2">
      <c r="A284" s="175" t="s">
        <v>63</v>
      </c>
      <c r="B284" s="18"/>
      <c r="C284" s="18"/>
    </row>
    <row r="285" spans="1:4" ht="13.5" customHeight="1" x14ac:dyDescent="0.2"/>
    <row r="286" spans="1:4" ht="13.5" customHeight="1" thickBot="1" x14ac:dyDescent="0.25">
      <c r="A286" s="3" t="s">
        <v>0</v>
      </c>
      <c r="B286" s="3"/>
      <c r="C286" s="3"/>
      <c r="D286" s="15" t="s">
        <v>59</v>
      </c>
    </row>
    <row r="287" spans="1:4" ht="35.450000000000003" customHeight="1" thickBot="1" x14ac:dyDescent="0.25">
      <c r="A287" s="6" t="s">
        <v>30</v>
      </c>
      <c r="B287" s="69" t="s">
        <v>267</v>
      </c>
      <c r="C287" s="70" t="s">
        <v>268</v>
      </c>
      <c r="D287" s="12" t="s">
        <v>269</v>
      </c>
    </row>
    <row r="288" spans="1:4" ht="13.5" customHeight="1" thickBot="1" x14ac:dyDescent="0.25">
      <c r="A288" s="14" t="s">
        <v>376</v>
      </c>
      <c r="B288" s="77">
        <v>12088</v>
      </c>
      <c r="C288" s="72">
        <f>SUM(D288-B288)</f>
        <v>0</v>
      </c>
      <c r="D288" s="39">
        <v>12088</v>
      </c>
    </row>
    <row r="289" spans="1:4" ht="13.5" customHeight="1" thickBot="1" x14ac:dyDescent="0.25">
      <c r="A289" s="20" t="s">
        <v>1</v>
      </c>
      <c r="B289" s="75">
        <f>SUM(B288:B288)</f>
        <v>12088</v>
      </c>
      <c r="C289" s="75">
        <f>SUM(C288:C288)</f>
        <v>0</v>
      </c>
      <c r="D289" s="21">
        <f>SUM(D288:D288)</f>
        <v>12088</v>
      </c>
    </row>
    <row r="290" spans="1:4" ht="13.5" customHeight="1" x14ac:dyDescent="0.2">
      <c r="A290" s="59"/>
      <c r="B290" s="22"/>
      <c r="C290" s="22"/>
    </row>
    <row r="291" spans="1:4" ht="13.5" customHeight="1" thickBot="1" x14ac:dyDescent="0.25">
      <c r="A291" s="23" t="s">
        <v>2</v>
      </c>
      <c r="B291" s="23"/>
      <c r="C291" s="23"/>
      <c r="D291" s="15" t="s">
        <v>59</v>
      </c>
    </row>
    <row r="292" spans="1:4" ht="39" customHeight="1" thickBot="1" x14ac:dyDescent="0.25">
      <c r="A292" s="6" t="s">
        <v>30</v>
      </c>
      <c r="B292" s="69" t="s">
        <v>267</v>
      </c>
      <c r="C292" s="70" t="s">
        <v>268</v>
      </c>
      <c r="D292" s="12" t="s">
        <v>269</v>
      </c>
    </row>
    <row r="293" spans="1:4" ht="13.5" customHeight="1" x14ac:dyDescent="0.2">
      <c r="A293" s="10" t="s">
        <v>280</v>
      </c>
      <c r="B293" s="77">
        <v>26593</v>
      </c>
      <c r="C293" s="72">
        <f>SUM(D293-B293)</f>
        <v>0</v>
      </c>
      <c r="D293" s="97">
        <v>26593</v>
      </c>
    </row>
    <row r="294" spans="1:4" ht="13.5" customHeight="1" x14ac:dyDescent="0.2">
      <c r="A294" s="124" t="s">
        <v>281</v>
      </c>
      <c r="B294" s="74">
        <v>28043</v>
      </c>
      <c r="C294" s="72">
        <f t="shared" ref="C294:C297" si="26">SUM(D294-B294)</f>
        <v>0</v>
      </c>
      <c r="D294" s="39">
        <v>28043</v>
      </c>
    </row>
    <row r="295" spans="1:4" ht="13.5" customHeight="1" x14ac:dyDescent="0.2">
      <c r="A295" s="10" t="s">
        <v>316</v>
      </c>
      <c r="B295" s="74">
        <v>53186</v>
      </c>
      <c r="C295" s="72">
        <f t="shared" si="26"/>
        <v>0</v>
      </c>
      <c r="D295" s="39">
        <v>53186</v>
      </c>
    </row>
    <row r="296" spans="1:4" ht="13.5" customHeight="1" x14ac:dyDescent="0.2">
      <c r="A296" s="50" t="s">
        <v>317</v>
      </c>
      <c r="B296" s="74">
        <v>61889</v>
      </c>
      <c r="C296" s="72">
        <f t="shared" si="26"/>
        <v>0</v>
      </c>
      <c r="D296" s="39">
        <v>61889</v>
      </c>
    </row>
    <row r="297" spans="1:4" ht="13.5" customHeight="1" thickBot="1" x14ac:dyDescent="0.25">
      <c r="A297" s="10" t="s">
        <v>318</v>
      </c>
      <c r="B297" s="74">
        <v>8864</v>
      </c>
      <c r="C297" s="72">
        <f t="shared" si="26"/>
        <v>0</v>
      </c>
      <c r="D297" s="39">
        <v>8864</v>
      </c>
    </row>
    <row r="298" spans="1:4" ht="13.5" customHeight="1" thickBot="1" x14ac:dyDescent="0.25">
      <c r="A298" s="20" t="s">
        <v>3</v>
      </c>
      <c r="B298" s="75">
        <f>SUM(B293:B297)</f>
        <v>178575</v>
      </c>
      <c r="C298" s="75">
        <f>SUM(C293:C297)</f>
        <v>0</v>
      </c>
      <c r="D298" s="21">
        <f>SUM(D293:D297)</f>
        <v>178575</v>
      </c>
    </row>
    <row r="299" spans="1:4" ht="13.5" customHeight="1" x14ac:dyDescent="0.2">
      <c r="A299" s="59"/>
      <c r="B299" s="22"/>
      <c r="C299" s="22"/>
    </row>
    <row r="300" spans="1:4" ht="13.5" customHeight="1" thickBot="1" x14ac:dyDescent="0.25">
      <c r="A300" s="23" t="s">
        <v>4</v>
      </c>
      <c r="B300" s="23"/>
      <c r="C300" s="23"/>
      <c r="D300" s="15" t="s">
        <v>59</v>
      </c>
    </row>
    <row r="301" spans="1:4" ht="39" customHeight="1" thickBot="1" x14ac:dyDescent="0.25">
      <c r="A301" s="6" t="s">
        <v>30</v>
      </c>
      <c r="B301" s="69" t="s">
        <v>267</v>
      </c>
      <c r="C301" s="70" t="s">
        <v>268</v>
      </c>
      <c r="D301" s="12" t="s">
        <v>269</v>
      </c>
    </row>
    <row r="302" spans="1:4" ht="13.5" customHeight="1" thickBot="1" x14ac:dyDescent="0.25">
      <c r="A302" s="10" t="s">
        <v>75</v>
      </c>
      <c r="B302" s="77">
        <v>49801</v>
      </c>
      <c r="C302" s="72">
        <f>SUM(D302-B302)</f>
        <v>0</v>
      </c>
      <c r="D302" s="39">
        <v>49801</v>
      </c>
    </row>
    <row r="303" spans="1:4" ht="13.5" customHeight="1" thickBot="1" x14ac:dyDescent="0.25">
      <c r="A303" s="20" t="s">
        <v>5</v>
      </c>
      <c r="B303" s="75">
        <f>SUM(B302:B302)</f>
        <v>49801</v>
      </c>
      <c r="C303" s="75">
        <f>SUM(C302:C302)</f>
        <v>0</v>
      </c>
      <c r="D303" s="21">
        <f>SUM(D302:D302)</f>
        <v>49801</v>
      </c>
    </row>
    <row r="304" spans="1:4" ht="13.5" customHeight="1" x14ac:dyDescent="0.2">
      <c r="A304" s="23"/>
      <c r="B304" s="23"/>
      <c r="C304" s="23"/>
    </row>
    <row r="305" spans="1:4" ht="13.5" customHeight="1" thickBot="1" x14ac:dyDescent="0.25">
      <c r="A305" s="23" t="s">
        <v>6</v>
      </c>
      <c r="B305" s="23"/>
      <c r="C305" s="23"/>
      <c r="D305" s="15" t="s">
        <v>59</v>
      </c>
    </row>
    <row r="306" spans="1:4" ht="39" customHeight="1" thickBot="1" x14ac:dyDescent="0.25">
      <c r="A306" s="87" t="s">
        <v>30</v>
      </c>
      <c r="B306" s="88" t="s">
        <v>267</v>
      </c>
      <c r="C306" s="89" t="s">
        <v>268</v>
      </c>
      <c r="D306" s="90" t="s">
        <v>269</v>
      </c>
    </row>
    <row r="307" spans="1:4" ht="13.5" customHeight="1" x14ac:dyDescent="0.2">
      <c r="A307" s="136" t="s">
        <v>286</v>
      </c>
      <c r="B307" s="77">
        <v>68336</v>
      </c>
      <c r="C307" s="96">
        <f>SUM(D307-B307)</f>
        <v>0</v>
      </c>
      <c r="D307" s="97">
        <v>68336</v>
      </c>
    </row>
    <row r="308" spans="1:4" ht="13.5" customHeight="1" x14ac:dyDescent="0.2">
      <c r="A308" s="25" t="s">
        <v>319</v>
      </c>
      <c r="B308" s="74">
        <v>15311</v>
      </c>
      <c r="C308" s="71">
        <f t="shared" ref="C308:C310" si="27">SUM(D308-B308)</f>
        <v>0</v>
      </c>
      <c r="D308" s="39">
        <v>15311</v>
      </c>
    </row>
    <row r="309" spans="1:4" ht="13.5" customHeight="1" x14ac:dyDescent="0.2">
      <c r="A309" s="25" t="s">
        <v>288</v>
      </c>
      <c r="B309" s="74">
        <v>15956</v>
      </c>
      <c r="C309" s="71">
        <f t="shared" si="27"/>
        <v>0</v>
      </c>
      <c r="D309" s="39">
        <v>15956</v>
      </c>
    </row>
    <row r="310" spans="1:4" ht="25.9" customHeight="1" thickBot="1" x14ac:dyDescent="0.25">
      <c r="A310" s="137" t="s">
        <v>297</v>
      </c>
      <c r="B310" s="135">
        <v>9670</v>
      </c>
      <c r="C310" s="99">
        <f t="shared" si="27"/>
        <v>0</v>
      </c>
      <c r="D310" s="131">
        <v>9670</v>
      </c>
    </row>
    <row r="311" spans="1:4" ht="13.5" customHeight="1" thickBot="1" x14ac:dyDescent="0.25">
      <c r="A311" s="91" t="s">
        <v>7</v>
      </c>
      <c r="B311" s="92">
        <f>SUM(B307:B310)</f>
        <v>109273</v>
      </c>
      <c r="C311" s="92">
        <f>SUM(C307:C309)</f>
        <v>0</v>
      </c>
      <c r="D311" s="93">
        <f>SUM(D307:D310)</f>
        <v>109273</v>
      </c>
    </row>
    <row r="312" spans="1:4" ht="13.5" customHeight="1" x14ac:dyDescent="0.2">
      <c r="A312" s="23"/>
      <c r="B312" s="23"/>
      <c r="C312" s="23"/>
    </row>
    <row r="313" spans="1:4" ht="13.5" customHeight="1" thickBot="1" x14ac:dyDescent="0.25">
      <c r="A313" s="23" t="s">
        <v>8</v>
      </c>
      <c r="B313" s="23"/>
      <c r="C313" s="23"/>
      <c r="D313" s="15" t="s">
        <v>59</v>
      </c>
    </row>
    <row r="314" spans="1:4" ht="39" customHeight="1" thickBot="1" x14ac:dyDescent="0.25">
      <c r="A314" s="87" t="s">
        <v>30</v>
      </c>
      <c r="B314" s="88" t="s">
        <v>267</v>
      </c>
      <c r="C314" s="89" t="s">
        <v>268</v>
      </c>
      <c r="D314" s="90" t="s">
        <v>269</v>
      </c>
    </row>
    <row r="315" spans="1:4" ht="13.5" customHeight="1" x14ac:dyDescent="0.2">
      <c r="A315" s="138" t="s">
        <v>289</v>
      </c>
      <c r="B315" s="77">
        <v>41098</v>
      </c>
      <c r="C315" s="96">
        <f>SUM(D315-B315)</f>
        <v>0</v>
      </c>
      <c r="D315" s="97">
        <v>41098</v>
      </c>
    </row>
    <row r="316" spans="1:4" ht="13.5" customHeight="1" thickBot="1" x14ac:dyDescent="0.25">
      <c r="A316" s="139" t="s">
        <v>290</v>
      </c>
      <c r="B316" s="135">
        <v>24175</v>
      </c>
      <c r="C316" s="99">
        <f>SUM(D316-B316)</f>
        <v>0</v>
      </c>
      <c r="D316" s="131">
        <v>24175</v>
      </c>
    </row>
    <row r="317" spans="1:4" ht="13.5" customHeight="1" thickBot="1" x14ac:dyDescent="0.25">
      <c r="A317" s="91" t="s">
        <v>9</v>
      </c>
      <c r="B317" s="92">
        <f>SUM(B315:B316)</f>
        <v>65273</v>
      </c>
      <c r="C317" s="92">
        <f>SUM(C315:C316)</f>
        <v>0</v>
      </c>
      <c r="D317" s="93">
        <f>SUM(D315:D316)</f>
        <v>65273</v>
      </c>
    </row>
    <row r="318" spans="1:4" ht="13.5" customHeight="1" x14ac:dyDescent="0.2">
      <c r="A318" s="59"/>
      <c r="B318" s="58"/>
      <c r="C318" s="22"/>
      <c r="D318" s="58"/>
    </row>
    <row r="319" spans="1:4" ht="13.5" customHeight="1" thickBot="1" x14ac:dyDescent="0.25">
      <c r="A319" s="59"/>
      <c r="B319" s="58"/>
      <c r="C319" s="22"/>
      <c r="D319" s="58"/>
    </row>
    <row r="320" spans="1:4" ht="24.6" customHeight="1" thickBot="1" x14ac:dyDescent="0.25">
      <c r="A320" s="27" t="s">
        <v>87</v>
      </c>
      <c r="B320" s="78">
        <f>B289+B298+B303+B311+B317</f>
        <v>415010</v>
      </c>
      <c r="C320" s="78">
        <f>C289+C298+C303+C311+C317</f>
        <v>0</v>
      </c>
      <c r="D320" s="30">
        <f>D289+D298+D303+D311+D317</f>
        <v>415010</v>
      </c>
    </row>
    <row r="323" spans="1:4" ht="15.75" x14ac:dyDescent="0.2">
      <c r="A323" s="175" t="s">
        <v>62</v>
      </c>
      <c r="B323" s="18"/>
      <c r="C323" s="18"/>
    </row>
    <row r="324" spans="1:4" ht="15.75" x14ac:dyDescent="0.2">
      <c r="A324" s="175"/>
      <c r="B324" s="18"/>
      <c r="C324" s="18"/>
    </row>
    <row r="325" spans="1:4" x14ac:dyDescent="0.2">
      <c r="A325" s="3" t="s">
        <v>0</v>
      </c>
      <c r="B325" s="3"/>
      <c r="C325" s="3"/>
    </row>
    <row r="327" spans="1:4" ht="13.5" thickBot="1" x14ac:dyDescent="0.25">
      <c r="A327" s="3" t="s">
        <v>10</v>
      </c>
      <c r="B327" s="3"/>
      <c r="C327" s="3"/>
      <c r="D327" s="15" t="s">
        <v>59</v>
      </c>
    </row>
    <row r="328" spans="1:4" ht="45" customHeight="1" thickBot="1" x14ac:dyDescent="0.25">
      <c r="A328" s="6" t="s">
        <v>30</v>
      </c>
      <c r="B328" s="69" t="s">
        <v>267</v>
      </c>
      <c r="C328" s="70" t="s">
        <v>268</v>
      </c>
      <c r="D328" s="12" t="s">
        <v>269</v>
      </c>
    </row>
    <row r="329" spans="1:4" ht="13.5" thickBot="1" x14ac:dyDescent="0.25">
      <c r="A329" s="125" t="s">
        <v>320</v>
      </c>
      <c r="B329" s="73">
        <v>8058</v>
      </c>
      <c r="C329" s="72">
        <f t="shared" ref="C329" si="28">D329-B329</f>
        <v>0</v>
      </c>
      <c r="D329" s="57">
        <v>8058</v>
      </c>
    </row>
    <row r="330" spans="1:4" ht="13.5" thickBot="1" x14ac:dyDescent="0.25">
      <c r="A330" s="20" t="s">
        <v>20</v>
      </c>
      <c r="B330" s="75">
        <f>SUM(B329:B329)</f>
        <v>8058</v>
      </c>
      <c r="C330" s="75">
        <f>SUM(C329:C329)</f>
        <v>0</v>
      </c>
      <c r="D330" s="21">
        <f>SUM(D329:D329)</f>
        <v>8058</v>
      </c>
    </row>
    <row r="331" spans="1:4" ht="13.5" thickBot="1" x14ac:dyDescent="0.25">
      <c r="A331" s="59"/>
      <c r="B331" s="56"/>
      <c r="C331" s="22"/>
      <c r="D331" s="56"/>
    </row>
    <row r="332" spans="1:4" ht="13.5" thickBot="1" x14ac:dyDescent="0.25">
      <c r="A332" s="42" t="s">
        <v>1</v>
      </c>
      <c r="B332" s="76">
        <f>B330</f>
        <v>8058</v>
      </c>
      <c r="C332" s="76">
        <f>C330</f>
        <v>0</v>
      </c>
      <c r="D332" s="43">
        <f>D330</f>
        <v>8058</v>
      </c>
    </row>
    <row r="333" spans="1:4" ht="15.75" x14ac:dyDescent="0.2">
      <c r="A333" s="175"/>
      <c r="B333" s="18"/>
      <c r="C333" s="18"/>
    </row>
    <row r="334" spans="1:4" x14ac:dyDescent="0.2">
      <c r="A334" s="3" t="s">
        <v>2</v>
      </c>
      <c r="B334" s="3"/>
      <c r="C334" s="3"/>
    </row>
    <row r="336" spans="1:4" ht="13.5" thickBot="1" x14ac:dyDescent="0.25">
      <c r="A336" s="3" t="s">
        <v>11</v>
      </c>
      <c r="B336" s="3"/>
      <c r="C336" s="3"/>
      <c r="D336" s="15" t="s">
        <v>59</v>
      </c>
    </row>
    <row r="337" spans="1:4" ht="45" customHeight="1" thickBot="1" x14ac:dyDescent="0.25">
      <c r="A337" s="6" t="s">
        <v>30</v>
      </c>
      <c r="B337" s="69" t="s">
        <v>267</v>
      </c>
      <c r="C337" s="70" t="s">
        <v>268</v>
      </c>
      <c r="D337" s="12" t="s">
        <v>269</v>
      </c>
    </row>
    <row r="338" spans="1:4" ht="13.5" thickBot="1" x14ac:dyDescent="0.25">
      <c r="A338" s="126" t="s">
        <v>321</v>
      </c>
      <c r="B338" s="73">
        <v>4029</v>
      </c>
      <c r="C338" s="72">
        <f t="shared" ref="C338" si="29">D338-B338</f>
        <v>0</v>
      </c>
      <c r="D338" s="57">
        <v>4029</v>
      </c>
    </row>
    <row r="339" spans="1:4" ht="13.5" thickBot="1" x14ac:dyDescent="0.25">
      <c r="A339" s="20" t="s">
        <v>21</v>
      </c>
      <c r="B339" s="75">
        <f>SUM(B338:B338)</f>
        <v>4029</v>
      </c>
      <c r="C339" s="75">
        <f>SUM(C338:C338)</f>
        <v>0</v>
      </c>
      <c r="D339" s="21">
        <f>SUM(D338:D338)</f>
        <v>4029</v>
      </c>
    </row>
    <row r="340" spans="1:4" x14ac:dyDescent="0.2">
      <c r="A340" s="59"/>
      <c r="B340" s="56"/>
      <c r="C340" s="22"/>
      <c r="D340" s="56"/>
    </row>
    <row r="341" spans="1:4" ht="13.5" thickBot="1" x14ac:dyDescent="0.25">
      <c r="A341" s="3" t="s">
        <v>12</v>
      </c>
      <c r="B341" s="3"/>
      <c r="C341" s="3"/>
      <c r="D341" s="15" t="s">
        <v>59</v>
      </c>
    </row>
    <row r="342" spans="1:4" ht="36.75" thickBot="1" x14ac:dyDescent="0.25">
      <c r="A342" s="6" t="s">
        <v>30</v>
      </c>
      <c r="B342" s="69" t="s">
        <v>267</v>
      </c>
      <c r="C342" s="70" t="s">
        <v>268</v>
      </c>
      <c r="D342" s="12" t="s">
        <v>269</v>
      </c>
    </row>
    <row r="343" spans="1:4" ht="13.5" thickBot="1" x14ac:dyDescent="0.25">
      <c r="A343" s="126" t="s">
        <v>322</v>
      </c>
      <c r="B343" s="73">
        <v>4835</v>
      </c>
      <c r="C343" s="72">
        <f t="shared" ref="C343" si="30">D343-B343</f>
        <v>0</v>
      </c>
      <c r="D343" s="57">
        <v>4835</v>
      </c>
    </row>
    <row r="344" spans="1:4" ht="13.5" thickBot="1" x14ac:dyDescent="0.25">
      <c r="A344" s="20" t="s">
        <v>22</v>
      </c>
      <c r="B344" s="75">
        <f>SUM(B343:B343)</f>
        <v>4835</v>
      </c>
      <c r="C344" s="75">
        <f>SUM(C343:C343)</f>
        <v>0</v>
      </c>
      <c r="D344" s="21">
        <f>SUM(D343:D343)</f>
        <v>4835</v>
      </c>
    </row>
    <row r="345" spans="1:4" ht="13.5" thickBot="1" x14ac:dyDescent="0.25">
      <c r="A345" s="59"/>
      <c r="B345" s="56"/>
      <c r="C345" s="22"/>
      <c r="D345" s="56"/>
    </row>
    <row r="346" spans="1:4" ht="13.5" thickBot="1" x14ac:dyDescent="0.25">
      <c r="A346" s="42" t="s">
        <v>3</v>
      </c>
      <c r="B346" s="76">
        <f>SUM(B339+B344)</f>
        <v>8864</v>
      </c>
      <c r="C346" s="76">
        <f>SUM(C339+C344)</f>
        <v>0</v>
      </c>
      <c r="D346" s="76">
        <f>SUM(D339+D344)</f>
        <v>8864</v>
      </c>
    </row>
    <row r="348" spans="1:4" x14ac:dyDescent="0.2">
      <c r="A348" s="3" t="s">
        <v>6</v>
      </c>
      <c r="B348" s="3"/>
      <c r="C348" s="3"/>
    </row>
    <row r="350" spans="1:4" ht="13.5" thickBot="1" x14ac:dyDescent="0.25">
      <c r="A350" s="3" t="s">
        <v>15</v>
      </c>
      <c r="B350" s="3"/>
      <c r="C350" s="3"/>
      <c r="D350" s="15" t="s">
        <v>59</v>
      </c>
    </row>
    <row r="351" spans="1:4" ht="45" customHeight="1" thickBot="1" x14ac:dyDescent="0.25">
      <c r="A351" s="6" t="s">
        <v>30</v>
      </c>
      <c r="B351" s="69" t="s">
        <v>267</v>
      </c>
      <c r="C351" s="70" t="s">
        <v>268</v>
      </c>
      <c r="D351" s="12" t="s">
        <v>269</v>
      </c>
    </row>
    <row r="352" spans="1:4" ht="13.5" thickBot="1" x14ac:dyDescent="0.25">
      <c r="A352" s="127" t="s">
        <v>323</v>
      </c>
      <c r="B352" s="77">
        <v>2418</v>
      </c>
      <c r="C352" s="72">
        <f t="shared" ref="C352" si="31">D352-B352</f>
        <v>0</v>
      </c>
      <c r="D352" s="39">
        <v>2418</v>
      </c>
    </row>
    <row r="353" spans="1:4" ht="13.5" thickBot="1" x14ac:dyDescent="0.25">
      <c r="A353" s="20" t="s">
        <v>25</v>
      </c>
      <c r="B353" s="75">
        <f>SUM(B352:B352)</f>
        <v>2418</v>
      </c>
      <c r="C353" s="75">
        <f>SUM(C352:C352)</f>
        <v>0</v>
      </c>
      <c r="D353" s="21">
        <f>SUM(D352:D352)</f>
        <v>2418</v>
      </c>
    </row>
    <row r="354" spans="1:4" ht="13.5" thickBot="1" x14ac:dyDescent="0.25">
      <c r="A354" s="59"/>
      <c r="B354" s="56"/>
      <c r="C354" s="22"/>
      <c r="D354" s="56"/>
    </row>
    <row r="355" spans="1:4" ht="13.5" thickBot="1" x14ac:dyDescent="0.25">
      <c r="A355" s="42" t="s">
        <v>7</v>
      </c>
      <c r="B355" s="76">
        <f>B353</f>
        <v>2418</v>
      </c>
      <c r="C355" s="76">
        <f>C353</f>
        <v>0</v>
      </c>
      <c r="D355" s="43">
        <f>D353</f>
        <v>2418</v>
      </c>
    </row>
    <row r="357" spans="1:4" x14ac:dyDescent="0.2">
      <c r="A357" s="3" t="s">
        <v>8</v>
      </c>
      <c r="B357" s="3"/>
      <c r="C357" s="3"/>
    </row>
    <row r="359" spans="1:4" ht="13.5" thickBot="1" x14ac:dyDescent="0.25">
      <c r="A359" s="3" t="s">
        <v>19</v>
      </c>
      <c r="B359" s="3"/>
      <c r="C359" s="3"/>
      <c r="D359" s="15" t="s">
        <v>59</v>
      </c>
    </row>
    <row r="360" spans="1:4" ht="45" customHeight="1" thickBot="1" x14ac:dyDescent="0.25">
      <c r="A360" s="6" t="s">
        <v>30</v>
      </c>
      <c r="B360" s="88" t="s">
        <v>267</v>
      </c>
      <c r="C360" s="89" t="s">
        <v>268</v>
      </c>
      <c r="D360" s="90" t="s">
        <v>269</v>
      </c>
    </row>
    <row r="361" spans="1:4" x14ac:dyDescent="0.2">
      <c r="A361" s="128" t="s">
        <v>324</v>
      </c>
      <c r="B361" s="129">
        <v>16923</v>
      </c>
      <c r="C361" s="96">
        <f t="shared" ref="C361" si="32">D361-B361</f>
        <v>0</v>
      </c>
      <c r="D361" s="97">
        <v>16923</v>
      </c>
    </row>
    <row r="362" spans="1:4" ht="13.5" thickBot="1" x14ac:dyDescent="0.25">
      <c r="A362" s="128" t="s">
        <v>155</v>
      </c>
      <c r="B362" s="130">
        <v>19985</v>
      </c>
      <c r="C362" s="99"/>
      <c r="D362" s="131">
        <v>19985</v>
      </c>
    </row>
    <row r="363" spans="1:4" ht="13.5" thickBot="1" x14ac:dyDescent="0.25">
      <c r="A363" s="20" t="s">
        <v>29</v>
      </c>
      <c r="B363" s="92">
        <f>SUM(B361:B362)</f>
        <v>36908</v>
      </c>
      <c r="C363" s="92">
        <f t="shared" ref="C363:D363" si="33">SUM(C361:C362)</f>
        <v>0</v>
      </c>
      <c r="D363" s="93">
        <f t="shared" si="33"/>
        <v>36908</v>
      </c>
    </row>
    <row r="364" spans="1:4" ht="13.5" thickBot="1" x14ac:dyDescent="0.25">
      <c r="A364" s="59"/>
      <c r="B364" s="56"/>
      <c r="C364" s="56"/>
      <c r="D364" s="56"/>
    </row>
    <row r="365" spans="1:4" ht="13.5" thickBot="1" x14ac:dyDescent="0.25">
      <c r="A365" s="42" t="s">
        <v>9</v>
      </c>
      <c r="B365" s="76">
        <f>B363</f>
        <v>36908</v>
      </c>
      <c r="C365" s="76">
        <f>C363</f>
        <v>0</v>
      </c>
      <c r="D365" s="43">
        <f>D363</f>
        <v>36908</v>
      </c>
    </row>
    <row r="366" spans="1:4" x14ac:dyDescent="0.2">
      <c r="A366" s="176"/>
      <c r="B366" s="56"/>
      <c r="C366" s="56"/>
      <c r="D366" s="56"/>
    </row>
    <row r="367" spans="1:4" x14ac:dyDescent="0.2">
      <c r="A367" s="3" t="s">
        <v>4</v>
      </c>
      <c r="B367" s="3"/>
      <c r="C367" s="3"/>
    </row>
    <row r="369" spans="1:4" ht="13.5" thickBot="1" x14ac:dyDescent="0.25">
      <c r="A369" s="3" t="s">
        <v>14</v>
      </c>
      <c r="B369" s="3"/>
      <c r="C369" s="3"/>
      <c r="D369" s="15" t="s">
        <v>59</v>
      </c>
    </row>
    <row r="370" spans="1:4" ht="36.75" thickBot="1" x14ac:dyDescent="0.25">
      <c r="A370" s="87" t="s">
        <v>30</v>
      </c>
      <c r="B370" s="88" t="s">
        <v>267</v>
      </c>
      <c r="C370" s="89" t="s">
        <v>268</v>
      </c>
      <c r="D370" s="90" t="s">
        <v>269</v>
      </c>
    </row>
    <row r="371" spans="1:4" x14ac:dyDescent="0.2">
      <c r="A371" s="133" t="s">
        <v>140</v>
      </c>
      <c r="B371" s="77">
        <v>4029</v>
      </c>
      <c r="C371" s="96">
        <f t="shared" ref="C371" si="34">D371-B371</f>
        <v>0</v>
      </c>
      <c r="D371" s="97">
        <v>4029</v>
      </c>
    </row>
    <row r="372" spans="1:4" s="67" customFormat="1" x14ac:dyDescent="0.2">
      <c r="A372" s="132" t="s">
        <v>325</v>
      </c>
      <c r="B372" s="74">
        <v>4835</v>
      </c>
      <c r="C372" s="71"/>
      <c r="D372" s="39">
        <v>4835</v>
      </c>
    </row>
    <row r="373" spans="1:4" s="67" customFormat="1" ht="24.75" thickBot="1" x14ac:dyDescent="0.25">
      <c r="A373" s="134" t="s">
        <v>327</v>
      </c>
      <c r="B373" s="135">
        <v>2418</v>
      </c>
      <c r="C373" s="99"/>
      <c r="D373" s="131">
        <v>2418</v>
      </c>
    </row>
    <row r="374" spans="1:4" s="67" customFormat="1" ht="13.5" thickBot="1" x14ac:dyDescent="0.25">
      <c r="A374" s="20" t="s">
        <v>24</v>
      </c>
      <c r="B374" s="75">
        <f>SUM(B371:B373)</f>
        <v>11282</v>
      </c>
      <c r="C374" s="75">
        <f t="shared" ref="C374:D374" si="35">SUM(C371:C373)</f>
        <v>0</v>
      </c>
      <c r="D374" s="21">
        <f t="shared" si="35"/>
        <v>11282</v>
      </c>
    </row>
    <row r="375" spans="1:4" s="67" customFormat="1" x14ac:dyDescent="0.2">
      <c r="A375" s="59"/>
      <c r="B375" s="56"/>
      <c r="C375" s="56"/>
      <c r="D375" s="56"/>
    </row>
    <row r="376" spans="1:4" s="67" customFormat="1" ht="13.5" thickBot="1" x14ac:dyDescent="0.25">
      <c r="A376" s="3" t="s">
        <v>134</v>
      </c>
      <c r="B376" s="3"/>
      <c r="C376" s="3"/>
      <c r="D376" s="15" t="s">
        <v>59</v>
      </c>
    </row>
    <row r="377" spans="1:4" s="67" customFormat="1" ht="36.75" thickBot="1" x14ac:dyDescent="0.25">
      <c r="A377" s="6" t="s">
        <v>30</v>
      </c>
      <c r="B377" s="69" t="s">
        <v>267</v>
      </c>
      <c r="C377" s="70" t="s">
        <v>268</v>
      </c>
      <c r="D377" s="12" t="s">
        <v>269</v>
      </c>
    </row>
    <row r="378" spans="1:4" s="67" customFormat="1" ht="13.5" thickBot="1" x14ac:dyDescent="0.25">
      <c r="A378" s="132" t="s">
        <v>326</v>
      </c>
      <c r="B378" s="77">
        <v>4835</v>
      </c>
      <c r="C378" s="72">
        <f t="shared" ref="C378" si="36">D378-B378</f>
        <v>0</v>
      </c>
      <c r="D378" s="39">
        <v>4835</v>
      </c>
    </row>
    <row r="379" spans="1:4" s="67" customFormat="1" ht="13.5" thickBot="1" x14ac:dyDescent="0.25">
      <c r="A379" s="20" t="s">
        <v>135</v>
      </c>
      <c r="B379" s="75">
        <f>SUM(B378:B378)</f>
        <v>4835</v>
      </c>
      <c r="C379" s="75">
        <f>SUM(C378:C378)</f>
        <v>0</v>
      </c>
      <c r="D379" s="21">
        <f>SUM(D378:D378)</f>
        <v>4835</v>
      </c>
    </row>
    <row r="380" spans="1:4" s="67" customFormat="1" x14ac:dyDescent="0.2">
      <c r="A380" s="40"/>
      <c r="B380" s="41"/>
      <c r="C380" s="41"/>
      <c r="D380" s="41"/>
    </row>
    <row r="381" spans="1:4" s="67" customFormat="1" ht="13.5" thickBot="1" x14ac:dyDescent="0.25">
      <c r="A381" s="40"/>
      <c r="B381" s="41"/>
      <c r="C381" s="41"/>
      <c r="D381" s="41"/>
    </row>
    <row r="382" spans="1:4" s="67" customFormat="1" ht="13.5" thickBot="1" x14ac:dyDescent="0.25">
      <c r="A382" s="42" t="s">
        <v>5</v>
      </c>
      <c r="B382" s="76">
        <f>SUM(B374+B379)</f>
        <v>16117</v>
      </c>
      <c r="C382" s="76">
        <f>SUM(C374+C379)</f>
        <v>0</v>
      </c>
      <c r="D382" s="43">
        <f>SUM(D374+D379)</f>
        <v>16117</v>
      </c>
    </row>
    <row r="383" spans="1:4" s="67" customFormat="1" x14ac:dyDescent="0.2">
      <c r="A383" s="40"/>
      <c r="B383" s="41"/>
      <c r="C383" s="41"/>
      <c r="D383" s="41"/>
    </row>
    <row r="384" spans="1:4" s="67" customFormat="1" ht="13.5" thickBot="1" x14ac:dyDescent="0.25">
      <c r="A384" s="40"/>
      <c r="B384" s="41"/>
      <c r="C384" s="41"/>
      <c r="D384" s="41"/>
    </row>
    <row r="385" spans="1:4" s="67" customFormat="1" ht="13.5" thickBot="1" x14ac:dyDescent="0.25">
      <c r="A385" s="29" t="s">
        <v>39</v>
      </c>
      <c r="B385" s="78">
        <f>SUM(B382+B365+B355+B346+B332)</f>
        <v>72365</v>
      </c>
      <c r="C385" s="78">
        <f>SUM(C382+C365+C355+C346+C332)</f>
        <v>0</v>
      </c>
      <c r="D385" s="30">
        <f>SUM(D382+D365+D355+D346+D332)</f>
        <v>72365</v>
      </c>
    </row>
    <row r="386" spans="1:4" s="67" customFormat="1" x14ac:dyDescent="0.2">
      <c r="A386" s="176"/>
      <c r="B386" s="56"/>
      <c r="C386" s="56"/>
      <c r="D386" s="56"/>
    </row>
    <row r="387" spans="1:4" s="67" customFormat="1" ht="13.5" thickBot="1" x14ac:dyDescent="0.25">
      <c r="A387" s="176"/>
      <c r="B387" s="56"/>
      <c r="C387" s="56"/>
      <c r="D387" s="56"/>
    </row>
    <row r="388" spans="1:4" s="67" customFormat="1" ht="13.5" thickBot="1" x14ac:dyDescent="0.25">
      <c r="A388" s="31" t="s">
        <v>88</v>
      </c>
      <c r="B388" s="79">
        <f>SUM(B385+B320)</f>
        <v>487375</v>
      </c>
      <c r="C388" s="79">
        <f>SUM(C385+C320)</f>
        <v>0</v>
      </c>
      <c r="D388" s="36">
        <f>SUM(D385+D320)</f>
        <v>487375</v>
      </c>
    </row>
    <row r="389" spans="1:4" s="67" customFormat="1" x14ac:dyDescent="0.2">
      <c r="A389" s="40"/>
      <c r="B389" s="33"/>
      <c r="C389" s="33"/>
      <c r="D389" s="33"/>
    </row>
    <row r="390" spans="1:4" s="67" customFormat="1" x14ac:dyDescent="0.2">
      <c r="A390" s="40"/>
      <c r="B390" s="33"/>
      <c r="C390" s="33"/>
      <c r="D390" s="33"/>
    </row>
    <row r="391" spans="1:4" s="67" customFormat="1" x14ac:dyDescent="0.2">
      <c r="A391" s="40"/>
      <c r="B391" s="41"/>
      <c r="C391" s="41"/>
      <c r="D391" s="41"/>
    </row>
    <row r="392" spans="1:4" s="67" customFormat="1" ht="40.15" customHeight="1" x14ac:dyDescent="0.2">
      <c r="A392" s="203" t="s">
        <v>379</v>
      </c>
      <c r="B392" s="203"/>
      <c r="C392" s="203"/>
      <c r="D392" s="203"/>
    </row>
    <row r="393" spans="1:4" s="67" customFormat="1" ht="14.45" customHeight="1" x14ac:dyDescent="0.2">
      <c r="A393" s="170"/>
      <c r="B393" s="169"/>
      <c r="C393" s="169"/>
      <c r="D393" s="169"/>
    </row>
    <row r="394" spans="1:4" s="67" customFormat="1" ht="15.75" x14ac:dyDescent="0.25">
      <c r="A394" s="2" t="s">
        <v>373</v>
      </c>
      <c r="B394" s="2"/>
      <c r="C394" s="2"/>
      <c r="D394" s="41"/>
    </row>
    <row r="395" spans="1:4" s="67" customFormat="1" ht="15.75" x14ac:dyDescent="0.25">
      <c r="A395" s="2"/>
      <c r="B395" s="2"/>
      <c r="C395" s="2"/>
      <c r="D395" s="41"/>
    </row>
    <row r="396" spans="1:4" s="67" customFormat="1" ht="15.75" x14ac:dyDescent="0.2">
      <c r="A396" s="175" t="s">
        <v>62</v>
      </c>
      <c r="B396" s="18"/>
      <c r="C396" s="18"/>
      <c r="D396" s="41"/>
    </row>
    <row r="397" spans="1:4" s="67" customFormat="1" ht="15.75" x14ac:dyDescent="0.2">
      <c r="A397" s="175"/>
      <c r="B397" s="18"/>
      <c r="C397" s="18"/>
      <c r="D397" s="41"/>
    </row>
    <row r="398" spans="1:4" s="67" customFormat="1" x14ac:dyDescent="0.2">
      <c r="A398" s="3" t="s">
        <v>0</v>
      </c>
      <c r="B398" s="3"/>
      <c r="C398" s="3"/>
      <c r="D398" s="1"/>
    </row>
    <row r="399" spans="1:4" s="67" customFormat="1" x14ac:dyDescent="0.2">
      <c r="A399" s="183"/>
      <c r="B399" s="5"/>
      <c r="C399" s="5"/>
      <c r="D399" s="1"/>
    </row>
    <row r="400" spans="1:4" s="67" customFormat="1" ht="13.5" thickBot="1" x14ac:dyDescent="0.25">
      <c r="A400" s="3"/>
      <c r="B400" s="3"/>
      <c r="C400" s="3"/>
      <c r="D400" s="15" t="s">
        <v>59</v>
      </c>
    </row>
    <row r="401" spans="1:4" s="67" customFormat="1" ht="36.75" thickBot="1" x14ac:dyDescent="0.25">
      <c r="A401" s="6" t="s">
        <v>30</v>
      </c>
      <c r="B401" s="70" t="s">
        <v>267</v>
      </c>
      <c r="C401" s="70" t="s">
        <v>268</v>
      </c>
      <c r="D401" s="12" t="s">
        <v>269</v>
      </c>
    </row>
    <row r="402" spans="1:4" s="67" customFormat="1" x14ac:dyDescent="0.2">
      <c r="A402" s="125" t="s">
        <v>31</v>
      </c>
      <c r="B402" s="192">
        <v>194736</v>
      </c>
      <c r="C402" s="166">
        <f>SUM(D402-B402)</f>
        <v>-41017</v>
      </c>
      <c r="D402" s="101">
        <v>153719</v>
      </c>
    </row>
    <row r="403" spans="1:4" s="67" customFormat="1" ht="13.5" thickBot="1" x14ac:dyDescent="0.25">
      <c r="A403" s="125" t="s">
        <v>32</v>
      </c>
      <c r="B403" s="193">
        <v>90807</v>
      </c>
      <c r="C403" s="194">
        <f t="shared" ref="C403" si="37">SUM(D403-B403)</f>
        <v>0</v>
      </c>
      <c r="D403" s="102">
        <v>90807</v>
      </c>
    </row>
    <row r="404" spans="1:4" s="67" customFormat="1" ht="13.5" thickBot="1" x14ac:dyDescent="0.25">
      <c r="A404" s="20" t="s">
        <v>20</v>
      </c>
      <c r="B404" s="75">
        <f>SUM(B402:B403)</f>
        <v>285543</v>
      </c>
      <c r="C404" s="75">
        <f t="shared" ref="C404:D404" si="38">SUM(C402:C403)</f>
        <v>-41017</v>
      </c>
      <c r="D404" s="21">
        <f t="shared" si="38"/>
        <v>244526</v>
      </c>
    </row>
    <row r="405" spans="1:4" s="67" customFormat="1" ht="13.5" thickBot="1" x14ac:dyDescent="0.25">
      <c r="A405" s="59"/>
      <c r="B405" s="56"/>
      <c r="C405" s="22"/>
      <c r="D405" s="56"/>
    </row>
    <row r="406" spans="1:4" s="67" customFormat="1" ht="13.5" thickBot="1" x14ac:dyDescent="0.25">
      <c r="A406" s="42" t="s">
        <v>1</v>
      </c>
      <c r="B406" s="76">
        <f>B404</f>
        <v>285543</v>
      </c>
      <c r="C406" s="76">
        <f>C404</f>
        <v>-41017</v>
      </c>
      <c r="D406" s="43">
        <f>D404</f>
        <v>244526</v>
      </c>
    </row>
    <row r="407" spans="1:4" s="67" customFormat="1" x14ac:dyDescent="0.2">
      <c r="A407" s="40"/>
      <c r="B407" s="41"/>
      <c r="C407" s="41"/>
      <c r="D407" s="41"/>
    </row>
    <row r="408" spans="1:4" s="67" customFormat="1" x14ac:dyDescent="0.2">
      <c r="A408" s="3" t="s">
        <v>4</v>
      </c>
      <c r="B408" s="3"/>
      <c r="C408" s="3"/>
      <c r="D408" s="15" t="s">
        <v>59</v>
      </c>
    </row>
    <row r="409" spans="1:4" s="67" customFormat="1" ht="13.5" thickBot="1" x14ac:dyDescent="0.25">
      <c r="A409" s="3"/>
      <c r="B409" s="3"/>
      <c r="C409" s="3"/>
      <c r="D409" s="15"/>
    </row>
    <row r="410" spans="1:4" s="67" customFormat="1" ht="36" x14ac:dyDescent="0.2">
      <c r="A410" s="87" t="s">
        <v>30</v>
      </c>
      <c r="B410" s="88" t="s">
        <v>267</v>
      </c>
      <c r="C410" s="89" t="s">
        <v>268</v>
      </c>
      <c r="D410" s="90" t="s">
        <v>269</v>
      </c>
    </row>
    <row r="411" spans="1:4" s="67" customFormat="1" x14ac:dyDescent="0.2">
      <c r="A411" s="50" t="s">
        <v>234</v>
      </c>
      <c r="B411" s="94">
        <v>90807</v>
      </c>
      <c r="C411" s="162">
        <f t="shared" ref="C411" si="39">SUM(D411-B411)</f>
        <v>0</v>
      </c>
      <c r="D411" s="102">
        <v>90807</v>
      </c>
    </row>
    <row r="412" spans="1:4" s="67" customFormat="1" ht="13.5" thickBot="1" x14ac:dyDescent="0.25">
      <c r="A412" s="91" t="s">
        <v>24</v>
      </c>
      <c r="B412" s="92">
        <f>SUM(B411:B411)</f>
        <v>90807</v>
      </c>
      <c r="C412" s="92">
        <f>SUM(C411:C411)</f>
        <v>0</v>
      </c>
      <c r="D412" s="93">
        <f>SUM(D411:D411)</f>
        <v>90807</v>
      </c>
    </row>
    <row r="413" spans="1:4" s="67" customFormat="1" ht="13.5" thickBot="1" x14ac:dyDescent="0.25">
      <c r="A413" s="59"/>
      <c r="B413" s="56"/>
      <c r="C413" s="22"/>
      <c r="D413" s="58"/>
    </row>
    <row r="414" spans="1:4" s="67" customFormat="1" ht="13.5" thickBot="1" x14ac:dyDescent="0.25">
      <c r="A414" s="42" t="s">
        <v>5</v>
      </c>
      <c r="B414" s="76">
        <f>SUM(B412)</f>
        <v>90807</v>
      </c>
      <c r="C414" s="76">
        <f t="shared" ref="C414:D414" si="40">SUM(C412)</f>
        <v>0</v>
      </c>
      <c r="D414" s="43">
        <f t="shared" si="40"/>
        <v>90807</v>
      </c>
    </row>
    <row r="415" spans="1:4" s="67" customFormat="1" x14ac:dyDescent="0.2">
      <c r="A415" s="40"/>
      <c r="B415" s="41"/>
      <c r="C415" s="41"/>
      <c r="D415" s="41"/>
    </row>
    <row r="416" spans="1:4" s="67" customFormat="1" x14ac:dyDescent="0.2">
      <c r="A416" s="3" t="s">
        <v>6</v>
      </c>
      <c r="B416" s="3"/>
      <c r="C416" s="3"/>
      <c r="D416" s="1"/>
    </row>
    <row r="417" spans="1:4" s="67" customFormat="1" ht="13.5" thickBot="1" x14ac:dyDescent="0.25">
      <c r="A417" s="183"/>
      <c r="B417" s="5"/>
      <c r="C417" s="5"/>
      <c r="D417" s="1"/>
    </row>
    <row r="418" spans="1:4" s="67" customFormat="1" ht="36.75" thickBot="1" x14ac:dyDescent="0.25">
      <c r="A418" s="87" t="s">
        <v>30</v>
      </c>
      <c r="B418" s="89" t="s">
        <v>267</v>
      </c>
      <c r="C418" s="89" t="s">
        <v>268</v>
      </c>
      <c r="D418" s="90" t="s">
        <v>269</v>
      </c>
    </row>
    <row r="419" spans="1:4" s="67" customFormat="1" x14ac:dyDescent="0.2">
      <c r="A419" s="167" t="s">
        <v>150</v>
      </c>
      <c r="B419" s="95">
        <v>60538</v>
      </c>
      <c r="C419" s="166">
        <f>SUM(D419-B419)</f>
        <v>0</v>
      </c>
      <c r="D419" s="101">
        <v>60538</v>
      </c>
    </row>
    <row r="420" spans="1:4" s="67" customFormat="1" x14ac:dyDescent="0.2">
      <c r="A420" s="148" t="s">
        <v>374</v>
      </c>
      <c r="B420" s="94">
        <v>155678</v>
      </c>
      <c r="C420" s="162">
        <f t="shared" ref="C420:C421" si="41">SUM(D420-B420)</f>
        <v>-32761</v>
      </c>
      <c r="D420" s="102">
        <v>122917</v>
      </c>
    </row>
    <row r="421" spans="1:4" s="67" customFormat="1" ht="13.5" thickBot="1" x14ac:dyDescent="0.25">
      <c r="A421" s="142" t="s">
        <v>375</v>
      </c>
      <c r="B421" s="98">
        <v>60538</v>
      </c>
      <c r="C421" s="164">
        <f t="shared" si="41"/>
        <v>0</v>
      </c>
      <c r="D421" s="103">
        <v>60538</v>
      </c>
    </row>
    <row r="422" spans="1:4" s="67" customFormat="1" ht="13.5" thickBot="1" x14ac:dyDescent="0.25">
      <c r="A422" s="91" t="s">
        <v>21</v>
      </c>
      <c r="B422" s="92">
        <f>SUM(B419:B421)</f>
        <v>276754</v>
      </c>
      <c r="C422" s="92">
        <f>SUM(C419:C421)</f>
        <v>-32761</v>
      </c>
      <c r="D422" s="93">
        <f>SUM(D419:D421)</f>
        <v>243993</v>
      </c>
    </row>
    <row r="423" spans="1:4" s="67" customFormat="1" ht="13.5" thickBot="1" x14ac:dyDescent="0.25">
      <c r="A423" s="59"/>
      <c r="B423" s="56"/>
      <c r="C423" s="22"/>
      <c r="D423" s="56"/>
    </row>
    <row r="424" spans="1:4" s="67" customFormat="1" ht="13.5" thickBot="1" x14ac:dyDescent="0.25">
      <c r="A424" s="42" t="s">
        <v>3</v>
      </c>
      <c r="B424" s="76">
        <f>B422</f>
        <v>276754</v>
      </c>
      <c r="C424" s="76">
        <f t="shared" ref="C424:D424" si="42">C422</f>
        <v>-32761</v>
      </c>
      <c r="D424" s="43">
        <f t="shared" si="42"/>
        <v>243993</v>
      </c>
    </row>
    <row r="425" spans="1:4" s="67" customFormat="1" x14ac:dyDescent="0.2">
      <c r="A425" s="40"/>
      <c r="B425" s="41"/>
      <c r="C425" s="41"/>
      <c r="D425" s="41"/>
    </row>
    <row r="426" spans="1:4" s="67" customFormat="1" ht="13.5" thickBot="1" x14ac:dyDescent="0.25">
      <c r="A426" s="40"/>
      <c r="B426" s="41"/>
      <c r="C426" s="41"/>
      <c r="D426" s="41"/>
    </row>
    <row r="427" spans="1:4" s="67" customFormat="1" ht="13.5" thickBot="1" x14ac:dyDescent="0.25">
      <c r="A427" s="29" t="s">
        <v>39</v>
      </c>
      <c r="B427" s="78">
        <f>SUM(B424+B414+B406)</f>
        <v>653104</v>
      </c>
      <c r="C427" s="78">
        <f>SUM(C424+C414+C406)</f>
        <v>-73778</v>
      </c>
      <c r="D427" s="30">
        <f>SUM(D424+D414+D406)</f>
        <v>579326</v>
      </c>
    </row>
    <row r="428" spans="1:4" s="67" customFormat="1" x14ac:dyDescent="0.2">
      <c r="A428" s="40"/>
      <c r="B428" s="41"/>
      <c r="C428" s="41"/>
      <c r="D428" s="41"/>
    </row>
    <row r="429" spans="1:4" s="67" customFormat="1" x14ac:dyDescent="0.2">
      <c r="A429" s="40"/>
      <c r="B429" s="41"/>
      <c r="C429" s="41"/>
      <c r="D429" s="41"/>
    </row>
    <row r="430" spans="1:4" s="67" customFormat="1" x14ac:dyDescent="0.2">
      <c r="A430" s="40"/>
      <c r="B430" s="40"/>
      <c r="C430" s="40"/>
      <c r="D430" s="41"/>
    </row>
    <row r="431" spans="1:4" ht="42" customHeight="1" x14ac:dyDescent="0.2">
      <c r="A431" s="201" t="s">
        <v>380</v>
      </c>
      <c r="B431" s="201"/>
      <c r="C431" s="201"/>
      <c r="D431" s="202"/>
    </row>
    <row r="432" spans="1:4" ht="15.75" x14ac:dyDescent="0.2">
      <c r="A432" s="168"/>
      <c r="B432" s="68"/>
      <c r="C432" s="68"/>
    </row>
    <row r="433" spans="1:4" ht="15.75" x14ac:dyDescent="0.25">
      <c r="A433" s="2" t="s">
        <v>109</v>
      </c>
      <c r="B433" s="2"/>
      <c r="C433" s="2"/>
    </row>
    <row r="434" spans="1:4" ht="15.75" x14ac:dyDescent="0.25">
      <c r="A434" s="2"/>
      <c r="B434" s="2"/>
      <c r="C434" s="2"/>
    </row>
    <row r="435" spans="1:4" ht="15.75" x14ac:dyDescent="0.2">
      <c r="A435" s="175" t="s">
        <v>63</v>
      </c>
      <c r="B435" s="18"/>
      <c r="C435" s="18"/>
    </row>
    <row r="436" spans="1:4" ht="15.75" x14ac:dyDescent="0.2">
      <c r="A436" s="175"/>
      <c r="B436" s="18"/>
      <c r="C436" s="18"/>
    </row>
    <row r="437" spans="1:4" ht="13.5" thickBot="1" x14ac:dyDescent="0.25">
      <c r="A437" s="23" t="s">
        <v>2</v>
      </c>
      <c r="B437" s="23"/>
      <c r="C437" s="23"/>
      <c r="D437" s="15" t="s">
        <v>59</v>
      </c>
    </row>
    <row r="438" spans="1:4" ht="45" customHeight="1" thickBot="1" x14ac:dyDescent="0.25">
      <c r="A438" s="6" t="s">
        <v>30</v>
      </c>
      <c r="B438" s="69" t="s">
        <v>267</v>
      </c>
      <c r="C438" s="70" t="s">
        <v>268</v>
      </c>
      <c r="D438" s="12" t="s">
        <v>269</v>
      </c>
    </row>
    <row r="439" spans="1:4" ht="36" x14ac:dyDescent="0.2">
      <c r="A439" s="44" t="s">
        <v>110</v>
      </c>
      <c r="B439" s="81">
        <v>7629756</v>
      </c>
      <c r="C439" s="72">
        <f t="shared" ref="C439:C440" si="43">D439-B439</f>
        <v>-1904000</v>
      </c>
      <c r="D439" s="46">
        <v>5725756</v>
      </c>
    </row>
    <row r="440" spans="1:4" ht="24.75" thickBot="1" x14ac:dyDescent="0.25">
      <c r="A440" s="45" t="s">
        <v>111</v>
      </c>
      <c r="B440" s="82">
        <v>1618134</v>
      </c>
      <c r="C440" s="72">
        <f t="shared" si="43"/>
        <v>-258400</v>
      </c>
      <c r="D440" s="47">
        <v>1359734</v>
      </c>
    </row>
    <row r="441" spans="1:4" ht="13.5" thickBot="1" x14ac:dyDescent="0.25">
      <c r="A441" s="20" t="s">
        <v>3</v>
      </c>
      <c r="B441" s="75">
        <f>SUM(B439:B440)</f>
        <v>9247890</v>
      </c>
      <c r="C441" s="75">
        <f>SUM(C439:C440)</f>
        <v>-2162400</v>
      </c>
      <c r="D441" s="21">
        <f>SUM(D439:D440)</f>
        <v>7085490</v>
      </c>
    </row>
    <row r="442" spans="1:4" x14ac:dyDescent="0.2">
      <c r="A442" s="34"/>
      <c r="C442" s="34"/>
    </row>
    <row r="443" spans="1:4" ht="13.5" thickBot="1" x14ac:dyDescent="0.25">
      <c r="A443" s="34"/>
      <c r="C443" s="34"/>
    </row>
    <row r="444" spans="1:4" ht="24.75" thickBot="1" x14ac:dyDescent="0.25">
      <c r="A444" s="27" t="s">
        <v>87</v>
      </c>
      <c r="B444" s="78">
        <f>B441</f>
        <v>9247890</v>
      </c>
      <c r="C444" s="78">
        <f>C441</f>
        <v>-2162400</v>
      </c>
      <c r="D444" s="30">
        <f>D441</f>
        <v>7085490</v>
      </c>
    </row>
    <row r="445" spans="1:4" x14ac:dyDescent="0.2">
      <c r="A445" s="28"/>
      <c r="B445" s="28"/>
      <c r="C445" s="28"/>
      <c r="D445" s="28"/>
    </row>
    <row r="446" spans="1:4" x14ac:dyDescent="0.2">
      <c r="A446" s="28"/>
      <c r="B446" s="28"/>
      <c r="C446" s="28"/>
      <c r="D446" s="28"/>
    </row>
    <row r="447" spans="1:4" ht="15.75" x14ac:dyDescent="0.2">
      <c r="A447" s="175" t="s">
        <v>89</v>
      </c>
      <c r="B447" s="18"/>
      <c r="C447" s="18"/>
    </row>
    <row r="448" spans="1:4" ht="16.5" thickBot="1" x14ac:dyDescent="0.25">
      <c r="A448" s="175"/>
      <c r="B448" s="18"/>
      <c r="C448" s="18"/>
      <c r="D448" s="15" t="s">
        <v>59</v>
      </c>
    </row>
    <row r="449" spans="1:4" ht="45" customHeight="1" thickBot="1" x14ac:dyDescent="0.25">
      <c r="A449" s="6" t="s">
        <v>30</v>
      </c>
      <c r="B449" s="69" t="s">
        <v>267</v>
      </c>
      <c r="C449" s="70" t="s">
        <v>268</v>
      </c>
      <c r="D449" s="12" t="s">
        <v>269</v>
      </c>
    </row>
    <row r="450" spans="1:4" ht="24.75" thickBot="1" x14ac:dyDescent="0.25">
      <c r="A450" s="49" t="s">
        <v>112</v>
      </c>
      <c r="B450" s="77">
        <v>1281022</v>
      </c>
      <c r="C450" s="72">
        <f t="shared" ref="C450" si="44">D450-B450</f>
        <v>0</v>
      </c>
      <c r="D450" s="39">
        <v>1281022</v>
      </c>
    </row>
    <row r="451" spans="1:4" ht="13.5" thickBot="1" x14ac:dyDescent="0.25">
      <c r="A451" s="20" t="s">
        <v>90</v>
      </c>
      <c r="B451" s="75">
        <f>SUM(B450:B450)</f>
        <v>1281022</v>
      </c>
      <c r="C451" s="75">
        <f>SUM(C450:C450)</f>
        <v>0</v>
      </c>
      <c r="D451" s="21">
        <f>SUM(D450:D450)</f>
        <v>1281022</v>
      </c>
    </row>
    <row r="452" spans="1:4" x14ac:dyDescent="0.2">
      <c r="A452" s="59"/>
      <c r="B452" s="58"/>
      <c r="C452" s="22"/>
      <c r="D452" s="58"/>
    </row>
    <row r="453" spans="1:4" ht="13.5" thickBot="1" x14ac:dyDescent="0.25">
      <c r="A453" s="59"/>
      <c r="B453" s="58"/>
      <c r="C453" s="22"/>
      <c r="D453" s="58"/>
    </row>
    <row r="454" spans="1:4" ht="13.5" thickBot="1" x14ac:dyDescent="0.25">
      <c r="A454" s="27" t="s">
        <v>91</v>
      </c>
      <c r="B454" s="78">
        <f>B451</f>
        <v>1281022</v>
      </c>
      <c r="C454" s="78">
        <f>C451</f>
        <v>0</v>
      </c>
      <c r="D454" s="30">
        <f>D451</f>
        <v>1281022</v>
      </c>
    </row>
    <row r="455" spans="1:4" x14ac:dyDescent="0.2">
      <c r="A455" s="59"/>
      <c r="B455" s="59"/>
      <c r="C455" s="59"/>
      <c r="D455" s="59"/>
    </row>
    <row r="456" spans="1:4" ht="13.5" thickBot="1" x14ac:dyDescent="0.25">
      <c r="A456" s="59"/>
      <c r="B456" s="59"/>
      <c r="C456" s="59"/>
      <c r="D456" s="59"/>
    </row>
    <row r="457" spans="1:4" ht="13.5" thickBot="1" x14ac:dyDescent="0.25">
      <c r="A457" s="31" t="s">
        <v>88</v>
      </c>
      <c r="B457" s="79">
        <f>B444+B454</f>
        <v>10528912</v>
      </c>
      <c r="C457" s="79">
        <f>C444+C454</f>
        <v>-2162400</v>
      </c>
      <c r="D457" s="36">
        <f>D444+D454</f>
        <v>8366512</v>
      </c>
    </row>
    <row r="458" spans="1:4" x14ac:dyDescent="0.2">
      <c r="A458" s="40"/>
      <c r="B458" s="40"/>
      <c r="C458" s="40"/>
      <c r="D458" s="41"/>
    </row>
    <row r="459" spans="1:4" s="67" customFormat="1" x14ac:dyDescent="0.2">
      <c r="A459" s="40"/>
      <c r="B459" s="40"/>
      <c r="C459" s="40"/>
      <c r="D459" s="41"/>
    </row>
    <row r="460" spans="1:4" s="67" customFormat="1" x14ac:dyDescent="0.2">
      <c r="A460" s="40"/>
      <c r="B460" s="40"/>
      <c r="C460" s="40"/>
      <c r="D460" s="41"/>
    </row>
    <row r="461" spans="1:4" ht="42.75" customHeight="1" x14ac:dyDescent="0.2">
      <c r="A461" s="201" t="s">
        <v>381</v>
      </c>
      <c r="B461" s="201"/>
      <c r="C461" s="201"/>
      <c r="D461" s="202"/>
    </row>
    <row r="462" spans="1:4" x14ac:dyDescent="0.2">
      <c r="A462" s="40"/>
      <c r="B462" s="40"/>
      <c r="C462" s="40"/>
      <c r="D462" s="41"/>
    </row>
    <row r="463" spans="1:4" ht="15.75" x14ac:dyDescent="0.25">
      <c r="A463" s="2" t="s">
        <v>166</v>
      </c>
      <c r="B463" s="2"/>
      <c r="C463" s="2"/>
      <c r="D463" s="41"/>
    </row>
    <row r="464" spans="1:4" ht="15.75" x14ac:dyDescent="0.25">
      <c r="A464" s="2"/>
      <c r="B464" s="2"/>
      <c r="C464" s="2"/>
      <c r="D464" s="41"/>
    </row>
    <row r="465" spans="1:6" ht="15.75" x14ac:dyDescent="0.2">
      <c r="A465" s="175" t="s">
        <v>62</v>
      </c>
      <c r="B465" s="18"/>
      <c r="C465" s="18"/>
      <c r="D465" s="41"/>
    </row>
    <row r="466" spans="1:6" ht="15.75" x14ac:dyDescent="0.2">
      <c r="A466" s="175"/>
      <c r="B466" s="18"/>
      <c r="C466" s="18"/>
      <c r="D466" s="41"/>
    </row>
    <row r="467" spans="1:6" x14ac:dyDescent="0.2">
      <c r="A467" s="3" t="s">
        <v>0</v>
      </c>
      <c r="B467" s="3"/>
      <c r="C467" s="3"/>
    </row>
    <row r="468" spans="1:6" x14ac:dyDescent="0.2">
      <c r="A468" s="183"/>
      <c r="B468" s="5"/>
      <c r="C468" s="5"/>
    </row>
    <row r="469" spans="1:6" ht="13.5" thickBot="1" x14ac:dyDescent="0.25">
      <c r="A469" s="3" t="s">
        <v>10</v>
      </c>
      <c r="B469" s="3"/>
      <c r="C469" s="3"/>
      <c r="D469" s="15" t="s">
        <v>59</v>
      </c>
    </row>
    <row r="470" spans="1:6" ht="45" customHeight="1" thickBot="1" x14ac:dyDescent="0.25">
      <c r="A470" s="6" t="s">
        <v>30</v>
      </c>
      <c r="B470" s="70" t="s">
        <v>267</v>
      </c>
      <c r="C470" s="70" t="s">
        <v>268</v>
      </c>
      <c r="D470" s="12" t="s">
        <v>269</v>
      </c>
    </row>
    <row r="471" spans="1:6" x14ac:dyDescent="0.2">
      <c r="A471" s="149" t="s">
        <v>173</v>
      </c>
      <c r="B471" s="195">
        <v>33600</v>
      </c>
      <c r="C471" s="96">
        <f>SUM(D471-B471)</f>
        <v>0</v>
      </c>
      <c r="D471" s="97">
        <v>33600</v>
      </c>
      <c r="E471" s="112"/>
      <c r="F471" s="156"/>
    </row>
    <row r="472" spans="1:6" x14ac:dyDescent="0.2">
      <c r="A472" s="19" t="s">
        <v>44</v>
      </c>
      <c r="B472" s="196">
        <v>4410</v>
      </c>
      <c r="C472" s="83">
        <f t="shared" ref="C472:C479" si="45">SUM(D472-B472)</f>
        <v>0</v>
      </c>
      <c r="D472" s="39">
        <v>4410</v>
      </c>
      <c r="E472" s="112"/>
      <c r="F472" s="156"/>
    </row>
    <row r="473" spans="1:6" x14ac:dyDescent="0.2">
      <c r="A473" s="19" t="s">
        <v>174</v>
      </c>
      <c r="B473" s="196">
        <v>42000</v>
      </c>
      <c r="C473" s="83">
        <f t="shared" si="45"/>
        <v>0</v>
      </c>
      <c r="D473" s="39">
        <v>42000</v>
      </c>
      <c r="E473" s="112"/>
      <c r="F473" s="156"/>
    </row>
    <row r="474" spans="1:6" x14ac:dyDescent="0.2">
      <c r="A474" s="125" t="s">
        <v>42</v>
      </c>
      <c r="B474" s="196">
        <v>9240</v>
      </c>
      <c r="C474" s="83">
        <f t="shared" si="45"/>
        <v>0</v>
      </c>
      <c r="D474" s="39">
        <v>9240</v>
      </c>
      <c r="E474" s="112"/>
      <c r="F474" s="156"/>
    </row>
    <row r="475" spans="1:6" x14ac:dyDescent="0.2">
      <c r="A475" s="125" t="s">
        <v>328</v>
      </c>
      <c r="B475" s="196">
        <v>17160</v>
      </c>
      <c r="C475" s="83">
        <f t="shared" si="45"/>
        <v>0</v>
      </c>
      <c r="D475" s="39">
        <v>17160</v>
      </c>
      <c r="E475" s="112"/>
      <c r="F475" s="156"/>
    </row>
    <row r="476" spans="1:6" x14ac:dyDescent="0.2">
      <c r="A476" s="125" t="s">
        <v>329</v>
      </c>
      <c r="B476" s="196">
        <v>33000</v>
      </c>
      <c r="C476" s="83">
        <f t="shared" si="45"/>
        <v>0</v>
      </c>
      <c r="D476" s="39">
        <v>33000</v>
      </c>
      <c r="E476" s="112"/>
      <c r="F476" s="156"/>
    </row>
    <row r="477" spans="1:6" x14ac:dyDescent="0.2">
      <c r="A477" s="125" t="s">
        <v>330</v>
      </c>
      <c r="B477" s="196">
        <v>13959</v>
      </c>
      <c r="C477" s="83">
        <f t="shared" si="45"/>
        <v>0</v>
      </c>
      <c r="D477" s="39">
        <v>13959</v>
      </c>
      <c r="E477" s="112"/>
      <c r="F477" s="156"/>
    </row>
    <row r="478" spans="1:6" x14ac:dyDescent="0.2">
      <c r="A478" s="125" t="s">
        <v>331</v>
      </c>
      <c r="B478" s="196">
        <v>17160</v>
      </c>
      <c r="C478" s="83">
        <f t="shared" si="45"/>
        <v>0</v>
      </c>
      <c r="D478" s="39">
        <v>17160</v>
      </c>
      <c r="E478" s="112"/>
      <c r="F478" s="156"/>
    </row>
    <row r="479" spans="1:6" ht="13.5" thickBot="1" x14ac:dyDescent="0.25">
      <c r="A479" s="125" t="s">
        <v>332</v>
      </c>
      <c r="B479" s="197">
        <v>43560</v>
      </c>
      <c r="C479" s="198">
        <f t="shared" si="45"/>
        <v>0</v>
      </c>
      <c r="D479" s="131">
        <v>43560</v>
      </c>
      <c r="E479" s="112"/>
      <c r="F479" s="156"/>
    </row>
    <row r="480" spans="1:6" ht="13.5" thickBot="1" x14ac:dyDescent="0.25">
      <c r="A480" s="20" t="s">
        <v>20</v>
      </c>
      <c r="B480" s="75">
        <f>SUM(B471:B479)</f>
        <v>214089</v>
      </c>
      <c r="C480" s="75">
        <f t="shared" ref="C480:D480" si="46">SUM(C471:C479)</f>
        <v>0</v>
      </c>
      <c r="D480" s="21">
        <f t="shared" si="46"/>
        <v>214089</v>
      </c>
    </row>
    <row r="481" spans="1:4" ht="13.5" thickBot="1" x14ac:dyDescent="0.25">
      <c r="A481" s="59"/>
      <c r="B481" s="56"/>
      <c r="C481" s="22"/>
      <c r="D481" s="56"/>
    </row>
    <row r="482" spans="1:4" ht="13.5" thickBot="1" x14ac:dyDescent="0.25">
      <c r="A482" s="42" t="s">
        <v>1</v>
      </c>
      <c r="B482" s="76">
        <f>B480</f>
        <v>214089</v>
      </c>
      <c r="C482" s="76">
        <f>C480</f>
        <v>0</v>
      </c>
      <c r="D482" s="43">
        <f>D480</f>
        <v>214089</v>
      </c>
    </row>
    <row r="483" spans="1:4" x14ac:dyDescent="0.2">
      <c r="A483" s="3"/>
      <c r="B483" s="3"/>
      <c r="C483" s="3"/>
      <c r="D483" s="11"/>
    </row>
    <row r="484" spans="1:4" x14ac:dyDescent="0.2">
      <c r="A484" s="3" t="s">
        <v>2</v>
      </c>
      <c r="B484" s="3"/>
      <c r="C484" s="3"/>
    </row>
    <row r="485" spans="1:4" x14ac:dyDescent="0.2">
      <c r="A485" s="28"/>
      <c r="B485" s="4"/>
      <c r="C485" s="4"/>
    </row>
    <row r="486" spans="1:4" ht="13.5" thickBot="1" x14ac:dyDescent="0.25">
      <c r="A486" s="3" t="s">
        <v>115</v>
      </c>
      <c r="B486" s="3"/>
      <c r="C486" s="3"/>
      <c r="D486" s="15" t="s">
        <v>59</v>
      </c>
    </row>
    <row r="487" spans="1:4" ht="45" customHeight="1" thickBot="1" x14ac:dyDescent="0.25">
      <c r="A487" s="87" t="s">
        <v>30</v>
      </c>
      <c r="B487" s="88" t="s">
        <v>267</v>
      </c>
      <c r="C487" s="89" t="s">
        <v>268</v>
      </c>
      <c r="D487" s="90" t="s">
        <v>269</v>
      </c>
    </row>
    <row r="488" spans="1:4" x14ac:dyDescent="0.2">
      <c r="A488" s="140" t="s">
        <v>185</v>
      </c>
      <c r="B488" s="77">
        <v>21000</v>
      </c>
      <c r="C488" s="96">
        <f>SUM(D488-B488)</f>
        <v>0</v>
      </c>
      <c r="D488" s="97">
        <v>21000</v>
      </c>
    </row>
    <row r="489" spans="1:4" x14ac:dyDescent="0.2">
      <c r="A489" s="50" t="s">
        <v>186</v>
      </c>
      <c r="B489" s="74">
        <v>9800</v>
      </c>
      <c r="C489" s="71">
        <f t="shared" ref="C489:C497" si="47">SUM(D489-B489)</f>
        <v>-2591</v>
      </c>
      <c r="D489" s="39">
        <v>7209</v>
      </c>
    </row>
    <row r="490" spans="1:4" x14ac:dyDescent="0.2">
      <c r="A490" s="50" t="s">
        <v>187</v>
      </c>
      <c r="B490" s="74">
        <v>21000</v>
      </c>
      <c r="C490" s="71">
        <f t="shared" si="47"/>
        <v>0</v>
      </c>
      <c r="D490" s="39">
        <v>21000</v>
      </c>
    </row>
    <row r="491" spans="1:4" x14ac:dyDescent="0.2">
      <c r="A491" s="50" t="s">
        <v>188</v>
      </c>
      <c r="B491" s="74">
        <v>13725</v>
      </c>
      <c r="C491" s="71">
        <f t="shared" si="47"/>
        <v>0</v>
      </c>
      <c r="D491" s="39">
        <v>13725</v>
      </c>
    </row>
    <row r="492" spans="1:4" x14ac:dyDescent="0.2">
      <c r="A492" s="50" t="s">
        <v>189</v>
      </c>
      <c r="B492" s="74">
        <v>61600</v>
      </c>
      <c r="C492" s="71">
        <f t="shared" si="47"/>
        <v>0</v>
      </c>
      <c r="D492" s="39">
        <v>61600</v>
      </c>
    </row>
    <row r="493" spans="1:4" x14ac:dyDescent="0.2">
      <c r="A493" s="50" t="s">
        <v>190</v>
      </c>
      <c r="B493" s="74">
        <v>12915</v>
      </c>
      <c r="C493" s="71">
        <f t="shared" si="47"/>
        <v>-1187</v>
      </c>
      <c r="D493" s="39">
        <v>11728</v>
      </c>
    </row>
    <row r="494" spans="1:4" x14ac:dyDescent="0.2">
      <c r="A494" s="50" t="s">
        <v>116</v>
      </c>
      <c r="B494" s="74">
        <v>38848</v>
      </c>
      <c r="C494" s="71">
        <f t="shared" si="47"/>
        <v>-9340</v>
      </c>
      <c r="D494" s="39">
        <v>29508</v>
      </c>
    </row>
    <row r="495" spans="1:4" x14ac:dyDescent="0.2">
      <c r="A495" s="50" t="s">
        <v>117</v>
      </c>
      <c r="B495" s="74">
        <v>16900</v>
      </c>
      <c r="C495" s="71">
        <f t="shared" si="47"/>
        <v>0</v>
      </c>
      <c r="D495" s="39">
        <v>16900</v>
      </c>
    </row>
    <row r="496" spans="1:4" x14ac:dyDescent="0.2">
      <c r="A496" s="132" t="s">
        <v>333</v>
      </c>
      <c r="B496" s="74">
        <v>15180</v>
      </c>
      <c r="C496" s="71">
        <f t="shared" si="47"/>
        <v>0</v>
      </c>
      <c r="D496" s="39">
        <v>15180</v>
      </c>
    </row>
    <row r="497" spans="1:4" ht="13.5" thickBot="1" x14ac:dyDescent="0.25">
      <c r="A497" s="141" t="s">
        <v>334</v>
      </c>
      <c r="B497" s="135">
        <v>5940</v>
      </c>
      <c r="C497" s="99">
        <f t="shared" si="47"/>
        <v>0</v>
      </c>
      <c r="D497" s="131">
        <v>5940</v>
      </c>
    </row>
    <row r="498" spans="1:4" ht="13.5" thickBot="1" x14ac:dyDescent="0.25">
      <c r="A498" s="91" t="s">
        <v>118</v>
      </c>
      <c r="B498" s="92">
        <f>SUM(B488:B497)</f>
        <v>216908</v>
      </c>
      <c r="C498" s="92">
        <f t="shared" ref="C498:D498" si="48">SUM(C488:C497)</f>
        <v>-13118</v>
      </c>
      <c r="D498" s="93">
        <f t="shared" si="48"/>
        <v>203790</v>
      </c>
    </row>
    <row r="499" spans="1:4" x14ac:dyDescent="0.2">
      <c r="A499" s="28"/>
      <c r="B499" s="4"/>
      <c r="C499" s="4"/>
      <c r="D499" s="37"/>
    </row>
    <row r="500" spans="1:4" ht="13.5" thickBot="1" x14ac:dyDescent="0.25">
      <c r="A500" s="3" t="s">
        <v>11</v>
      </c>
      <c r="B500" s="3"/>
      <c r="C500" s="3"/>
      <c r="D500" s="15" t="s">
        <v>59</v>
      </c>
    </row>
    <row r="501" spans="1:4" ht="45" customHeight="1" thickBot="1" x14ac:dyDescent="0.25">
      <c r="A501" s="87" t="s">
        <v>30</v>
      </c>
      <c r="B501" s="88" t="s">
        <v>267</v>
      </c>
      <c r="C501" s="89" t="s">
        <v>268</v>
      </c>
      <c r="D501" s="90" t="s">
        <v>269</v>
      </c>
    </row>
    <row r="502" spans="1:4" ht="14.45" customHeight="1" x14ac:dyDescent="0.2">
      <c r="A502" s="144" t="s">
        <v>246</v>
      </c>
      <c r="B502" s="163">
        <v>21000</v>
      </c>
      <c r="C502" s="96">
        <f>SUM(D502-B502)</f>
        <v>0</v>
      </c>
      <c r="D502" s="46">
        <v>21000</v>
      </c>
    </row>
    <row r="503" spans="1:4" x14ac:dyDescent="0.2">
      <c r="A503" s="50" t="s">
        <v>120</v>
      </c>
      <c r="B503" s="162">
        <v>25200</v>
      </c>
      <c r="C503" s="71">
        <f t="shared" ref="C503:C536" si="49">SUM(D503-B503)</f>
        <v>0</v>
      </c>
      <c r="D503" s="66">
        <v>25200</v>
      </c>
    </row>
    <row r="504" spans="1:4" hidden="1" x14ac:dyDescent="0.2">
      <c r="A504" s="24" t="s">
        <v>121</v>
      </c>
      <c r="B504" s="162">
        <v>0</v>
      </c>
      <c r="C504" s="71">
        <f t="shared" si="49"/>
        <v>0</v>
      </c>
      <c r="D504" s="66">
        <v>0</v>
      </c>
    </row>
    <row r="505" spans="1:4" x14ac:dyDescent="0.2">
      <c r="A505" s="50" t="s">
        <v>122</v>
      </c>
      <c r="B505" s="162">
        <v>27930</v>
      </c>
      <c r="C505" s="71">
        <f t="shared" si="49"/>
        <v>0</v>
      </c>
      <c r="D505" s="66">
        <v>27930</v>
      </c>
    </row>
    <row r="506" spans="1:4" x14ac:dyDescent="0.2">
      <c r="A506" s="50" t="s">
        <v>247</v>
      </c>
      <c r="B506" s="162">
        <v>28000</v>
      </c>
      <c r="C506" s="71">
        <f t="shared" si="49"/>
        <v>0</v>
      </c>
      <c r="D506" s="66">
        <v>28000</v>
      </c>
    </row>
    <row r="507" spans="1:4" x14ac:dyDescent="0.2">
      <c r="A507" s="50" t="s">
        <v>248</v>
      </c>
      <c r="B507" s="162">
        <v>29260</v>
      </c>
      <c r="C507" s="71">
        <f t="shared" si="49"/>
        <v>0</v>
      </c>
      <c r="D507" s="66">
        <v>29260</v>
      </c>
    </row>
    <row r="508" spans="1:4" x14ac:dyDescent="0.2">
      <c r="A508" s="50" t="s">
        <v>249</v>
      </c>
      <c r="B508" s="162">
        <v>26600</v>
      </c>
      <c r="C508" s="71">
        <f t="shared" si="49"/>
        <v>0</v>
      </c>
      <c r="D508" s="66">
        <v>26600</v>
      </c>
    </row>
    <row r="509" spans="1:4" x14ac:dyDescent="0.2">
      <c r="A509" s="51" t="s">
        <v>123</v>
      </c>
      <c r="B509" s="162">
        <v>52104</v>
      </c>
      <c r="C509" s="71">
        <f t="shared" si="49"/>
        <v>0</v>
      </c>
      <c r="D509" s="66">
        <v>52104</v>
      </c>
    </row>
    <row r="510" spans="1:4" x14ac:dyDescent="0.2">
      <c r="A510" s="51" t="s">
        <v>250</v>
      </c>
      <c r="B510" s="162">
        <v>30324</v>
      </c>
      <c r="C510" s="71">
        <f t="shared" si="49"/>
        <v>0</v>
      </c>
      <c r="D510" s="66">
        <v>30324</v>
      </c>
    </row>
    <row r="511" spans="1:4" x14ac:dyDescent="0.2">
      <c r="A511" s="51" t="s">
        <v>251</v>
      </c>
      <c r="B511" s="162">
        <v>28000</v>
      </c>
      <c r="C511" s="71">
        <f t="shared" si="49"/>
        <v>0</v>
      </c>
      <c r="D511" s="66">
        <v>28000</v>
      </c>
    </row>
    <row r="512" spans="1:4" x14ac:dyDescent="0.2">
      <c r="A512" s="51" t="s">
        <v>124</v>
      </c>
      <c r="B512" s="162">
        <v>43092</v>
      </c>
      <c r="C512" s="71">
        <f t="shared" si="49"/>
        <v>0</v>
      </c>
      <c r="D512" s="66">
        <v>43092</v>
      </c>
    </row>
    <row r="513" spans="1:4" x14ac:dyDescent="0.2">
      <c r="A513" s="51" t="s">
        <v>252</v>
      </c>
      <c r="B513" s="162">
        <v>4830</v>
      </c>
      <c r="C513" s="71">
        <f t="shared" si="49"/>
        <v>0</v>
      </c>
      <c r="D513" s="66">
        <v>4830</v>
      </c>
    </row>
    <row r="514" spans="1:4" x14ac:dyDescent="0.2">
      <c r="A514" s="51" t="s">
        <v>125</v>
      </c>
      <c r="B514" s="162">
        <v>78120</v>
      </c>
      <c r="C514" s="71">
        <f t="shared" si="49"/>
        <v>0</v>
      </c>
      <c r="D514" s="66">
        <v>78120</v>
      </c>
    </row>
    <row r="515" spans="1:4" x14ac:dyDescent="0.2">
      <c r="A515" s="51" t="s">
        <v>253</v>
      </c>
      <c r="B515" s="162">
        <v>34276</v>
      </c>
      <c r="C515" s="71">
        <f t="shared" si="49"/>
        <v>0</v>
      </c>
      <c r="D515" s="66">
        <v>34276</v>
      </c>
    </row>
    <row r="516" spans="1:4" x14ac:dyDescent="0.2">
      <c r="A516" s="51" t="s">
        <v>254</v>
      </c>
      <c r="B516" s="162">
        <v>28000</v>
      </c>
      <c r="C516" s="71">
        <f t="shared" si="49"/>
        <v>-2700</v>
      </c>
      <c r="D516" s="66">
        <v>25300</v>
      </c>
    </row>
    <row r="517" spans="1:4" x14ac:dyDescent="0.2">
      <c r="A517" s="51" t="s">
        <v>255</v>
      </c>
      <c r="B517" s="162">
        <v>16905</v>
      </c>
      <c r="C517" s="71">
        <f t="shared" si="49"/>
        <v>0</v>
      </c>
      <c r="D517" s="66">
        <v>16905</v>
      </c>
    </row>
    <row r="518" spans="1:4" x14ac:dyDescent="0.2">
      <c r="A518" s="51" t="s">
        <v>256</v>
      </c>
      <c r="B518" s="162">
        <v>10790</v>
      </c>
      <c r="C518" s="71">
        <f t="shared" si="49"/>
        <v>0</v>
      </c>
      <c r="D518" s="66">
        <v>10790</v>
      </c>
    </row>
    <row r="519" spans="1:4" x14ac:dyDescent="0.2">
      <c r="A519" s="51" t="s">
        <v>40</v>
      </c>
      <c r="B519" s="162">
        <v>33440</v>
      </c>
      <c r="C519" s="71">
        <f t="shared" si="49"/>
        <v>0</v>
      </c>
      <c r="D519" s="66">
        <v>33440</v>
      </c>
    </row>
    <row r="520" spans="1:4" x14ac:dyDescent="0.2">
      <c r="A520" s="51" t="s">
        <v>126</v>
      </c>
      <c r="B520" s="162">
        <v>18200</v>
      </c>
      <c r="C520" s="71">
        <f t="shared" si="49"/>
        <v>0</v>
      </c>
      <c r="D520" s="66">
        <v>18200</v>
      </c>
    </row>
    <row r="521" spans="1:4" ht="24" customHeight="1" x14ac:dyDescent="0.2">
      <c r="A521" s="24" t="s">
        <v>257</v>
      </c>
      <c r="B521" s="162">
        <v>39900</v>
      </c>
      <c r="C521" s="71">
        <f t="shared" si="49"/>
        <v>-7500</v>
      </c>
      <c r="D521" s="66">
        <v>32400</v>
      </c>
    </row>
    <row r="522" spans="1:4" x14ac:dyDescent="0.2">
      <c r="A522" s="51" t="s">
        <v>127</v>
      </c>
      <c r="B522" s="162">
        <v>42720</v>
      </c>
      <c r="C522" s="71">
        <f t="shared" si="49"/>
        <v>0</v>
      </c>
      <c r="D522" s="66">
        <v>42720</v>
      </c>
    </row>
    <row r="523" spans="1:4" x14ac:dyDescent="0.2">
      <c r="A523" s="51" t="s">
        <v>128</v>
      </c>
      <c r="B523" s="162">
        <v>53214</v>
      </c>
      <c r="C523" s="71">
        <f t="shared" si="49"/>
        <v>-1610</v>
      </c>
      <c r="D523" s="66">
        <v>51604</v>
      </c>
    </row>
    <row r="524" spans="1:4" x14ac:dyDescent="0.2">
      <c r="A524" s="51" t="s">
        <v>129</v>
      </c>
      <c r="B524" s="162">
        <v>48300</v>
      </c>
      <c r="C524" s="71">
        <f t="shared" si="49"/>
        <v>-5708</v>
      </c>
      <c r="D524" s="66">
        <v>42592</v>
      </c>
    </row>
    <row r="525" spans="1:4" x14ac:dyDescent="0.2">
      <c r="A525" s="51" t="s">
        <v>258</v>
      </c>
      <c r="B525" s="162">
        <v>40600</v>
      </c>
      <c r="C525" s="71">
        <f t="shared" si="49"/>
        <v>-11000</v>
      </c>
      <c r="D525" s="66">
        <v>29600</v>
      </c>
    </row>
    <row r="526" spans="1:4" x14ac:dyDescent="0.2">
      <c r="A526" s="51" t="s">
        <v>259</v>
      </c>
      <c r="B526" s="162">
        <v>32900</v>
      </c>
      <c r="C526" s="71">
        <f t="shared" si="49"/>
        <v>-4500</v>
      </c>
      <c r="D526" s="66">
        <v>28400</v>
      </c>
    </row>
    <row r="527" spans="1:4" x14ac:dyDescent="0.2">
      <c r="A527" s="50" t="s">
        <v>130</v>
      </c>
      <c r="B527" s="162">
        <v>47250</v>
      </c>
      <c r="C527" s="71">
        <f t="shared" si="49"/>
        <v>-3172</v>
      </c>
      <c r="D527" s="66">
        <v>44078</v>
      </c>
    </row>
    <row r="528" spans="1:4" x14ac:dyDescent="0.2">
      <c r="A528" s="50" t="s">
        <v>41</v>
      </c>
      <c r="B528" s="162">
        <v>25382</v>
      </c>
      <c r="C528" s="71">
        <f t="shared" si="49"/>
        <v>-3430</v>
      </c>
      <c r="D528" s="66">
        <v>21952</v>
      </c>
    </row>
    <row r="529" spans="1:6" x14ac:dyDescent="0.2">
      <c r="A529" s="50" t="s">
        <v>260</v>
      </c>
      <c r="B529" s="162">
        <v>10500</v>
      </c>
      <c r="C529" s="71">
        <f t="shared" si="49"/>
        <v>0</v>
      </c>
      <c r="D529" s="66">
        <v>10500</v>
      </c>
    </row>
    <row r="530" spans="1:6" x14ac:dyDescent="0.2">
      <c r="A530" s="51" t="s">
        <v>131</v>
      </c>
      <c r="B530" s="162">
        <v>39060</v>
      </c>
      <c r="C530" s="71">
        <f t="shared" si="49"/>
        <v>0</v>
      </c>
      <c r="D530" s="66">
        <v>39060</v>
      </c>
    </row>
    <row r="531" spans="1:6" x14ac:dyDescent="0.2">
      <c r="A531" s="51" t="s">
        <v>261</v>
      </c>
      <c r="B531" s="162">
        <v>20650</v>
      </c>
      <c r="C531" s="71">
        <f t="shared" si="49"/>
        <v>0</v>
      </c>
      <c r="D531" s="66">
        <v>20650</v>
      </c>
    </row>
    <row r="532" spans="1:6" x14ac:dyDescent="0.2">
      <c r="A532" s="132" t="s">
        <v>337</v>
      </c>
      <c r="B532" s="162">
        <v>33000</v>
      </c>
      <c r="C532" s="71">
        <f t="shared" si="49"/>
        <v>0</v>
      </c>
      <c r="D532" s="66">
        <v>33000</v>
      </c>
    </row>
    <row r="533" spans="1:6" x14ac:dyDescent="0.2">
      <c r="A533" s="126" t="s">
        <v>338</v>
      </c>
      <c r="B533" s="162">
        <v>7920</v>
      </c>
      <c r="C533" s="71">
        <f t="shared" si="49"/>
        <v>0</v>
      </c>
      <c r="D533" s="66">
        <v>7920</v>
      </c>
    </row>
    <row r="534" spans="1:6" x14ac:dyDescent="0.2">
      <c r="A534" s="126" t="s">
        <v>339</v>
      </c>
      <c r="B534" s="162">
        <v>10395</v>
      </c>
      <c r="C534" s="71">
        <f t="shared" si="49"/>
        <v>0</v>
      </c>
      <c r="D534" s="66">
        <v>10395</v>
      </c>
    </row>
    <row r="535" spans="1:6" x14ac:dyDescent="0.2">
      <c r="A535" s="126" t="s">
        <v>340</v>
      </c>
      <c r="B535" s="162">
        <v>21780</v>
      </c>
      <c r="C535" s="71">
        <f t="shared" si="49"/>
        <v>0</v>
      </c>
      <c r="D535" s="66">
        <v>21780</v>
      </c>
    </row>
    <row r="536" spans="1:6" ht="13.5" thickBot="1" x14ac:dyDescent="0.25">
      <c r="A536" s="145" t="s">
        <v>341</v>
      </c>
      <c r="B536" s="164">
        <v>52800</v>
      </c>
      <c r="C536" s="99">
        <f t="shared" si="49"/>
        <v>0</v>
      </c>
      <c r="D536" s="155">
        <v>52800</v>
      </c>
    </row>
    <row r="537" spans="1:6" ht="13.5" thickBot="1" x14ac:dyDescent="0.25">
      <c r="A537" s="91" t="s">
        <v>21</v>
      </c>
      <c r="B537" s="143">
        <f>SUM(B502:B536)</f>
        <v>1062442</v>
      </c>
      <c r="C537" s="143">
        <f t="shared" ref="C537:D537" si="50">SUM(C502:C536)</f>
        <v>-39620</v>
      </c>
      <c r="D537" s="199">
        <f t="shared" si="50"/>
        <v>1022822</v>
      </c>
    </row>
    <row r="538" spans="1:6" x14ac:dyDescent="0.2">
      <c r="A538" s="28"/>
      <c r="B538" s="4"/>
      <c r="C538" s="4"/>
      <c r="D538" s="37"/>
    </row>
    <row r="539" spans="1:6" ht="13.5" thickBot="1" x14ac:dyDescent="0.25">
      <c r="A539" s="3" t="s">
        <v>12</v>
      </c>
      <c r="B539" s="3"/>
      <c r="C539" s="3"/>
      <c r="D539" s="15" t="s">
        <v>59</v>
      </c>
    </row>
    <row r="540" spans="1:6" ht="45" customHeight="1" thickBot="1" x14ac:dyDescent="0.25">
      <c r="A540" s="87" t="s">
        <v>30</v>
      </c>
      <c r="B540" s="88" t="s">
        <v>267</v>
      </c>
      <c r="C540" s="89" t="s">
        <v>268</v>
      </c>
      <c r="D540" s="90" t="s">
        <v>269</v>
      </c>
    </row>
    <row r="541" spans="1:6" x14ac:dyDescent="0.2">
      <c r="A541" s="140" t="s">
        <v>195</v>
      </c>
      <c r="B541" s="77">
        <v>21840</v>
      </c>
      <c r="C541" s="96">
        <f>SUM(D541-B541)</f>
        <v>0</v>
      </c>
      <c r="D541" s="97">
        <v>21840</v>
      </c>
      <c r="E541" s="112"/>
      <c r="F541" s="156"/>
    </row>
    <row r="542" spans="1:6" x14ac:dyDescent="0.2">
      <c r="A542" s="51" t="s">
        <v>51</v>
      </c>
      <c r="B542" s="74">
        <v>35970</v>
      </c>
      <c r="C542" s="71">
        <f t="shared" ref="C542:C547" si="51">SUM(D542-B542)</f>
        <v>0</v>
      </c>
      <c r="D542" s="39">
        <v>35970</v>
      </c>
      <c r="E542" s="112"/>
      <c r="F542" s="156"/>
    </row>
    <row r="543" spans="1:6" x14ac:dyDescent="0.2">
      <c r="A543" s="132" t="s">
        <v>346</v>
      </c>
      <c r="B543" s="74">
        <v>31680</v>
      </c>
      <c r="C543" s="71">
        <f t="shared" si="51"/>
        <v>0</v>
      </c>
      <c r="D543" s="39">
        <v>31680</v>
      </c>
      <c r="E543" s="112"/>
      <c r="F543" s="156"/>
    </row>
    <row r="544" spans="1:6" x14ac:dyDescent="0.2">
      <c r="A544" s="132" t="s">
        <v>347</v>
      </c>
      <c r="B544" s="74">
        <v>58080</v>
      </c>
      <c r="C544" s="71">
        <f t="shared" si="51"/>
        <v>0</v>
      </c>
      <c r="D544" s="39">
        <v>58080</v>
      </c>
      <c r="E544" s="112"/>
      <c r="F544" s="156"/>
    </row>
    <row r="545" spans="1:6" x14ac:dyDescent="0.2">
      <c r="A545" s="126" t="s">
        <v>348</v>
      </c>
      <c r="B545" s="74">
        <v>19800</v>
      </c>
      <c r="C545" s="71">
        <f t="shared" si="51"/>
        <v>0</v>
      </c>
      <c r="D545" s="39">
        <v>19800</v>
      </c>
      <c r="E545" s="112"/>
      <c r="F545" s="156"/>
    </row>
    <row r="546" spans="1:6" x14ac:dyDescent="0.2">
      <c r="A546" s="126" t="s">
        <v>322</v>
      </c>
      <c r="B546" s="74">
        <v>24288</v>
      </c>
      <c r="C546" s="71">
        <f t="shared" si="51"/>
        <v>0</v>
      </c>
      <c r="D546" s="39">
        <v>24288</v>
      </c>
      <c r="E546" s="112"/>
      <c r="F546" s="156"/>
    </row>
    <row r="547" spans="1:6" ht="13.5" thickBot="1" x14ac:dyDescent="0.25">
      <c r="A547" s="145" t="s">
        <v>132</v>
      </c>
      <c r="B547" s="135">
        <v>26334</v>
      </c>
      <c r="C547" s="99">
        <f t="shared" si="51"/>
        <v>0</v>
      </c>
      <c r="D547" s="131">
        <v>26334</v>
      </c>
      <c r="E547" s="112"/>
      <c r="F547" s="156"/>
    </row>
    <row r="548" spans="1:6" ht="13.5" thickBot="1" x14ac:dyDescent="0.25">
      <c r="A548" s="20" t="s">
        <v>22</v>
      </c>
      <c r="B548" s="75">
        <f>SUM(B541:B547)</f>
        <v>217992</v>
      </c>
      <c r="C548" s="75">
        <f>SUM(C541:C547)</f>
        <v>0</v>
      </c>
      <c r="D548" s="21">
        <f>SUM(D541:D547)</f>
        <v>217992</v>
      </c>
      <c r="E548" s="156"/>
      <c r="F548" s="156"/>
    </row>
    <row r="549" spans="1:6" x14ac:dyDescent="0.2">
      <c r="A549" s="28"/>
      <c r="B549" s="4"/>
      <c r="C549" s="4"/>
      <c r="D549" s="37"/>
    </row>
    <row r="550" spans="1:6" ht="13.5" thickBot="1" x14ac:dyDescent="0.25">
      <c r="A550" s="3" t="s">
        <v>13</v>
      </c>
      <c r="B550" s="3"/>
      <c r="C550" s="3"/>
      <c r="D550" s="15" t="s">
        <v>59</v>
      </c>
    </row>
    <row r="551" spans="1:6" ht="45" customHeight="1" thickBot="1" x14ac:dyDescent="0.25">
      <c r="A551" s="87" t="s">
        <v>30</v>
      </c>
      <c r="B551" s="88" t="s">
        <v>267</v>
      </c>
      <c r="C551" s="89" t="s">
        <v>268</v>
      </c>
      <c r="D551" s="90" t="s">
        <v>269</v>
      </c>
    </row>
    <row r="552" spans="1:6" x14ac:dyDescent="0.2">
      <c r="A552" s="151" t="s">
        <v>193</v>
      </c>
      <c r="B552" s="77">
        <v>15400</v>
      </c>
      <c r="C552" s="96">
        <f>SUM(D552-B552)</f>
        <v>0</v>
      </c>
      <c r="D552" s="97">
        <v>15400</v>
      </c>
      <c r="E552" s="112"/>
      <c r="F552" s="156"/>
    </row>
    <row r="553" spans="1:6" x14ac:dyDescent="0.2">
      <c r="A553" s="51" t="s">
        <v>194</v>
      </c>
      <c r="B553" s="74">
        <v>16100</v>
      </c>
      <c r="C553" s="71">
        <f t="shared" ref="C553:C556" si="52">SUM(D553-B553)</f>
        <v>0</v>
      </c>
      <c r="D553" s="39">
        <v>16100</v>
      </c>
      <c r="E553" s="112"/>
      <c r="F553" s="156"/>
    </row>
    <row r="554" spans="1:6" x14ac:dyDescent="0.2">
      <c r="A554" s="127" t="s">
        <v>365</v>
      </c>
      <c r="B554" s="74">
        <v>14190</v>
      </c>
      <c r="C554" s="71">
        <f t="shared" si="52"/>
        <v>0</v>
      </c>
      <c r="D554" s="39">
        <v>14190</v>
      </c>
      <c r="E554" s="112"/>
      <c r="F554" s="156"/>
    </row>
    <row r="555" spans="1:6" x14ac:dyDescent="0.2">
      <c r="A555" s="126" t="s">
        <v>366</v>
      </c>
      <c r="B555" s="74">
        <v>9240</v>
      </c>
      <c r="C555" s="71">
        <f t="shared" si="52"/>
        <v>0</v>
      </c>
      <c r="D555" s="39">
        <v>9240</v>
      </c>
      <c r="E555" s="112"/>
      <c r="F555" s="156"/>
    </row>
    <row r="556" spans="1:6" ht="13.5" thickBot="1" x14ac:dyDescent="0.25">
      <c r="A556" s="145" t="s">
        <v>367</v>
      </c>
      <c r="B556" s="135">
        <v>29700</v>
      </c>
      <c r="C556" s="99">
        <f t="shared" si="52"/>
        <v>0</v>
      </c>
      <c r="D556" s="131">
        <v>29700</v>
      </c>
      <c r="E556" s="112"/>
      <c r="F556" s="156"/>
    </row>
    <row r="557" spans="1:6" ht="13.5" thickBot="1" x14ac:dyDescent="0.25">
      <c r="A557" s="91" t="s">
        <v>23</v>
      </c>
      <c r="B557" s="92">
        <f>SUM(B552:B556)</f>
        <v>84630</v>
      </c>
      <c r="C557" s="92">
        <f t="shared" ref="C557:D557" si="53">SUM(C552:C556)</f>
        <v>0</v>
      </c>
      <c r="D557" s="93">
        <f t="shared" si="53"/>
        <v>84630</v>
      </c>
    </row>
    <row r="558" spans="1:6" ht="13.5" thickBot="1" x14ac:dyDescent="0.25">
      <c r="A558" s="59"/>
      <c r="B558" s="56"/>
      <c r="C558" s="22"/>
      <c r="D558" s="58"/>
    </row>
    <row r="559" spans="1:6" ht="13.5" thickBot="1" x14ac:dyDescent="0.25">
      <c r="A559" s="42" t="s">
        <v>3</v>
      </c>
      <c r="B559" s="76">
        <f>B498+B537+B548+B557</f>
        <v>1581972</v>
      </c>
      <c r="C559" s="76">
        <f>C498+C537+C548+C557</f>
        <v>-52738</v>
      </c>
      <c r="D559" s="43">
        <f>D498+D537+D548+D557</f>
        <v>1529234</v>
      </c>
    </row>
    <row r="560" spans="1:6" x14ac:dyDescent="0.2">
      <c r="A560" s="28"/>
      <c r="B560" s="4"/>
      <c r="C560" s="4"/>
      <c r="D560" s="37"/>
    </row>
    <row r="561" spans="1:6" x14ac:dyDescent="0.2">
      <c r="A561" s="3" t="s">
        <v>4</v>
      </c>
      <c r="B561" s="3"/>
      <c r="C561" s="3"/>
    </row>
    <row r="562" spans="1:6" x14ac:dyDescent="0.2">
      <c r="A562" s="28"/>
      <c r="B562" s="4"/>
      <c r="C562" s="4"/>
    </row>
    <row r="563" spans="1:6" ht="13.5" thickBot="1" x14ac:dyDescent="0.25">
      <c r="A563" s="3" t="s">
        <v>134</v>
      </c>
      <c r="B563" s="3"/>
      <c r="C563" s="3"/>
      <c r="D563" s="15" t="s">
        <v>59</v>
      </c>
    </row>
    <row r="564" spans="1:6" ht="45" customHeight="1" thickBot="1" x14ac:dyDescent="0.25">
      <c r="A564" s="87" t="s">
        <v>30</v>
      </c>
      <c r="B564" s="88" t="s">
        <v>267</v>
      </c>
      <c r="C564" s="89" t="s">
        <v>268</v>
      </c>
      <c r="D564" s="90" t="s">
        <v>269</v>
      </c>
    </row>
    <row r="565" spans="1:6" x14ac:dyDescent="0.2">
      <c r="A565" s="140" t="s">
        <v>170</v>
      </c>
      <c r="B565" s="77">
        <v>47600</v>
      </c>
      <c r="C565" s="96">
        <f>SUM(D565-B565)</f>
        <v>-500</v>
      </c>
      <c r="D565" s="97">
        <v>47100</v>
      </c>
    </row>
    <row r="566" spans="1:6" x14ac:dyDescent="0.2">
      <c r="A566" s="50" t="s">
        <v>156</v>
      </c>
      <c r="B566" s="74">
        <v>26600</v>
      </c>
      <c r="C566" s="71">
        <f t="shared" ref="C566:C570" si="54">SUM(D566-B566)</f>
        <v>0</v>
      </c>
      <c r="D566" s="39">
        <v>26600</v>
      </c>
    </row>
    <row r="567" spans="1:6" x14ac:dyDescent="0.2">
      <c r="A567" s="50" t="s">
        <v>178</v>
      </c>
      <c r="B567" s="74">
        <v>24500</v>
      </c>
      <c r="C567" s="71">
        <f t="shared" si="54"/>
        <v>0</v>
      </c>
      <c r="D567" s="39">
        <v>24500</v>
      </c>
    </row>
    <row r="568" spans="1:6" x14ac:dyDescent="0.2">
      <c r="A568" s="50" t="s">
        <v>179</v>
      </c>
      <c r="B568" s="74">
        <v>28000</v>
      </c>
      <c r="C568" s="71">
        <f t="shared" si="54"/>
        <v>0</v>
      </c>
      <c r="D568" s="39">
        <v>28000</v>
      </c>
    </row>
    <row r="569" spans="1:6" x14ac:dyDescent="0.2">
      <c r="A569" s="50" t="s">
        <v>180</v>
      </c>
      <c r="B569" s="74">
        <v>65320</v>
      </c>
      <c r="C569" s="71">
        <f t="shared" si="54"/>
        <v>0</v>
      </c>
      <c r="D569" s="39">
        <v>65320</v>
      </c>
    </row>
    <row r="570" spans="1:6" ht="13.5" thickBot="1" x14ac:dyDescent="0.25">
      <c r="A570" s="141" t="s">
        <v>355</v>
      </c>
      <c r="B570" s="135">
        <v>25080</v>
      </c>
      <c r="C570" s="99">
        <f t="shared" si="54"/>
        <v>0</v>
      </c>
      <c r="D570" s="131">
        <v>25080</v>
      </c>
    </row>
    <row r="571" spans="1:6" ht="13.5" thickBot="1" x14ac:dyDescent="0.25">
      <c r="A571" s="91" t="s">
        <v>135</v>
      </c>
      <c r="B571" s="92">
        <f>SUM(B565:B570)</f>
        <v>217100</v>
      </c>
      <c r="C571" s="92">
        <f t="shared" ref="C571:D571" si="55">SUM(C565:C570)</f>
        <v>-500</v>
      </c>
      <c r="D571" s="93">
        <f t="shared" si="55"/>
        <v>216600</v>
      </c>
    </row>
    <row r="572" spans="1:6" x14ac:dyDescent="0.2">
      <c r="A572" s="28"/>
      <c r="B572" s="4"/>
      <c r="C572" s="4"/>
      <c r="D572" s="37"/>
    </row>
    <row r="573" spans="1:6" ht="13.5" thickBot="1" x14ac:dyDescent="0.25">
      <c r="A573" s="3" t="s">
        <v>14</v>
      </c>
      <c r="B573" s="3"/>
      <c r="C573" s="3"/>
      <c r="D573" s="15" t="s">
        <v>59</v>
      </c>
    </row>
    <row r="574" spans="1:6" ht="45" customHeight="1" thickBot="1" x14ac:dyDescent="0.25">
      <c r="A574" s="87" t="s">
        <v>30</v>
      </c>
      <c r="B574" s="88" t="s">
        <v>267</v>
      </c>
      <c r="C574" s="89" t="s">
        <v>268</v>
      </c>
      <c r="D574" s="90" t="s">
        <v>269</v>
      </c>
    </row>
    <row r="575" spans="1:6" x14ac:dyDescent="0.2">
      <c r="A575" s="146" t="s">
        <v>136</v>
      </c>
      <c r="B575" s="77">
        <v>19655</v>
      </c>
      <c r="C575" s="96">
        <f>SUM(D575-B575)</f>
        <v>0</v>
      </c>
      <c r="D575" s="97">
        <v>19655</v>
      </c>
      <c r="E575" s="112"/>
      <c r="F575" s="156"/>
    </row>
    <row r="576" spans="1:6" x14ac:dyDescent="0.2">
      <c r="A576" s="64" t="s">
        <v>137</v>
      </c>
      <c r="B576" s="74">
        <v>29400</v>
      </c>
      <c r="C576" s="71">
        <f t="shared" ref="C576:C605" si="56">SUM(D576-B576)</f>
        <v>0</v>
      </c>
      <c r="D576" s="39">
        <v>29400</v>
      </c>
      <c r="E576" s="112"/>
      <c r="F576" s="156"/>
    </row>
    <row r="577" spans="1:6" x14ac:dyDescent="0.2">
      <c r="A577" s="64" t="s">
        <v>233</v>
      </c>
      <c r="B577" s="74">
        <v>25900</v>
      </c>
      <c r="C577" s="71">
        <f t="shared" si="56"/>
        <v>-12100</v>
      </c>
      <c r="D577" s="39">
        <v>13800</v>
      </c>
      <c r="E577" s="112"/>
      <c r="F577" s="156"/>
    </row>
    <row r="578" spans="1:6" x14ac:dyDescent="0.2">
      <c r="A578" s="50" t="s">
        <v>138</v>
      </c>
      <c r="B578" s="74">
        <v>25460</v>
      </c>
      <c r="C578" s="71">
        <f t="shared" si="56"/>
        <v>0</v>
      </c>
      <c r="D578" s="39">
        <v>25460</v>
      </c>
      <c r="E578" s="112"/>
      <c r="F578" s="156"/>
    </row>
    <row r="579" spans="1:6" x14ac:dyDescent="0.2">
      <c r="A579" s="50" t="s">
        <v>234</v>
      </c>
      <c r="B579" s="74">
        <v>28700</v>
      </c>
      <c r="C579" s="71">
        <f t="shared" si="56"/>
        <v>0</v>
      </c>
      <c r="D579" s="39">
        <v>28700</v>
      </c>
      <c r="E579" s="112"/>
      <c r="F579" s="156"/>
    </row>
    <row r="580" spans="1:6" x14ac:dyDescent="0.2">
      <c r="A580" s="50" t="s">
        <v>266</v>
      </c>
      <c r="B580" s="74">
        <v>16400</v>
      </c>
      <c r="C580" s="71">
        <f t="shared" si="56"/>
        <v>0</v>
      </c>
      <c r="D580" s="39">
        <v>16400</v>
      </c>
      <c r="E580" s="112"/>
      <c r="F580" s="156"/>
    </row>
    <row r="581" spans="1:6" x14ac:dyDescent="0.2">
      <c r="A581" s="50" t="s">
        <v>139</v>
      </c>
      <c r="B581" s="74">
        <v>55020</v>
      </c>
      <c r="C581" s="71">
        <f t="shared" si="56"/>
        <v>-8752</v>
      </c>
      <c r="D581" s="39">
        <v>46268</v>
      </c>
      <c r="E581" s="112"/>
      <c r="F581" s="156"/>
    </row>
    <row r="582" spans="1:6" x14ac:dyDescent="0.2">
      <c r="A582" s="50" t="s">
        <v>235</v>
      </c>
      <c r="B582" s="74">
        <v>29750</v>
      </c>
      <c r="C582" s="71">
        <f t="shared" si="56"/>
        <v>0</v>
      </c>
      <c r="D582" s="39">
        <v>29750</v>
      </c>
      <c r="E582" s="112"/>
      <c r="F582" s="156"/>
    </row>
    <row r="583" spans="1:6" x14ac:dyDescent="0.2">
      <c r="A583" s="50" t="s">
        <v>236</v>
      </c>
      <c r="B583" s="74">
        <v>15400</v>
      </c>
      <c r="C583" s="71">
        <f t="shared" si="56"/>
        <v>-1900</v>
      </c>
      <c r="D583" s="39">
        <v>13500</v>
      </c>
      <c r="E583" s="112"/>
      <c r="F583" s="156"/>
    </row>
    <row r="584" spans="1:6" x14ac:dyDescent="0.2">
      <c r="A584" s="50" t="s">
        <v>237</v>
      </c>
      <c r="B584" s="74">
        <v>25200</v>
      </c>
      <c r="C584" s="71">
        <f t="shared" si="56"/>
        <v>0</v>
      </c>
      <c r="D584" s="39">
        <v>25200</v>
      </c>
      <c r="E584" s="112"/>
      <c r="F584" s="156"/>
    </row>
    <row r="585" spans="1:6" x14ac:dyDescent="0.2">
      <c r="A585" s="50" t="s">
        <v>36</v>
      </c>
      <c r="B585" s="74">
        <v>77932</v>
      </c>
      <c r="C585" s="71">
        <f t="shared" si="56"/>
        <v>-8425</v>
      </c>
      <c r="D585" s="39">
        <v>69507</v>
      </c>
      <c r="E585" s="112"/>
      <c r="F585" s="156"/>
    </row>
    <row r="586" spans="1:6" x14ac:dyDescent="0.2">
      <c r="A586" s="10" t="s">
        <v>140</v>
      </c>
      <c r="B586" s="74">
        <v>88476</v>
      </c>
      <c r="C586" s="71">
        <f t="shared" si="56"/>
        <v>-2580</v>
      </c>
      <c r="D586" s="39">
        <v>85896</v>
      </c>
      <c r="E586" s="112"/>
      <c r="F586" s="156"/>
    </row>
    <row r="587" spans="1:6" x14ac:dyDescent="0.2">
      <c r="A587" s="50" t="s">
        <v>141</v>
      </c>
      <c r="B587" s="74">
        <v>66528</v>
      </c>
      <c r="C587" s="71">
        <f t="shared" si="56"/>
        <v>-9633</v>
      </c>
      <c r="D587" s="39">
        <v>56895</v>
      </c>
      <c r="E587" s="112"/>
      <c r="F587" s="156"/>
    </row>
    <row r="588" spans="1:6" x14ac:dyDescent="0.2">
      <c r="A588" s="50" t="s">
        <v>238</v>
      </c>
      <c r="B588" s="74">
        <v>2100</v>
      </c>
      <c r="C588" s="71">
        <f t="shared" si="56"/>
        <v>0</v>
      </c>
      <c r="D588" s="39">
        <v>2100</v>
      </c>
      <c r="E588" s="112"/>
      <c r="F588" s="156"/>
    </row>
    <row r="589" spans="1:6" x14ac:dyDescent="0.2">
      <c r="A589" s="50" t="s">
        <v>171</v>
      </c>
      <c r="B589" s="74">
        <v>13300</v>
      </c>
      <c r="C589" s="71">
        <f t="shared" si="56"/>
        <v>0</v>
      </c>
      <c r="D589" s="39">
        <v>13300</v>
      </c>
      <c r="E589" s="112"/>
      <c r="F589" s="156"/>
    </row>
    <row r="590" spans="1:6" x14ac:dyDescent="0.2">
      <c r="A590" s="50" t="s">
        <v>142</v>
      </c>
      <c r="B590" s="74">
        <v>31750</v>
      </c>
      <c r="C590" s="71">
        <f t="shared" si="56"/>
        <v>0</v>
      </c>
      <c r="D590" s="39">
        <v>31750</v>
      </c>
      <c r="E590" s="112"/>
      <c r="F590" s="156"/>
    </row>
    <row r="591" spans="1:6" x14ac:dyDescent="0.2">
      <c r="A591" s="50" t="s">
        <v>239</v>
      </c>
      <c r="B591" s="74">
        <v>27040</v>
      </c>
      <c r="C591" s="71">
        <f t="shared" si="56"/>
        <v>0</v>
      </c>
      <c r="D591" s="39">
        <v>27040</v>
      </c>
      <c r="E591" s="112"/>
      <c r="F591" s="156"/>
    </row>
    <row r="592" spans="1:6" x14ac:dyDescent="0.2">
      <c r="A592" s="50" t="s">
        <v>143</v>
      </c>
      <c r="B592" s="74">
        <v>30866</v>
      </c>
      <c r="C592" s="71">
        <f t="shared" si="56"/>
        <v>0</v>
      </c>
      <c r="D592" s="39">
        <v>30866</v>
      </c>
      <c r="E592" s="112"/>
      <c r="F592" s="156"/>
    </row>
    <row r="593" spans="1:7" x14ac:dyDescent="0.2">
      <c r="A593" s="50" t="s">
        <v>240</v>
      </c>
      <c r="B593" s="74">
        <v>10500</v>
      </c>
      <c r="C593" s="71">
        <f t="shared" si="56"/>
        <v>0</v>
      </c>
      <c r="D593" s="39">
        <v>10500</v>
      </c>
      <c r="E593" s="112"/>
      <c r="F593" s="156"/>
    </row>
    <row r="594" spans="1:7" x14ac:dyDescent="0.2">
      <c r="A594" s="50" t="s">
        <v>144</v>
      </c>
      <c r="B594" s="74">
        <v>42966</v>
      </c>
      <c r="C594" s="71">
        <f t="shared" si="56"/>
        <v>-2860</v>
      </c>
      <c r="D594" s="39">
        <v>40106</v>
      </c>
      <c r="E594" s="112"/>
      <c r="F594" s="156"/>
    </row>
    <row r="595" spans="1:7" x14ac:dyDescent="0.2">
      <c r="A595" s="50" t="s">
        <v>145</v>
      </c>
      <c r="B595" s="74">
        <v>30415</v>
      </c>
      <c r="C595" s="71">
        <f t="shared" si="56"/>
        <v>0</v>
      </c>
      <c r="D595" s="39">
        <v>30415</v>
      </c>
      <c r="E595" s="112"/>
      <c r="F595" s="156"/>
    </row>
    <row r="596" spans="1:7" x14ac:dyDescent="0.2">
      <c r="A596" s="50" t="s">
        <v>241</v>
      </c>
      <c r="B596" s="74">
        <v>23394</v>
      </c>
      <c r="C596" s="71">
        <f t="shared" si="56"/>
        <v>0</v>
      </c>
      <c r="D596" s="39">
        <v>23394</v>
      </c>
      <c r="E596" s="112"/>
      <c r="F596" s="156"/>
    </row>
    <row r="597" spans="1:7" x14ac:dyDescent="0.2">
      <c r="A597" s="50" t="s">
        <v>242</v>
      </c>
      <c r="B597" s="74">
        <v>20300</v>
      </c>
      <c r="C597" s="71">
        <f t="shared" si="56"/>
        <v>0</v>
      </c>
      <c r="D597" s="39">
        <v>20300</v>
      </c>
      <c r="E597" s="112"/>
      <c r="F597" s="156"/>
    </row>
    <row r="598" spans="1:7" x14ac:dyDescent="0.2">
      <c r="A598" s="50" t="s">
        <v>57</v>
      </c>
      <c r="B598" s="74">
        <v>20300</v>
      </c>
      <c r="C598" s="71">
        <f t="shared" si="56"/>
        <v>-10722</v>
      </c>
      <c r="D598" s="39">
        <v>9578</v>
      </c>
      <c r="E598" s="112"/>
      <c r="F598" s="156"/>
    </row>
    <row r="599" spans="1:7" x14ac:dyDescent="0.2">
      <c r="A599" s="50" t="s">
        <v>146</v>
      </c>
      <c r="B599" s="74">
        <v>15652</v>
      </c>
      <c r="C599" s="71">
        <f t="shared" si="56"/>
        <v>0</v>
      </c>
      <c r="D599" s="39">
        <v>15652</v>
      </c>
      <c r="E599" s="112"/>
      <c r="F599" s="156"/>
    </row>
    <row r="600" spans="1:7" x14ac:dyDescent="0.2">
      <c r="A600" s="50" t="s">
        <v>243</v>
      </c>
      <c r="B600" s="74">
        <v>23940</v>
      </c>
      <c r="C600" s="71">
        <f t="shared" si="56"/>
        <v>0</v>
      </c>
      <c r="D600" s="39">
        <v>23940</v>
      </c>
      <c r="E600" s="112"/>
      <c r="F600" s="156"/>
    </row>
    <row r="601" spans="1:7" x14ac:dyDescent="0.2">
      <c r="A601" s="50" t="s">
        <v>244</v>
      </c>
      <c r="B601" s="74">
        <v>23800</v>
      </c>
      <c r="C601" s="71">
        <f t="shared" si="56"/>
        <v>-14222</v>
      </c>
      <c r="D601" s="39">
        <v>9578</v>
      </c>
      <c r="E601" s="112"/>
      <c r="F601" s="156"/>
    </row>
    <row r="602" spans="1:7" x14ac:dyDescent="0.2">
      <c r="A602" s="50" t="s">
        <v>245</v>
      </c>
      <c r="B602" s="74">
        <v>61600</v>
      </c>
      <c r="C602" s="71">
        <f t="shared" si="56"/>
        <v>-31239</v>
      </c>
      <c r="D602" s="39">
        <v>30361</v>
      </c>
      <c r="E602" s="112"/>
      <c r="F602" s="156"/>
    </row>
    <row r="603" spans="1:7" x14ac:dyDescent="0.2">
      <c r="A603" s="132" t="s">
        <v>46</v>
      </c>
      <c r="B603" s="74">
        <v>21120</v>
      </c>
      <c r="C603" s="71">
        <f t="shared" si="56"/>
        <v>0</v>
      </c>
      <c r="D603" s="39">
        <v>21120</v>
      </c>
      <c r="E603" s="112"/>
      <c r="F603" s="156"/>
    </row>
    <row r="604" spans="1:7" x14ac:dyDescent="0.2">
      <c r="A604" s="132" t="s">
        <v>56</v>
      </c>
      <c r="B604" s="74">
        <v>35640</v>
      </c>
      <c r="C604" s="71">
        <f t="shared" si="56"/>
        <v>0</v>
      </c>
      <c r="D604" s="39">
        <v>35640</v>
      </c>
      <c r="E604" s="112"/>
      <c r="F604" s="156"/>
    </row>
    <row r="605" spans="1:7" ht="13.5" thickBot="1" x14ac:dyDescent="0.25">
      <c r="A605" s="141" t="s">
        <v>342</v>
      </c>
      <c r="B605" s="135">
        <v>33792</v>
      </c>
      <c r="C605" s="99">
        <f t="shared" si="56"/>
        <v>0</v>
      </c>
      <c r="D605" s="131">
        <v>33792</v>
      </c>
      <c r="E605" s="112"/>
      <c r="F605" s="156"/>
    </row>
    <row r="606" spans="1:7" ht="13.5" thickBot="1" x14ac:dyDescent="0.25">
      <c r="A606" s="91" t="s">
        <v>24</v>
      </c>
      <c r="B606" s="92">
        <f>SUM(B575:B605)</f>
        <v>972296</v>
      </c>
      <c r="C606" s="92">
        <f t="shared" ref="C606:D606" si="57">SUM(C575:C605)</f>
        <v>-102433</v>
      </c>
      <c r="D606" s="93">
        <f t="shared" si="57"/>
        <v>869863</v>
      </c>
      <c r="G606" s="37"/>
    </row>
    <row r="607" spans="1:7" ht="13.5" thickBot="1" x14ac:dyDescent="0.25">
      <c r="A607" s="59"/>
      <c r="B607" s="56"/>
      <c r="C607" s="22"/>
      <c r="D607" s="58"/>
    </row>
    <row r="608" spans="1:7" ht="13.5" thickBot="1" x14ac:dyDescent="0.25">
      <c r="A608" s="42" t="s">
        <v>5</v>
      </c>
      <c r="B608" s="76">
        <f>B571+B606</f>
        <v>1189396</v>
      </c>
      <c r="C608" s="76">
        <f>C571+C606</f>
        <v>-102933</v>
      </c>
      <c r="D608" s="43">
        <f>D571+D606</f>
        <v>1086463</v>
      </c>
    </row>
    <row r="609" spans="1:4" x14ac:dyDescent="0.2">
      <c r="A609" s="3"/>
      <c r="B609" s="3"/>
      <c r="C609" s="3"/>
      <c r="D609" s="11"/>
    </row>
    <row r="610" spans="1:4" x14ac:dyDescent="0.2">
      <c r="A610" s="3" t="s">
        <v>6</v>
      </c>
      <c r="B610" s="3"/>
      <c r="C610" s="3"/>
    </row>
    <row r="611" spans="1:4" x14ac:dyDescent="0.2">
      <c r="A611" s="28"/>
      <c r="B611" s="4"/>
      <c r="C611" s="4"/>
    </row>
    <row r="612" spans="1:4" ht="13.5" thickBot="1" x14ac:dyDescent="0.25">
      <c r="A612" s="3" t="s">
        <v>15</v>
      </c>
      <c r="B612" s="3"/>
      <c r="C612" s="3"/>
      <c r="D612" s="15" t="s">
        <v>59</v>
      </c>
    </row>
    <row r="613" spans="1:4" ht="45" customHeight="1" thickBot="1" x14ac:dyDescent="0.25">
      <c r="A613" s="87" t="s">
        <v>30</v>
      </c>
      <c r="B613" s="88" t="s">
        <v>267</v>
      </c>
      <c r="C613" s="89" t="s">
        <v>268</v>
      </c>
      <c r="D613" s="90" t="s">
        <v>269</v>
      </c>
    </row>
    <row r="614" spans="1:4" x14ac:dyDescent="0.2">
      <c r="A614" s="138" t="s">
        <v>148</v>
      </c>
      <c r="B614" s="77">
        <v>22792</v>
      </c>
      <c r="C614" s="96">
        <f>SUM(D614-B614)</f>
        <v>0</v>
      </c>
      <c r="D614" s="97">
        <v>22792</v>
      </c>
    </row>
    <row r="615" spans="1:4" x14ac:dyDescent="0.2">
      <c r="A615" s="25" t="s">
        <v>262</v>
      </c>
      <c r="B615" s="74">
        <v>43400</v>
      </c>
      <c r="C615" s="71">
        <f t="shared" ref="C615:C626" si="58">SUM(D615-B615)</f>
        <v>-6400</v>
      </c>
      <c r="D615" s="39">
        <v>37000</v>
      </c>
    </row>
    <row r="616" spans="1:4" x14ac:dyDescent="0.2">
      <c r="A616" s="25" t="s">
        <v>147</v>
      </c>
      <c r="B616" s="74">
        <v>16450</v>
      </c>
      <c r="C616" s="71">
        <f t="shared" si="58"/>
        <v>-2242</v>
      </c>
      <c r="D616" s="39">
        <v>14208</v>
      </c>
    </row>
    <row r="617" spans="1:4" x14ac:dyDescent="0.2">
      <c r="A617" s="25" t="s">
        <v>177</v>
      </c>
      <c r="B617" s="74">
        <v>7560</v>
      </c>
      <c r="C617" s="71">
        <f t="shared" si="58"/>
        <v>-1374</v>
      </c>
      <c r="D617" s="39">
        <v>6186</v>
      </c>
    </row>
    <row r="618" spans="1:4" x14ac:dyDescent="0.2">
      <c r="A618" s="25" t="s">
        <v>175</v>
      </c>
      <c r="B618" s="74">
        <v>22400</v>
      </c>
      <c r="C618" s="71">
        <f t="shared" si="58"/>
        <v>-3087</v>
      </c>
      <c r="D618" s="39">
        <v>19313</v>
      </c>
    </row>
    <row r="619" spans="1:4" x14ac:dyDescent="0.2">
      <c r="A619" s="25" t="s">
        <v>176</v>
      </c>
      <c r="B619" s="74">
        <v>7000</v>
      </c>
      <c r="C619" s="71">
        <f t="shared" si="58"/>
        <v>0</v>
      </c>
      <c r="D619" s="39">
        <v>7000</v>
      </c>
    </row>
    <row r="620" spans="1:4" x14ac:dyDescent="0.2">
      <c r="A620" s="127" t="s">
        <v>61</v>
      </c>
      <c r="B620" s="74">
        <v>6600</v>
      </c>
      <c r="C620" s="71">
        <f t="shared" si="58"/>
        <v>0</v>
      </c>
      <c r="D620" s="39">
        <v>6600</v>
      </c>
    </row>
    <row r="621" spans="1:4" x14ac:dyDescent="0.2">
      <c r="A621" s="127" t="s">
        <v>323</v>
      </c>
      <c r="B621" s="74">
        <v>9900</v>
      </c>
      <c r="C621" s="71">
        <f t="shared" si="58"/>
        <v>0</v>
      </c>
      <c r="D621" s="39">
        <v>9900</v>
      </c>
    </row>
    <row r="622" spans="1:4" x14ac:dyDescent="0.2">
      <c r="A622" s="127" t="s">
        <v>349</v>
      </c>
      <c r="B622" s="74">
        <v>8448</v>
      </c>
      <c r="C622" s="71">
        <f t="shared" si="58"/>
        <v>0</v>
      </c>
      <c r="D622" s="39">
        <v>8448</v>
      </c>
    </row>
    <row r="623" spans="1:4" x14ac:dyDescent="0.2">
      <c r="A623" s="127" t="s">
        <v>350</v>
      </c>
      <c r="B623" s="74">
        <v>3168</v>
      </c>
      <c r="C623" s="71">
        <f t="shared" si="58"/>
        <v>0</v>
      </c>
      <c r="D623" s="39">
        <v>3168</v>
      </c>
    </row>
    <row r="624" spans="1:4" x14ac:dyDescent="0.2">
      <c r="A624" s="127" t="s">
        <v>351</v>
      </c>
      <c r="B624" s="74">
        <v>9240</v>
      </c>
      <c r="C624" s="71">
        <f t="shared" si="58"/>
        <v>0</v>
      </c>
      <c r="D624" s="39">
        <v>9240</v>
      </c>
    </row>
    <row r="625" spans="1:4" x14ac:dyDescent="0.2">
      <c r="A625" s="127" t="s">
        <v>352</v>
      </c>
      <c r="B625" s="74">
        <v>10560</v>
      </c>
      <c r="C625" s="71">
        <f t="shared" si="58"/>
        <v>0</v>
      </c>
      <c r="D625" s="39">
        <v>10560</v>
      </c>
    </row>
    <row r="626" spans="1:4" ht="13.5" thickBot="1" x14ac:dyDescent="0.25">
      <c r="A626" s="142" t="s">
        <v>353</v>
      </c>
      <c r="B626" s="135">
        <v>20790</v>
      </c>
      <c r="C626" s="99">
        <f t="shared" si="58"/>
        <v>0</v>
      </c>
      <c r="D626" s="131">
        <v>20790</v>
      </c>
    </row>
    <row r="627" spans="1:4" ht="13.5" thickBot="1" x14ac:dyDescent="0.25">
      <c r="A627" s="91" t="s">
        <v>25</v>
      </c>
      <c r="B627" s="92">
        <f>SUM(B614:B626)</f>
        <v>188308</v>
      </c>
      <c r="C627" s="92">
        <f t="shared" ref="C627:D627" si="59">SUM(C614:C626)</f>
        <v>-13103</v>
      </c>
      <c r="D627" s="93">
        <f t="shared" si="59"/>
        <v>175205</v>
      </c>
    </row>
    <row r="628" spans="1:4" x14ac:dyDescent="0.2">
      <c r="A628" s="3"/>
      <c r="B628" s="3"/>
      <c r="C628" s="3"/>
      <c r="D628" s="37"/>
    </row>
    <row r="629" spans="1:4" ht="13.5" thickBot="1" x14ac:dyDescent="0.25">
      <c r="A629" s="3" t="s">
        <v>16</v>
      </c>
      <c r="B629" s="3"/>
      <c r="C629" s="3"/>
      <c r="D629" s="15" t="s">
        <v>59</v>
      </c>
    </row>
    <row r="630" spans="1:4" ht="45" customHeight="1" thickBot="1" x14ac:dyDescent="0.25">
      <c r="A630" s="87" t="s">
        <v>30</v>
      </c>
      <c r="B630" s="88" t="s">
        <v>267</v>
      </c>
      <c r="C630" s="89" t="s">
        <v>268</v>
      </c>
      <c r="D630" s="90" t="s">
        <v>269</v>
      </c>
    </row>
    <row r="631" spans="1:4" x14ac:dyDescent="0.2">
      <c r="A631" s="138" t="s">
        <v>149</v>
      </c>
      <c r="B631" s="95">
        <v>24480</v>
      </c>
      <c r="C631" s="96">
        <f>SUM(D631-B631)</f>
        <v>0</v>
      </c>
      <c r="D631" s="101">
        <v>24480</v>
      </c>
    </row>
    <row r="632" spans="1:4" x14ac:dyDescent="0.2">
      <c r="A632" s="25" t="s">
        <v>181</v>
      </c>
      <c r="B632" s="94">
        <v>24500</v>
      </c>
      <c r="C632" s="71">
        <f t="shared" ref="C632:C636" si="60">SUM(D632-B632)</f>
        <v>0</v>
      </c>
      <c r="D632" s="102">
        <v>24500</v>
      </c>
    </row>
    <row r="633" spans="1:4" x14ac:dyDescent="0.2">
      <c r="A633" s="25" t="s">
        <v>182</v>
      </c>
      <c r="B633" s="94">
        <v>53900</v>
      </c>
      <c r="C633" s="71">
        <f t="shared" si="60"/>
        <v>0</v>
      </c>
      <c r="D633" s="102">
        <v>53900</v>
      </c>
    </row>
    <row r="634" spans="1:4" x14ac:dyDescent="0.2">
      <c r="A634" s="25" t="s">
        <v>183</v>
      </c>
      <c r="B634" s="94">
        <v>27720</v>
      </c>
      <c r="C634" s="71">
        <f t="shared" si="60"/>
        <v>0</v>
      </c>
      <c r="D634" s="102">
        <v>27720</v>
      </c>
    </row>
    <row r="635" spans="1:4" x14ac:dyDescent="0.2">
      <c r="A635" s="25" t="s">
        <v>184</v>
      </c>
      <c r="B635" s="94">
        <v>30100</v>
      </c>
      <c r="C635" s="71">
        <f t="shared" si="60"/>
        <v>-10700</v>
      </c>
      <c r="D635" s="102">
        <v>19400</v>
      </c>
    </row>
    <row r="636" spans="1:4" ht="13.5" thickBot="1" x14ac:dyDescent="0.25">
      <c r="A636" s="142" t="s">
        <v>354</v>
      </c>
      <c r="B636" s="98">
        <v>6204</v>
      </c>
      <c r="C636" s="99">
        <f t="shared" si="60"/>
        <v>0</v>
      </c>
      <c r="D636" s="103">
        <v>6204</v>
      </c>
    </row>
    <row r="637" spans="1:4" ht="13.5" thickBot="1" x14ac:dyDescent="0.25">
      <c r="A637" s="20" t="s">
        <v>26</v>
      </c>
      <c r="B637" s="75">
        <f>SUM(B631:B636)</f>
        <v>166904</v>
      </c>
      <c r="C637" s="75">
        <f>SUM(C631:C636)</f>
        <v>-10700</v>
      </c>
      <c r="D637" s="21">
        <f>SUM(D631:D636)</f>
        <v>156204</v>
      </c>
    </row>
    <row r="638" spans="1:4" x14ac:dyDescent="0.2">
      <c r="A638" s="28"/>
      <c r="B638" s="4"/>
      <c r="C638" s="4"/>
      <c r="D638" s="37"/>
    </row>
    <row r="639" spans="1:4" ht="13.5" thickBot="1" x14ac:dyDescent="0.25">
      <c r="A639" s="3" t="s">
        <v>17</v>
      </c>
      <c r="B639" s="3"/>
      <c r="C639" s="3"/>
      <c r="D639" s="15" t="s">
        <v>59</v>
      </c>
    </row>
    <row r="640" spans="1:4" ht="45" customHeight="1" thickBot="1" x14ac:dyDescent="0.25">
      <c r="A640" s="87" t="s">
        <v>30</v>
      </c>
      <c r="B640" s="88" t="s">
        <v>267</v>
      </c>
      <c r="C640" s="89" t="s">
        <v>268</v>
      </c>
      <c r="D640" s="90" t="s">
        <v>269</v>
      </c>
    </row>
    <row r="641" spans="1:4" x14ac:dyDescent="0.2">
      <c r="A641" s="138" t="s">
        <v>219</v>
      </c>
      <c r="B641" s="77">
        <v>18480</v>
      </c>
      <c r="C641" s="96">
        <f>SUM(D641-B641)</f>
        <v>0</v>
      </c>
      <c r="D641" s="97">
        <v>18480</v>
      </c>
    </row>
    <row r="642" spans="1:4" x14ac:dyDescent="0.2">
      <c r="A642" s="25" t="s">
        <v>220</v>
      </c>
      <c r="B642" s="74">
        <v>32340</v>
      </c>
      <c r="C642" s="71">
        <f t="shared" ref="C642:C659" si="61">SUM(D642-B642)</f>
        <v>-3940</v>
      </c>
      <c r="D642" s="39">
        <v>28400</v>
      </c>
    </row>
    <row r="643" spans="1:4" x14ac:dyDescent="0.2">
      <c r="A643" s="65" t="s">
        <v>221</v>
      </c>
      <c r="B643" s="74">
        <v>11200</v>
      </c>
      <c r="C643" s="71">
        <f t="shared" si="61"/>
        <v>0</v>
      </c>
      <c r="D643" s="39">
        <v>11200</v>
      </c>
    </row>
    <row r="644" spans="1:4" x14ac:dyDescent="0.2">
      <c r="A644" s="65" t="s">
        <v>222</v>
      </c>
      <c r="B644" s="74">
        <v>16100</v>
      </c>
      <c r="C644" s="71">
        <f t="shared" si="61"/>
        <v>0</v>
      </c>
      <c r="D644" s="39">
        <v>16100</v>
      </c>
    </row>
    <row r="645" spans="1:4" x14ac:dyDescent="0.2">
      <c r="A645" s="65" t="s">
        <v>223</v>
      </c>
      <c r="B645" s="74">
        <v>20790</v>
      </c>
      <c r="C645" s="71">
        <f t="shared" si="61"/>
        <v>0</v>
      </c>
      <c r="D645" s="39">
        <v>20790</v>
      </c>
    </row>
    <row r="646" spans="1:4" x14ac:dyDescent="0.2">
      <c r="A646" s="65" t="s">
        <v>224</v>
      </c>
      <c r="B646" s="74">
        <v>28000</v>
      </c>
      <c r="C646" s="71">
        <f t="shared" si="61"/>
        <v>-10565</v>
      </c>
      <c r="D646" s="39">
        <v>17435</v>
      </c>
    </row>
    <row r="647" spans="1:4" x14ac:dyDescent="0.2">
      <c r="A647" s="65" t="s">
        <v>225</v>
      </c>
      <c r="B647" s="74">
        <v>19600</v>
      </c>
      <c r="C647" s="71">
        <f t="shared" si="61"/>
        <v>-845</v>
      </c>
      <c r="D647" s="39">
        <v>18755</v>
      </c>
    </row>
    <row r="648" spans="1:4" x14ac:dyDescent="0.2">
      <c r="A648" s="65" t="s">
        <v>226</v>
      </c>
      <c r="B648" s="74">
        <v>21000</v>
      </c>
      <c r="C648" s="71">
        <f t="shared" si="61"/>
        <v>0</v>
      </c>
      <c r="D648" s="39">
        <v>21000</v>
      </c>
    </row>
    <row r="649" spans="1:4" x14ac:dyDescent="0.2">
      <c r="A649" s="52" t="s">
        <v>150</v>
      </c>
      <c r="B649" s="74">
        <v>46200</v>
      </c>
      <c r="C649" s="71">
        <f t="shared" si="61"/>
        <v>0</v>
      </c>
      <c r="D649" s="39">
        <v>46200</v>
      </c>
    </row>
    <row r="650" spans="1:4" x14ac:dyDescent="0.2">
      <c r="A650" s="52" t="s">
        <v>227</v>
      </c>
      <c r="B650" s="74">
        <v>7000</v>
      </c>
      <c r="C650" s="71">
        <f t="shared" si="61"/>
        <v>0</v>
      </c>
      <c r="D650" s="39">
        <v>7000</v>
      </c>
    </row>
    <row r="651" spans="1:4" x14ac:dyDescent="0.2">
      <c r="A651" s="52" t="s">
        <v>228</v>
      </c>
      <c r="B651" s="74">
        <v>58520</v>
      </c>
      <c r="C651" s="71">
        <f t="shared" si="61"/>
        <v>0</v>
      </c>
      <c r="D651" s="39">
        <v>58520</v>
      </c>
    </row>
    <row r="652" spans="1:4" x14ac:dyDescent="0.2">
      <c r="A652" s="52" t="s">
        <v>229</v>
      </c>
      <c r="B652" s="74">
        <v>12250</v>
      </c>
      <c r="C652" s="71">
        <f t="shared" si="61"/>
        <v>-3065</v>
      </c>
      <c r="D652" s="39">
        <v>9185</v>
      </c>
    </row>
    <row r="653" spans="1:4" x14ac:dyDescent="0.2">
      <c r="A653" s="52" t="s">
        <v>230</v>
      </c>
      <c r="B653" s="74">
        <v>11200</v>
      </c>
      <c r="C653" s="71">
        <f t="shared" si="61"/>
        <v>0</v>
      </c>
      <c r="D653" s="39">
        <v>11200</v>
      </c>
    </row>
    <row r="654" spans="1:4" x14ac:dyDescent="0.2">
      <c r="A654" s="52" t="s">
        <v>231</v>
      </c>
      <c r="B654" s="74">
        <v>10500</v>
      </c>
      <c r="C654" s="71">
        <f t="shared" si="61"/>
        <v>0</v>
      </c>
      <c r="D654" s="39">
        <v>10500</v>
      </c>
    </row>
    <row r="655" spans="1:4" x14ac:dyDescent="0.2">
      <c r="A655" s="52" t="s">
        <v>232</v>
      </c>
      <c r="B655" s="74">
        <v>18590</v>
      </c>
      <c r="C655" s="71">
        <f t="shared" si="61"/>
        <v>0</v>
      </c>
      <c r="D655" s="39">
        <v>18590</v>
      </c>
    </row>
    <row r="656" spans="1:4" x14ac:dyDescent="0.2">
      <c r="A656" s="147" t="s">
        <v>343</v>
      </c>
      <c r="B656" s="74">
        <v>10164</v>
      </c>
      <c r="C656" s="71">
        <f t="shared" si="61"/>
        <v>0</v>
      </c>
      <c r="D656" s="39">
        <v>10164</v>
      </c>
    </row>
    <row r="657" spans="1:4" x14ac:dyDescent="0.2">
      <c r="A657" s="148" t="s">
        <v>151</v>
      </c>
      <c r="B657" s="74">
        <v>58806</v>
      </c>
      <c r="C657" s="71">
        <f t="shared" si="61"/>
        <v>0</v>
      </c>
      <c r="D657" s="39">
        <v>58806</v>
      </c>
    </row>
    <row r="658" spans="1:4" x14ac:dyDescent="0.2">
      <c r="A658" s="148" t="s">
        <v>344</v>
      </c>
      <c r="B658" s="74">
        <v>15972</v>
      </c>
      <c r="C658" s="71">
        <f t="shared" si="61"/>
        <v>0</v>
      </c>
      <c r="D658" s="39">
        <v>15972</v>
      </c>
    </row>
    <row r="659" spans="1:4" ht="13.5" thickBot="1" x14ac:dyDescent="0.25">
      <c r="A659" s="161" t="s">
        <v>345</v>
      </c>
      <c r="B659" s="135">
        <v>18150</v>
      </c>
      <c r="C659" s="99">
        <f t="shared" si="61"/>
        <v>0</v>
      </c>
      <c r="D659" s="131">
        <v>18150</v>
      </c>
    </row>
    <row r="660" spans="1:4" ht="13.5" thickBot="1" x14ac:dyDescent="0.25">
      <c r="A660" s="20" t="s">
        <v>27</v>
      </c>
      <c r="B660" s="75">
        <f>SUM(B641:B659)</f>
        <v>434862</v>
      </c>
      <c r="C660" s="75">
        <f t="shared" ref="C660:D660" si="62">SUM(C641:C659)</f>
        <v>-18415</v>
      </c>
      <c r="D660" s="21">
        <f t="shared" si="62"/>
        <v>416447</v>
      </c>
    </row>
    <row r="661" spans="1:4" ht="13.5" thickBot="1" x14ac:dyDescent="0.25">
      <c r="A661" s="59"/>
      <c r="B661" s="56"/>
      <c r="C661" s="22"/>
      <c r="D661" s="58"/>
    </row>
    <row r="662" spans="1:4" ht="13.5" thickBot="1" x14ac:dyDescent="0.25">
      <c r="A662" s="42" t="s">
        <v>7</v>
      </c>
      <c r="B662" s="76">
        <f>SUM(B660+B637+B627)</f>
        <v>790074</v>
      </c>
      <c r="C662" s="76">
        <f>C627+C637+C660</f>
        <v>-42218</v>
      </c>
      <c r="D662" s="43">
        <f>D627+D637+D660</f>
        <v>747856</v>
      </c>
    </row>
    <row r="663" spans="1:4" x14ac:dyDescent="0.2">
      <c r="A663" s="3"/>
      <c r="B663" s="3"/>
      <c r="C663" s="3"/>
      <c r="D663" s="11"/>
    </row>
    <row r="664" spans="1:4" x14ac:dyDescent="0.2">
      <c r="A664" s="3" t="s">
        <v>8</v>
      </c>
      <c r="B664" s="3"/>
      <c r="C664" s="3"/>
    </row>
    <row r="665" spans="1:4" x14ac:dyDescent="0.2">
      <c r="A665" s="28"/>
      <c r="B665" s="4"/>
      <c r="C665" s="4"/>
    </row>
    <row r="666" spans="1:4" ht="13.5" thickBot="1" x14ac:dyDescent="0.25">
      <c r="A666" s="3" t="s">
        <v>18</v>
      </c>
      <c r="B666" s="3"/>
      <c r="C666" s="3"/>
      <c r="D666" s="15" t="s">
        <v>59</v>
      </c>
    </row>
    <row r="667" spans="1:4" ht="45" customHeight="1" thickBot="1" x14ac:dyDescent="0.25">
      <c r="A667" s="87" t="s">
        <v>30</v>
      </c>
      <c r="B667" s="88" t="s">
        <v>267</v>
      </c>
      <c r="C667" s="89" t="s">
        <v>268</v>
      </c>
      <c r="D667" s="90" t="s">
        <v>269</v>
      </c>
    </row>
    <row r="668" spans="1:4" x14ac:dyDescent="0.2">
      <c r="A668" s="140" t="s">
        <v>191</v>
      </c>
      <c r="B668" s="77">
        <v>27200</v>
      </c>
      <c r="C668" s="96">
        <f>SUM(D668-B668)</f>
        <v>0</v>
      </c>
      <c r="D668" s="97">
        <v>27200</v>
      </c>
    </row>
    <row r="669" spans="1:4" x14ac:dyDescent="0.2">
      <c r="A669" s="25" t="s">
        <v>192</v>
      </c>
      <c r="B669" s="74">
        <v>26740</v>
      </c>
      <c r="C669" s="71">
        <f t="shared" ref="C669:C671" si="63">SUM(D669-B669)</f>
        <v>-652</v>
      </c>
      <c r="D669" s="39">
        <v>26088</v>
      </c>
    </row>
    <row r="670" spans="1:4" x14ac:dyDescent="0.2">
      <c r="A670" s="132" t="s">
        <v>335</v>
      </c>
      <c r="B670" s="74">
        <v>17160</v>
      </c>
      <c r="C670" s="71">
        <f t="shared" si="63"/>
        <v>0</v>
      </c>
      <c r="D670" s="39">
        <v>17160</v>
      </c>
    </row>
    <row r="671" spans="1:4" ht="13.5" thickBot="1" x14ac:dyDescent="0.25">
      <c r="A671" s="142" t="s">
        <v>336</v>
      </c>
      <c r="B671" s="135">
        <v>3300</v>
      </c>
      <c r="C671" s="99">
        <f t="shared" si="63"/>
        <v>0</v>
      </c>
      <c r="D671" s="131">
        <v>3300</v>
      </c>
    </row>
    <row r="672" spans="1:4" ht="13.5" thickBot="1" x14ac:dyDescent="0.25">
      <c r="A672" s="20" t="s">
        <v>28</v>
      </c>
      <c r="B672" s="75">
        <f>SUM(B668:B671)</f>
        <v>74400</v>
      </c>
      <c r="C672" s="75">
        <f t="shared" ref="C672:D672" si="64">SUM(C668:C671)</f>
        <v>-652</v>
      </c>
      <c r="D672" s="21">
        <f t="shared" si="64"/>
        <v>73748</v>
      </c>
    </row>
    <row r="673" spans="1:4" x14ac:dyDescent="0.2">
      <c r="A673" s="28"/>
      <c r="B673" s="4"/>
      <c r="C673" s="4"/>
      <c r="D673" s="37"/>
    </row>
    <row r="674" spans="1:4" ht="13.5" thickBot="1" x14ac:dyDescent="0.25">
      <c r="A674" s="3" t="s">
        <v>19</v>
      </c>
      <c r="B674" s="3"/>
      <c r="C674" s="3"/>
      <c r="D674" s="15" t="s">
        <v>59</v>
      </c>
    </row>
    <row r="675" spans="1:4" ht="45" customHeight="1" thickBot="1" x14ac:dyDescent="0.25">
      <c r="A675" s="87" t="s">
        <v>30</v>
      </c>
      <c r="B675" s="88" t="s">
        <v>267</v>
      </c>
      <c r="C675" s="89" t="s">
        <v>268</v>
      </c>
      <c r="D675" s="90" t="s">
        <v>269</v>
      </c>
    </row>
    <row r="676" spans="1:4" x14ac:dyDescent="0.2">
      <c r="A676" s="149" t="s">
        <v>198</v>
      </c>
      <c r="B676" s="77">
        <v>25851</v>
      </c>
      <c r="C676" s="96">
        <f>SUM(D676-B676)</f>
        <v>0</v>
      </c>
      <c r="D676" s="97">
        <v>25851</v>
      </c>
    </row>
    <row r="677" spans="1:4" x14ac:dyDescent="0.2">
      <c r="A677" s="19" t="s">
        <v>199</v>
      </c>
      <c r="B677" s="74">
        <v>14280</v>
      </c>
      <c r="C677" s="71">
        <f t="shared" ref="C677:C700" si="65">SUM(D677-B677)</f>
        <v>0</v>
      </c>
      <c r="D677" s="39">
        <v>14280</v>
      </c>
    </row>
    <row r="678" spans="1:4" x14ac:dyDescent="0.2">
      <c r="A678" s="19" t="s">
        <v>200</v>
      </c>
      <c r="B678" s="74">
        <v>10500</v>
      </c>
      <c r="C678" s="71">
        <f t="shared" si="65"/>
        <v>0</v>
      </c>
      <c r="D678" s="39">
        <v>10500</v>
      </c>
    </row>
    <row r="679" spans="1:4" x14ac:dyDescent="0.2">
      <c r="A679" s="19" t="s">
        <v>201</v>
      </c>
      <c r="B679" s="74">
        <v>9450</v>
      </c>
      <c r="C679" s="71">
        <f t="shared" si="65"/>
        <v>0</v>
      </c>
      <c r="D679" s="39">
        <v>9450</v>
      </c>
    </row>
    <row r="680" spans="1:4" x14ac:dyDescent="0.2">
      <c r="A680" s="19" t="s">
        <v>152</v>
      </c>
      <c r="B680" s="74">
        <v>28560</v>
      </c>
      <c r="C680" s="71">
        <f t="shared" si="65"/>
        <v>0</v>
      </c>
      <c r="D680" s="39">
        <v>28560</v>
      </c>
    </row>
    <row r="681" spans="1:4" x14ac:dyDescent="0.2">
      <c r="A681" s="19" t="s">
        <v>202</v>
      </c>
      <c r="B681" s="74">
        <v>26125</v>
      </c>
      <c r="C681" s="71">
        <f t="shared" si="65"/>
        <v>-6475</v>
      </c>
      <c r="D681" s="39">
        <v>19650</v>
      </c>
    </row>
    <row r="682" spans="1:4" x14ac:dyDescent="0.2">
      <c r="A682" s="19" t="s">
        <v>203</v>
      </c>
      <c r="B682" s="74">
        <v>31650</v>
      </c>
      <c r="C682" s="71">
        <f t="shared" si="65"/>
        <v>-564</v>
      </c>
      <c r="D682" s="39">
        <v>31086</v>
      </c>
    </row>
    <row r="683" spans="1:4" x14ac:dyDescent="0.2">
      <c r="A683" s="19" t="s">
        <v>153</v>
      </c>
      <c r="B683" s="74">
        <v>64890</v>
      </c>
      <c r="C683" s="71">
        <f t="shared" si="65"/>
        <v>0</v>
      </c>
      <c r="D683" s="39">
        <v>64890</v>
      </c>
    </row>
    <row r="684" spans="1:4" x14ac:dyDescent="0.2">
      <c r="A684" s="19" t="s">
        <v>204</v>
      </c>
      <c r="B684" s="74">
        <v>69888</v>
      </c>
      <c r="C684" s="71">
        <f t="shared" si="65"/>
        <v>0</v>
      </c>
      <c r="D684" s="39">
        <v>69888</v>
      </c>
    </row>
    <row r="685" spans="1:4" x14ac:dyDescent="0.2">
      <c r="A685" s="19" t="s">
        <v>154</v>
      </c>
      <c r="B685" s="74">
        <v>42560</v>
      </c>
      <c r="C685" s="71">
        <f t="shared" si="65"/>
        <v>-7360</v>
      </c>
      <c r="D685" s="39">
        <v>35200</v>
      </c>
    </row>
    <row r="686" spans="1:4" x14ac:dyDescent="0.2">
      <c r="A686" s="19" t="s">
        <v>205</v>
      </c>
      <c r="B686" s="74">
        <v>21700</v>
      </c>
      <c r="C686" s="71">
        <f t="shared" si="65"/>
        <v>0</v>
      </c>
      <c r="D686" s="39">
        <v>21700</v>
      </c>
    </row>
    <row r="687" spans="1:4" x14ac:dyDescent="0.2">
      <c r="A687" s="19" t="s">
        <v>155</v>
      </c>
      <c r="B687" s="74">
        <v>32576</v>
      </c>
      <c r="C687" s="71">
        <f t="shared" si="65"/>
        <v>0</v>
      </c>
      <c r="D687" s="39">
        <v>32576</v>
      </c>
    </row>
    <row r="688" spans="1:4" x14ac:dyDescent="0.2">
      <c r="A688" s="19" t="s">
        <v>206</v>
      </c>
      <c r="B688" s="74">
        <v>30100</v>
      </c>
      <c r="C688" s="71">
        <f t="shared" si="65"/>
        <v>-43</v>
      </c>
      <c r="D688" s="39">
        <v>30057</v>
      </c>
    </row>
    <row r="689" spans="1:4" x14ac:dyDescent="0.2">
      <c r="A689" s="19" t="s">
        <v>52</v>
      </c>
      <c r="B689" s="74">
        <v>26145</v>
      </c>
      <c r="C689" s="71">
        <f t="shared" si="65"/>
        <v>-1750</v>
      </c>
      <c r="D689" s="39">
        <v>24395</v>
      </c>
    </row>
    <row r="690" spans="1:4" x14ac:dyDescent="0.2">
      <c r="A690" s="19" t="s">
        <v>207</v>
      </c>
      <c r="B690" s="74">
        <v>49000</v>
      </c>
      <c r="C690" s="71">
        <f t="shared" si="65"/>
        <v>0</v>
      </c>
      <c r="D690" s="39">
        <v>49000</v>
      </c>
    </row>
    <row r="691" spans="1:4" x14ac:dyDescent="0.2">
      <c r="A691" s="125" t="s">
        <v>356</v>
      </c>
      <c r="B691" s="74">
        <v>39600</v>
      </c>
      <c r="C691" s="71">
        <f t="shared" si="65"/>
        <v>0</v>
      </c>
      <c r="D691" s="39">
        <v>39600</v>
      </c>
    </row>
    <row r="692" spans="1:4" x14ac:dyDescent="0.2">
      <c r="A692" s="125" t="s">
        <v>357</v>
      </c>
      <c r="B692" s="74">
        <v>9570</v>
      </c>
      <c r="C692" s="71">
        <f t="shared" si="65"/>
        <v>0</v>
      </c>
      <c r="D692" s="39">
        <v>9570</v>
      </c>
    </row>
    <row r="693" spans="1:4" x14ac:dyDescent="0.2">
      <c r="A693" s="125" t="s">
        <v>358</v>
      </c>
      <c r="B693" s="74">
        <v>26400</v>
      </c>
      <c r="C693" s="71">
        <f t="shared" si="65"/>
        <v>0</v>
      </c>
      <c r="D693" s="39">
        <v>26400</v>
      </c>
    </row>
    <row r="694" spans="1:4" x14ac:dyDescent="0.2">
      <c r="A694" s="125" t="s">
        <v>359</v>
      </c>
      <c r="B694" s="74">
        <v>40920</v>
      </c>
      <c r="C694" s="71">
        <f t="shared" si="65"/>
        <v>0</v>
      </c>
      <c r="D694" s="39">
        <v>40920</v>
      </c>
    </row>
    <row r="695" spans="1:4" x14ac:dyDescent="0.2">
      <c r="A695" s="125" t="s">
        <v>360</v>
      </c>
      <c r="B695" s="74">
        <v>27060</v>
      </c>
      <c r="C695" s="71">
        <f t="shared" si="65"/>
        <v>0</v>
      </c>
      <c r="D695" s="39">
        <v>27060</v>
      </c>
    </row>
    <row r="696" spans="1:4" x14ac:dyDescent="0.2">
      <c r="A696" s="125" t="s">
        <v>361</v>
      </c>
      <c r="B696" s="74">
        <v>36960</v>
      </c>
      <c r="C696" s="71">
        <f t="shared" si="65"/>
        <v>0</v>
      </c>
      <c r="D696" s="39">
        <v>36960</v>
      </c>
    </row>
    <row r="697" spans="1:4" x14ac:dyDescent="0.2">
      <c r="A697" s="125" t="s">
        <v>324</v>
      </c>
      <c r="B697" s="74">
        <v>28512</v>
      </c>
      <c r="C697" s="71">
        <f t="shared" si="65"/>
        <v>0</v>
      </c>
      <c r="D697" s="39">
        <v>28512</v>
      </c>
    </row>
    <row r="698" spans="1:4" x14ac:dyDescent="0.2">
      <c r="A698" s="125" t="s">
        <v>362</v>
      </c>
      <c r="B698" s="74">
        <v>12540</v>
      </c>
      <c r="C698" s="71">
        <f t="shared" si="65"/>
        <v>0</v>
      </c>
      <c r="D698" s="39">
        <v>12540</v>
      </c>
    </row>
    <row r="699" spans="1:4" x14ac:dyDescent="0.2">
      <c r="A699" s="125" t="s">
        <v>363</v>
      </c>
      <c r="B699" s="74">
        <v>12540</v>
      </c>
      <c r="C699" s="71">
        <f t="shared" si="65"/>
        <v>0</v>
      </c>
      <c r="D699" s="39">
        <v>12540</v>
      </c>
    </row>
    <row r="700" spans="1:4" ht="13.5" thickBot="1" x14ac:dyDescent="0.25">
      <c r="A700" s="150" t="s">
        <v>364</v>
      </c>
      <c r="B700" s="135">
        <v>24090</v>
      </c>
      <c r="C700" s="99">
        <f t="shared" si="65"/>
        <v>0</v>
      </c>
      <c r="D700" s="131">
        <v>24090</v>
      </c>
    </row>
    <row r="701" spans="1:4" ht="13.5" thickBot="1" x14ac:dyDescent="0.25">
      <c r="A701" s="91" t="s">
        <v>29</v>
      </c>
      <c r="B701" s="92">
        <f>SUM(B676:B700)</f>
        <v>741467</v>
      </c>
      <c r="C701" s="92">
        <f t="shared" ref="C701:D701" si="66">SUM(C676:C700)</f>
        <v>-16192</v>
      </c>
      <c r="D701" s="93">
        <f t="shared" si="66"/>
        <v>725275</v>
      </c>
    </row>
    <row r="702" spans="1:4" x14ac:dyDescent="0.2">
      <c r="A702" s="28"/>
      <c r="B702" s="4"/>
      <c r="C702" s="4"/>
      <c r="D702" s="37"/>
    </row>
    <row r="703" spans="1:4" ht="13.5" thickBot="1" x14ac:dyDescent="0.25">
      <c r="A703" s="3" t="s">
        <v>97</v>
      </c>
      <c r="B703" s="3"/>
      <c r="C703" s="3"/>
      <c r="D703" s="15" t="s">
        <v>59</v>
      </c>
    </row>
    <row r="704" spans="1:4" ht="45" customHeight="1" thickBot="1" x14ac:dyDescent="0.25">
      <c r="A704" s="87" t="s">
        <v>30</v>
      </c>
      <c r="B704" s="88" t="s">
        <v>267</v>
      </c>
      <c r="C704" s="89" t="s">
        <v>268</v>
      </c>
      <c r="D704" s="90" t="s">
        <v>269</v>
      </c>
    </row>
    <row r="705" spans="1:4" x14ac:dyDescent="0.2">
      <c r="A705" s="149" t="s">
        <v>157</v>
      </c>
      <c r="B705" s="77">
        <v>16560</v>
      </c>
      <c r="C705" s="96">
        <f>SUM(D705-B705)</f>
        <v>0</v>
      </c>
      <c r="D705" s="97">
        <v>16560</v>
      </c>
    </row>
    <row r="706" spans="1:4" x14ac:dyDescent="0.2">
      <c r="A706" s="19" t="s">
        <v>208</v>
      </c>
      <c r="B706" s="74">
        <v>21000</v>
      </c>
      <c r="C706" s="71">
        <f t="shared" ref="C706:C724" si="67">SUM(D706-B706)</f>
        <v>-3000</v>
      </c>
      <c r="D706" s="39">
        <v>18000</v>
      </c>
    </row>
    <row r="707" spans="1:4" x14ac:dyDescent="0.2">
      <c r="A707" s="19" t="s">
        <v>209</v>
      </c>
      <c r="B707" s="74">
        <v>10500</v>
      </c>
      <c r="C707" s="71">
        <f t="shared" si="67"/>
        <v>0</v>
      </c>
      <c r="D707" s="39">
        <v>10500</v>
      </c>
    </row>
    <row r="708" spans="1:4" x14ac:dyDescent="0.2">
      <c r="A708" s="19" t="s">
        <v>210</v>
      </c>
      <c r="B708" s="74">
        <v>16100</v>
      </c>
      <c r="C708" s="71">
        <f t="shared" si="67"/>
        <v>-1600</v>
      </c>
      <c r="D708" s="39">
        <v>14500</v>
      </c>
    </row>
    <row r="709" spans="1:4" x14ac:dyDescent="0.2">
      <c r="A709" s="19" t="s">
        <v>159</v>
      </c>
      <c r="B709" s="74">
        <v>21000</v>
      </c>
      <c r="C709" s="71">
        <f t="shared" si="67"/>
        <v>0</v>
      </c>
      <c r="D709" s="39">
        <v>21000</v>
      </c>
    </row>
    <row r="710" spans="1:4" x14ac:dyDescent="0.2">
      <c r="A710" s="19" t="s">
        <v>211</v>
      </c>
      <c r="B710" s="74">
        <v>10500</v>
      </c>
      <c r="C710" s="71">
        <f t="shared" si="67"/>
        <v>-500</v>
      </c>
      <c r="D710" s="39">
        <v>10000</v>
      </c>
    </row>
    <row r="711" spans="1:4" x14ac:dyDescent="0.2">
      <c r="A711" s="19" t="s">
        <v>160</v>
      </c>
      <c r="B711" s="74">
        <v>4200</v>
      </c>
      <c r="C711" s="71">
        <f t="shared" si="67"/>
        <v>0</v>
      </c>
      <c r="D711" s="39">
        <v>4200</v>
      </c>
    </row>
    <row r="712" spans="1:4" x14ac:dyDescent="0.2">
      <c r="A712" s="19" t="s">
        <v>161</v>
      </c>
      <c r="B712" s="74">
        <v>11973</v>
      </c>
      <c r="C712" s="71">
        <f t="shared" si="67"/>
        <v>0</v>
      </c>
      <c r="D712" s="39">
        <v>11973</v>
      </c>
    </row>
    <row r="713" spans="1:4" x14ac:dyDescent="0.2">
      <c r="A713" s="19" t="s">
        <v>212</v>
      </c>
      <c r="B713" s="74">
        <v>26600</v>
      </c>
      <c r="C713" s="71">
        <f t="shared" si="67"/>
        <v>0</v>
      </c>
      <c r="D713" s="39">
        <v>26600</v>
      </c>
    </row>
    <row r="714" spans="1:4" x14ac:dyDescent="0.2">
      <c r="A714" s="19" t="s">
        <v>213</v>
      </c>
      <c r="B714" s="74">
        <v>9100</v>
      </c>
      <c r="C714" s="71">
        <f t="shared" si="67"/>
        <v>-600</v>
      </c>
      <c r="D714" s="39">
        <v>8500</v>
      </c>
    </row>
    <row r="715" spans="1:4" x14ac:dyDescent="0.2">
      <c r="A715" s="19" t="s">
        <v>214</v>
      </c>
      <c r="B715" s="74">
        <v>12250</v>
      </c>
      <c r="C715" s="71">
        <f t="shared" si="67"/>
        <v>-3973</v>
      </c>
      <c r="D715" s="39">
        <v>8277</v>
      </c>
    </row>
    <row r="716" spans="1:4" x14ac:dyDescent="0.2">
      <c r="A716" s="19" t="s">
        <v>215</v>
      </c>
      <c r="B716" s="74">
        <v>28350</v>
      </c>
      <c r="C716" s="71">
        <f t="shared" si="67"/>
        <v>0</v>
      </c>
      <c r="D716" s="39">
        <v>28350</v>
      </c>
    </row>
    <row r="717" spans="1:4" x14ac:dyDescent="0.2">
      <c r="A717" s="19" t="s">
        <v>216</v>
      </c>
      <c r="B717" s="74">
        <v>9240</v>
      </c>
      <c r="C717" s="71">
        <f t="shared" si="67"/>
        <v>0</v>
      </c>
      <c r="D717" s="39">
        <v>9240</v>
      </c>
    </row>
    <row r="718" spans="1:4" x14ac:dyDescent="0.2">
      <c r="A718" s="19" t="s">
        <v>217</v>
      </c>
      <c r="B718" s="74">
        <v>11200</v>
      </c>
      <c r="C718" s="71">
        <f t="shared" si="67"/>
        <v>-1200</v>
      </c>
      <c r="D718" s="39">
        <v>10000</v>
      </c>
    </row>
    <row r="719" spans="1:4" x14ac:dyDescent="0.2">
      <c r="A719" s="19" t="s">
        <v>218</v>
      </c>
      <c r="B719" s="74">
        <v>17062</v>
      </c>
      <c r="C719" s="71">
        <f t="shared" si="67"/>
        <v>0</v>
      </c>
      <c r="D719" s="39">
        <v>17062</v>
      </c>
    </row>
    <row r="720" spans="1:4" x14ac:dyDescent="0.2">
      <c r="A720" s="125" t="s">
        <v>158</v>
      </c>
      <c r="B720" s="74">
        <v>17820</v>
      </c>
      <c r="C720" s="71">
        <f t="shared" si="67"/>
        <v>0</v>
      </c>
      <c r="D720" s="39">
        <v>17820</v>
      </c>
    </row>
    <row r="721" spans="1:4" x14ac:dyDescent="0.2">
      <c r="A721" s="125" t="s">
        <v>368</v>
      </c>
      <c r="B721" s="74">
        <v>8580</v>
      </c>
      <c r="C721" s="71">
        <f t="shared" si="67"/>
        <v>0</v>
      </c>
      <c r="D721" s="39">
        <v>8580</v>
      </c>
    </row>
    <row r="722" spans="1:4" x14ac:dyDescent="0.2">
      <c r="A722" s="125" t="s">
        <v>369</v>
      </c>
      <c r="B722" s="74">
        <v>15840</v>
      </c>
      <c r="C722" s="71">
        <f t="shared" si="67"/>
        <v>0</v>
      </c>
      <c r="D722" s="39">
        <v>15840</v>
      </c>
    </row>
    <row r="723" spans="1:4" x14ac:dyDescent="0.2">
      <c r="A723" s="125" t="s">
        <v>370</v>
      </c>
      <c r="B723" s="74">
        <v>7260</v>
      </c>
      <c r="C723" s="71">
        <f t="shared" si="67"/>
        <v>0</v>
      </c>
      <c r="D723" s="39">
        <v>7260</v>
      </c>
    </row>
    <row r="724" spans="1:4" ht="13.5" thickBot="1" x14ac:dyDescent="0.25">
      <c r="A724" s="150" t="s">
        <v>371</v>
      </c>
      <c r="B724" s="135">
        <v>7920</v>
      </c>
      <c r="C724" s="99">
        <f t="shared" si="67"/>
        <v>0</v>
      </c>
      <c r="D724" s="131">
        <v>7920</v>
      </c>
    </row>
    <row r="725" spans="1:4" ht="13.5" thickBot="1" x14ac:dyDescent="0.25">
      <c r="A725" s="20" t="s">
        <v>98</v>
      </c>
      <c r="B725" s="75">
        <f>SUM(B705:B724)</f>
        <v>283055</v>
      </c>
      <c r="C725" s="75">
        <f t="shared" ref="C725:D725" si="68">SUM(C705:C724)</f>
        <v>-10873</v>
      </c>
      <c r="D725" s="21">
        <f t="shared" si="68"/>
        <v>272182</v>
      </c>
    </row>
    <row r="726" spans="1:4" ht="13.5" thickBot="1" x14ac:dyDescent="0.25">
      <c r="A726" s="59"/>
      <c r="B726" s="56"/>
      <c r="C726" s="22"/>
      <c r="D726" s="58"/>
    </row>
    <row r="727" spans="1:4" ht="13.5" thickBot="1" x14ac:dyDescent="0.25">
      <c r="A727" s="42" t="s">
        <v>9</v>
      </c>
      <c r="B727" s="76">
        <f>B672+B701+B725</f>
        <v>1098922</v>
      </c>
      <c r="C727" s="76">
        <f>C672+C701+C725</f>
        <v>-27717</v>
      </c>
      <c r="D727" s="43">
        <f>D672+D701+D725</f>
        <v>1071205</v>
      </c>
    </row>
    <row r="728" spans="1:4" x14ac:dyDescent="0.2">
      <c r="A728" s="59"/>
      <c r="B728" s="56"/>
      <c r="C728" s="22"/>
      <c r="D728" s="56"/>
    </row>
    <row r="729" spans="1:4" ht="13.5" thickBot="1" x14ac:dyDescent="0.25">
      <c r="A729" s="59"/>
      <c r="B729" s="56"/>
      <c r="C729" s="22"/>
      <c r="D729" s="56"/>
    </row>
    <row r="730" spans="1:4" ht="13.5" thickBot="1" x14ac:dyDescent="0.25">
      <c r="A730" s="29" t="s">
        <v>39</v>
      </c>
      <c r="B730" s="78">
        <f>B482+B559+B608+B662+B727</f>
        <v>4874453</v>
      </c>
      <c r="C730" s="78">
        <f>C482+C559+C608+C662+C727</f>
        <v>-225606</v>
      </c>
      <c r="D730" s="30">
        <f>D482+D559+D608+D662+D727</f>
        <v>4648847</v>
      </c>
    </row>
    <row r="731" spans="1:4" x14ac:dyDescent="0.2">
      <c r="A731" s="40"/>
      <c r="B731" s="40"/>
      <c r="C731" s="40"/>
      <c r="D731" s="41"/>
    </row>
    <row r="732" spans="1:4" x14ac:dyDescent="0.2">
      <c r="A732" s="40"/>
      <c r="B732" s="40"/>
      <c r="C732" s="40"/>
      <c r="D732" s="41"/>
    </row>
    <row r="733" spans="1:4" ht="15.75" x14ac:dyDescent="0.2">
      <c r="A733" s="175" t="s">
        <v>63</v>
      </c>
      <c r="B733" s="18"/>
      <c r="C733" s="18"/>
      <c r="D733" s="41"/>
    </row>
    <row r="734" spans="1:4" x14ac:dyDescent="0.2">
      <c r="D734" s="41"/>
    </row>
    <row r="735" spans="1:4" ht="13.5" thickBot="1" x14ac:dyDescent="0.25">
      <c r="A735" s="23" t="s">
        <v>6</v>
      </c>
      <c r="B735" s="23"/>
      <c r="C735" s="23"/>
      <c r="D735" s="15" t="s">
        <v>59</v>
      </c>
    </row>
    <row r="736" spans="1:4" ht="45" customHeight="1" thickBot="1" x14ac:dyDescent="0.25">
      <c r="A736" s="87" t="s">
        <v>30</v>
      </c>
      <c r="B736" s="88" t="s">
        <v>267</v>
      </c>
      <c r="C736" s="89" t="s">
        <v>268</v>
      </c>
      <c r="D736" s="90" t="s">
        <v>269</v>
      </c>
    </row>
    <row r="737" spans="1:6" ht="24" x14ac:dyDescent="0.2">
      <c r="A737" s="136" t="s">
        <v>78</v>
      </c>
      <c r="B737" s="77">
        <v>21000</v>
      </c>
      <c r="C737" s="96">
        <f>SUM(D737-B737)</f>
        <v>0</v>
      </c>
      <c r="D737" s="97">
        <v>21000</v>
      </c>
      <c r="E737" s="112"/>
      <c r="F737" s="156"/>
    </row>
    <row r="738" spans="1:6" x14ac:dyDescent="0.2">
      <c r="A738" s="16" t="s">
        <v>196</v>
      </c>
      <c r="B738" s="74">
        <v>14736</v>
      </c>
      <c r="C738" s="71">
        <f t="shared" ref="C738:C739" si="69">SUM(D738-B738)</f>
        <v>-2795</v>
      </c>
      <c r="D738" s="39">
        <v>11941</v>
      </c>
      <c r="E738" s="112"/>
      <c r="F738" s="156"/>
    </row>
    <row r="739" spans="1:6" ht="13.5" thickBot="1" x14ac:dyDescent="0.25">
      <c r="A739" s="137" t="s">
        <v>197</v>
      </c>
      <c r="B739" s="135">
        <v>65280</v>
      </c>
      <c r="C739" s="99">
        <f t="shared" si="69"/>
        <v>-7220</v>
      </c>
      <c r="D739" s="131">
        <v>58060</v>
      </c>
      <c r="E739" s="112"/>
      <c r="F739" s="156"/>
    </row>
    <row r="740" spans="1:6" ht="13.5" thickBot="1" x14ac:dyDescent="0.25">
      <c r="A740" s="91" t="s">
        <v>7</v>
      </c>
      <c r="B740" s="92">
        <f>SUM(B737:B739)</f>
        <v>101016</v>
      </c>
      <c r="C740" s="92">
        <f>SUM(C737:C739)</f>
        <v>-10015</v>
      </c>
      <c r="D740" s="165">
        <f>SUM(D737:D739)</f>
        <v>91001</v>
      </c>
    </row>
    <row r="741" spans="1:6" x14ac:dyDescent="0.2">
      <c r="A741" s="23"/>
      <c r="C741" s="23"/>
      <c r="D741" s="37"/>
    </row>
    <row r="742" spans="1:6" ht="13.5" thickBot="1" x14ac:dyDescent="0.25">
      <c r="A742" s="59"/>
      <c r="C742" s="22"/>
    </row>
    <row r="743" spans="1:6" ht="24.75" thickBot="1" x14ac:dyDescent="0.25">
      <c r="A743" s="27" t="s">
        <v>87</v>
      </c>
      <c r="B743" s="78">
        <f>B740</f>
        <v>101016</v>
      </c>
      <c r="C743" s="78">
        <f>C740</f>
        <v>-10015</v>
      </c>
      <c r="D743" s="53">
        <f>D740</f>
        <v>91001</v>
      </c>
    </row>
    <row r="744" spans="1:6" x14ac:dyDescent="0.2">
      <c r="A744" s="40"/>
      <c r="B744" s="40"/>
      <c r="C744" s="40"/>
      <c r="D744" s="41"/>
    </row>
    <row r="745" spans="1:6" x14ac:dyDescent="0.2">
      <c r="A745" s="40"/>
      <c r="B745" s="40"/>
      <c r="C745" s="40"/>
      <c r="D745" s="41"/>
    </row>
    <row r="746" spans="1:6" ht="15.75" x14ac:dyDescent="0.2">
      <c r="A746" s="175" t="s">
        <v>89</v>
      </c>
      <c r="B746" s="18"/>
      <c r="C746" s="18"/>
    </row>
    <row r="747" spans="1:6" ht="16.5" thickBot="1" x14ac:dyDescent="0.25">
      <c r="A747" s="175"/>
      <c r="B747" s="18"/>
      <c r="C747" s="18"/>
      <c r="D747" s="15" t="s">
        <v>59</v>
      </c>
    </row>
    <row r="748" spans="1:6" ht="45" customHeight="1" thickBot="1" x14ac:dyDescent="0.25">
      <c r="A748" s="87" t="s">
        <v>30</v>
      </c>
      <c r="B748" s="88" t="s">
        <v>267</v>
      </c>
      <c r="C748" s="89" t="s">
        <v>268</v>
      </c>
      <c r="D748" s="90" t="s">
        <v>269</v>
      </c>
    </row>
    <row r="749" spans="1:6" ht="36" x14ac:dyDescent="0.2">
      <c r="A749" s="152" t="s">
        <v>113</v>
      </c>
      <c r="B749" s="77">
        <v>13182</v>
      </c>
      <c r="C749" s="96">
        <f>SUM(D749-B749)</f>
        <v>0</v>
      </c>
      <c r="D749" s="97">
        <v>13182</v>
      </c>
    </row>
    <row r="750" spans="1:6" ht="25.15" customHeight="1" thickBot="1" x14ac:dyDescent="0.25">
      <c r="A750" s="153" t="s">
        <v>372</v>
      </c>
      <c r="B750" s="135">
        <v>7920</v>
      </c>
      <c r="C750" s="99">
        <f>SUM(D750-B750)</f>
        <v>-7920</v>
      </c>
      <c r="D750" s="131">
        <v>0</v>
      </c>
    </row>
    <row r="751" spans="1:6" ht="13.5" thickBot="1" x14ac:dyDescent="0.25">
      <c r="A751" s="20" t="s">
        <v>90</v>
      </c>
      <c r="B751" s="75">
        <f>SUM(B749:B750)</f>
        <v>21102</v>
      </c>
      <c r="C751" s="75">
        <f t="shared" ref="C751:D751" si="70">SUM(C749:C750)</f>
        <v>-7920</v>
      </c>
      <c r="D751" s="21">
        <f t="shared" si="70"/>
        <v>13182</v>
      </c>
    </row>
    <row r="752" spans="1:6" x14ac:dyDescent="0.2">
      <c r="A752" s="59"/>
      <c r="B752" s="58"/>
      <c r="C752" s="22"/>
      <c r="D752" s="58"/>
    </row>
    <row r="753" spans="1:4" ht="13.5" thickBot="1" x14ac:dyDescent="0.25">
      <c r="A753" s="59"/>
      <c r="B753" s="58"/>
      <c r="C753" s="22"/>
      <c r="D753" s="58"/>
    </row>
    <row r="754" spans="1:4" ht="13.5" thickBot="1" x14ac:dyDescent="0.25">
      <c r="A754" s="27" t="s">
        <v>91</v>
      </c>
      <c r="B754" s="78">
        <f>B751</f>
        <v>21102</v>
      </c>
      <c r="C754" s="78">
        <f>C751</f>
        <v>-7920</v>
      </c>
      <c r="D754" s="30">
        <f>D751</f>
        <v>13182</v>
      </c>
    </row>
    <row r="755" spans="1:4" x14ac:dyDescent="0.2">
      <c r="A755" s="59"/>
      <c r="B755" s="59"/>
      <c r="C755" s="59"/>
      <c r="D755" s="59"/>
    </row>
    <row r="756" spans="1:4" ht="13.5" thickBot="1" x14ac:dyDescent="0.25">
      <c r="A756" s="59"/>
      <c r="B756" s="59"/>
      <c r="C756" s="59"/>
      <c r="D756" s="59"/>
    </row>
    <row r="757" spans="1:4" ht="13.5" thickBot="1" x14ac:dyDescent="0.25">
      <c r="A757" s="31" t="s">
        <v>88</v>
      </c>
      <c r="B757" s="79">
        <f>B754+B743+B730</f>
        <v>4996571</v>
      </c>
      <c r="C757" s="79">
        <f>C754+C743+C730</f>
        <v>-243541</v>
      </c>
      <c r="D757" s="36">
        <f>D754+D743+D730</f>
        <v>4753030</v>
      </c>
    </row>
    <row r="758" spans="1:4" x14ac:dyDescent="0.2">
      <c r="A758" s="40"/>
      <c r="B758" s="40"/>
      <c r="C758" s="40"/>
      <c r="D758" s="41"/>
    </row>
    <row r="759" spans="1:4" x14ac:dyDescent="0.2">
      <c r="A759" s="40"/>
      <c r="B759" s="40"/>
      <c r="C759" s="40"/>
      <c r="D759" s="41"/>
    </row>
    <row r="760" spans="1:4" x14ac:dyDescent="0.2">
      <c r="A760" s="40"/>
      <c r="B760" s="40"/>
      <c r="C760" s="40"/>
      <c r="D760" s="41"/>
    </row>
    <row r="761" spans="1:4" ht="42.75" customHeight="1" x14ac:dyDescent="0.2">
      <c r="A761" s="201" t="s">
        <v>168</v>
      </c>
      <c r="B761" s="201"/>
      <c r="C761" s="201"/>
      <c r="D761" s="201"/>
    </row>
    <row r="762" spans="1:4" x14ac:dyDescent="0.2">
      <c r="A762" s="40"/>
      <c r="B762" s="40"/>
      <c r="C762" s="40"/>
      <c r="D762" s="41"/>
    </row>
    <row r="763" spans="1:4" ht="15.75" x14ac:dyDescent="0.25">
      <c r="A763" s="2" t="s">
        <v>167</v>
      </c>
      <c r="B763" s="2"/>
      <c r="C763" s="2"/>
      <c r="D763" s="41"/>
    </row>
    <row r="764" spans="1:4" ht="15.75" x14ac:dyDescent="0.25">
      <c r="A764" s="2"/>
      <c r="B764" s="2"/>
      <c r="C764" s="2"/>
      <c r="D764" s="41"/>
    </row>
    <row r="765" spans="1:4" ht="15.75" x14ac:dyDescent="0.2">
      <c r="A765" s="175" t="s">
        <v>62</v>
      </c>
      <c r="B765" s="18"/>
      <c r="C765" s="18"/>
      <c r="D765" s="41"/>
    </row>
    <row r="766" spans="1:4" x14ac:dyDescent="0.2">
      <c r="A766" s="3"/>
      <c r="B766" s="3"/>
      <c r="C766" s="3"/>
      <c r="D766" s="11"/>
    </row>
    <row r="767" spans="1:4" x14ac:dyDescent="0.2">
      <c r="A767" s="3" t="s">
        <v>2</v>
      </c>
      <c r="B767" s="3"/>
      <c r="C767" s="3"/>
    </row>
    <row r="768" spans="1:4" x14ac:dyDescent="0.2">
      <c r="A768" s="28"/>
      <c r="B768" s="4"/>
      <c r="C768" s="4"/>
    </row>
    <row r="769" spans="1:6" ht="13.5" thickBot="1" x14ac:dyDescent="0.25">
      <c r="A769" s="3" t="s">
        <v>11</v>
      </c>
      <c r="B769" s="3"/>
      <c r="C769" s="3"/>
      <c r="D769" s="15" t="s">
        <v>59</v>
      </c>
    </row>
    <row r="770" spans="1:6" ht="45" customHeight="1" thickBot="1" x14ac:dyDescent="0.25">
      <c r="A770" s="6" t="s">
        <v>30</v>
      </c>
      <c r="B770" s="69" t="s">
        <v>267</v>
      </c>
      <c r="C770" s="70" t="s">
        <v>268</v>
      </c>
      <c r="D770" s="12" t="s">
        <v>269</v>
      </c>
    </row>
    <row r="771" spans="1:6" ht="13.5" thickBot="1" x14ac:dyDescent="0.25">
      <c r="A771" s="50" t="s">
        <v>119</v>
      </c>
      <c r="B771" s="77">
        <v>245000</v>
      </c>
      <c r="C771" s="72">
        <f t="shared" ref="C771" si="71">D771-B771</f>
        <v>-72548</v>
      </c>
      <c r="D771" s="39">
        <v>172452</v>
      </c>
      <c r="F771" s="37"/>
    </row>
    <row r="772" spans="1:6" ht="13.5" thickBot="1" x14ac:dyDescent="0.25">
      <c r="A772" s="20" t="s">
        <v>21</v>
      </c>
      <c r="B772" s="75">
        <f>SUM(B771:B771)</f>
        <v>245000</v>
      </c>
      <c r="C772" s="75">
        <f>SUM(C771:C771)</f>
        <v>-72548</v>
      </c>
      <c r="D772" s="21">
        <f>SUM(D771:D771)</f>
        <v>172452</v>
      </c>
    </row>
    <row r="773" spans="1:6" x14ac:dyDescent="0.2">
      <c r="A773" s="28"/>
      <c r="B773" s="4"/>
      <c r="C773" s="4"/>
    </row>
    <row r="774" spans="1:6" ht="13.5" thickBot="1" x14ac:dyDescent="0.25">
      <c r="A774" s="3" t="s">
        <v>12</v>
      </c>
      <c r="B774" s="3"/>
      <c r="C774" s="3"/>
      <c r="D774" s="15" t="s">
        <v>59</v>
      </c>
    </row>
    <row r="775" spans="1:6" ht="45" customHeight="1" thickBot="1" x14ac:dyDescent="0.25">
      <c r="A775" s="6" t="s">
        <v>30</v>
      </c>
      <c r="B775" s="69" t="s">
        <v>267</v>
      </c>
      <c r="C775" s="70" t="s">
        <v>268</v>
      </c>
      <c r="D775" s="12" t="s">
        <v>269</v>
      </c>
    </row>
    <row r="776" spans="1:6" ht="13.5" thickBot="1" x14ac:dyDescent="0.25">
      <c r="A776" s="51" t="s">
        <v>132</v>
      </c>
      <c r="B776" s="77">
        <v>245000</v>
      </c>
      <c r="C776" s="72">
        <f t="shared" ref="C776" si="72">D776-B776</f>
        <v>0</v>
      </c>
      <c r="D776" s="39">
        <v>245000</v>
      </c>
    </row>
    <row r="777" spans="1:6" ht="13.5" thickBot="1" x14ac:dyDescent="0.25">
      <c r="A777" s="20" t="s">
        <v>22</v>
      </c>
      <c r="B777" s="75">
        <f>SUM(B776:B776)</f>
        <v>245000</v>
      </c>
      <c r="C777" s="75">
        <f>SUM(C776:C776)</f>
        <v>0</v>
      </c>
      <c r="D777" s="21">
        <f>SUM(D776:D776)</f>
        <v>245000</v>
      </c>
    </row>
    <row r="778" spans="1:6" x14ac:dyDescent="0.2">
      <c r="A778" s="28"/>
      <c r="B778" s="4"/>
      <c r="C778" s="4"/>
    </row>
    <row r="779" spans="1:6" ht="13.5" thickBot="1" x14ac:dyDescent="0.25">
      <c r="A779" s="3" t="s">
        <v>13</v>
      </c>
      <c r="B779" s="3"/>
      <c r="C779" s="3"/>
      <c r="D779" s="15" t="s">
        <v>59</v>
      </c>
    </row>
    <row r="780" spans="1:6" ht="45" customHeight="1" thickBot="1" x14ac:dyDescent="0.25">
      <c r="A780" s="6" t="s">
        <v>30</v>
      </c>
      <c r="B780" s="69" t="s">
        <v>267</v>
      </c>
      <c r="C780" s="70" t="s">
        <v>268</v>
      </c>
      <c r="D780" s="12" t="s">
        <v>269</v>
      </c>
    </row>
    <row r="781" spans="1:6" ht="13.5" thickBot="1" x14ac:dyDescent="0.25">
      <c r="A781" s="50" t="s">
        <v>133</v>
      </c>
      <c r="B781" s="77">
        <v>245000</v>
      </c>
      <c r="C781" s="72">
        <f t="shared" ref="C781" si="73">D781-B781</f>
        <v>0</v>
      </c>
      <c r="D781" s="39">
        <v>245000</v>
      </c>
    </row>
    <row r="782" spans="1:6" ht="13.5" thickBot="1" x14ac:dyDescent="0.25">
      <c r="A782" s="20" t="s">
        <v>23</v>
      </c>
      <c r="B782" s="75">
        <f>SUM(B781:B781)</f>
        <v>245000</v>
      </c>
      <c r="C782" s="75">
        <f>SUM(C781:C781)</f>
        <v>0</v>
      </c>
      <c r="D782" s="21">
        <f>SUM(D781:D781)</f>
        <v>245000</v>
      </c>
    </row>
    <row r="783" spans="1:6" ht="13.5" thickBot="1" x14ac:dyDescent="0.25">
      <c r="A783" s="28"/>
      <c r="B783" s="37"/>
      <c r="C783" s="4"/>
      <c r="D783" s="37"/>
    </row>
    <row r="784" spans="1:6" ht="13.5" thickBot="1" x14ac:dyDescent="0.25">
      <c r="A784" s="13" t="s">
        <v>3</v>
      </c>
      <c r="B784" s="84">
        <f>B782+B777+B772</f>
        <v>735000</v>
      </c>
      <c r="C784" s="84">
        <f>C782+C777+C772</f>
        <v>-72548</v>
      </c>
      <c r="D784" s="9">
        <f>D782+D777+D772</f>
        <v>662452</v>
      </c>
    </row>
    <row r="785" spans="1:6" x14ac:dyDescent="0.2">
      <c r="A785" s="28"/>
      <c r="B785" s="4"/>
      <c r="C785" s="4"/>
    </row>
    <row r="786" spans="1:6" x14ac:dyDescent="0.2">
      <c r="A786" s="3" t="s">
        <v>6</v>
      </c>
      <c r="B786" s="3"/>
      <c r="C786" s="3"/>
    </row>
    <row r="787" spans="1:6" x14ac:dyDescent="0.2">
      <c r="A787" s="28"/>
      <c r="B787" s="4"/>
      <c r="C787" s="4"/>
    </row>
    <row r="788" spans="1:6" ht="13.5" thickBot="1" x14ac:dyDescent="0.25">
      <c r="A788" s="3" t="s">
        <v>15</v>
      </c>
      <c r="B788" s="3"/>
      <c r="C788" s="3"/>
      <c r="D788" s="15" t="s">
        <v>59</v>
      </c>
    </row>
    <row r="789" spans="1:6" ht="45" customHeight="1" thickBot="1" x14ac:dyDescent="0.25">
      <c r="A789" s="6" t="s">
        <v>30</v>
      </c>
      <c r="B789" s="69" t="s">
        <v>267</v>
      </c>
      <c r="C789" s="70" t="s">
        <v>268</v>
      </c>
      <c r="D789" s="12" t="s">
        <v>269</v>
      </c>
    </row>
    <row r="790" spans="1:6" x14ac:dyDescent="0.2">
      <c r="A790" s="63" t="s">
        <v>147</v>
      </c>
      <c r="B790" s="77">
        <v>245000</v>
      </c>
      <c r="C790" s="72">
        <f t="shared" ref="C790:C791" si="74">D790-B790</f>
        <v>-2500</v>
      </c>
      <c r="D790" s="39">
        <v>242500</v>
      </c>
    </row>
    <row r="791" spans="1:6" ht="13.5" thickBot="1" x14ac:dyDescent="0.25">
      <c r="A791" s="25" t="s">
        <v>61</v>
      </c>
      <c r="B791" s="74">
        <v>245000</v>
      </c>
      <c r="C791" s="72">
        <f t="shared" si="74"/>
        <v>0</v>
      </c>
      <c r="D791" s="39">
        <v>245000</v>
      </c>
    </row>
    <row r="792" spans="1:6" ht="13.5" thickBot="1" x14ac:dyDescent="0.25">
      <c r="A792" s="20" t="s">
        <v>25</v>
      </c>
      <c r="B792" s="75">
        <f>SUM(B790:B791)</f>
        <v>490000</v>
      </c>
      <c r="C792" s="75">
        <f>SUM(C790:C791)</f>
        <v>-2500</v>
      </c>
      <c r="D792" s="21">
        <f>SUM(D790:D791)</f>
        <v>487500</v>
      </c>
    </row>
    <row r="793" spans="1:6" x14ac:dyDescent="0.2">
      <c r="A793" s="3"/>
      <c r="B793" s="3"/>
      <c r="C793" s="3"/>
    </row>
    <row r="794" spans="1:6" ht="13.5" thickBot="1" x14ac:dyDescent="0.25">
      <c r="A794" s="3" t="s">
        <v>17</v>
      </c>
      <c r="B794" s="3"/>
      <c r="C794" s="3"/>
      <c r="D794" s="15" t="s">
        <v>59</v>
      </c>
    </row>
    <row r="795" spans="1:6" ht="45" customHeight="1" thickBot="1" x14ac:dyDescent="0.25">
      <c r="A795" s="6" t="s">
        <v>30</v>
      </c>
      <c r="B795" s="69" t="s">
        <v>267</v>
      </c>
      <c r="C795" s="70" t="s">
        <v>268</v>
      </c>
      <c r="D795" s="12" t="s">
        <v>269</v>
      </c>
    </row>
    <row r="796" spans="1:6" ht="13.5" thickBot="1" x14ac:dyDescent="0.25">
      <c r="A796" s="52" t="s">
        <v>50</v>
      </c>
      <c r="B796" s="77">
        <v>245000</v>
      </c>
      <c r="C796" s="72">
        <f t="shared" ref="C796" si="75">D796-B796</f>
        <v>-6865</v>
      </c>
      <c r="D796" s="39">
        <v>238135</v>
      </c>
      <c r="F796" s="37"/>
    </row>
    <row r="797" spans="1:6" ht="13.5" thickBot="1" x14ac:dyDescent="0.25">
      <c r="A797" s="20" t="s">
        <v>27</v>
      </c>
      <c r="B797" s="75">
        <f>SUM(B796:B796)</f>
        <v>245000</v>
      </c>
      <c r="C797" s="75">
        <f>SUM(C796:C796)</f>
        <v>-6865</v>
      </c>
      <c r="D797" s="21">
        <f>SUM(D796:D796)</f>
        <v>238135</v>
      </c>
    </row>
    <row r="798" spans="1:6" ht="13.5" thickBot="1" x14ac:dyDescent="0.25">
      <c r="A798" s="59"/>
      <c r="B798" s="58"/>
      <c r="C798" s="22"/>
      <c r="D798" s="58"/>
    </row>
    <row r="799" spans="1:6" ht="13.5" thickBot="1" x14ac:dyDescent="0.25">
      <c r="A799" s="42" t="s">
        <v>7</v>
      </c>
      <c r="B799" s="76">
        <f>B792+B797</f>
        <v>735000</v>
      </c>
      <c r="C799" s="76">
        <f>C792+C797</f>
        <v>-9365</v>
      </c>
      <c r="D799" s="43">
        <f>D792+D797</f>
        <v>725635</v>
      </c>
    </row>
    <row r="800" spans="1:6" x14ac:dyDescent="0.2">
      <c r="A800" s="23"/>
      <c r="B800" s="33"/>
      <c r="C800" s="23"/>
      <c r="D800" s="33"/>
    </row>
    <row r="801" spans="1:4" ht="13.5" thickBot="1" x14ac:dyDescent="0.25">
      <c r="A801" s="59"/>
      <c r="B801" s="61"/>
      <c r="C801" s="22"/>
      <c r="D801" s="61"/>
    </row>
    <row r="802" spans="1:4" ht="13.5" thickBot="1" x14ac:dyDescent="0.25">
      <c r="A802" s="29" t="s">
        <v>39</v>
      </c>
      <c r="B802" s="78">
        <f>B799+B784</f>
        <v>1470000</v>
      </c>
      <c r="C802" s="78">
        <f>C799+C784</f>
        <v>-81913</v>
      </c>
      <c r="D802" s="30">
        <f>D799+D784</f>
        <v>1388087</v>
      </c>
    </row>
    <row r="803" spans="1:4" x14ac:dyDescent="0.2">
      <c r="A803" s="40"/>
      <c r="B803" s="41"/>
      <c r="C803" s="40"/>
      <c r="D803" s="41"/>
    </row>
    <row r="804" spans="1:4" ht="13.5" thickBot="1" x14ac:dyDescent="0.25">
      <c r="A804" s="40"/>
      <c r="B804" s="41"/>
      <c r="C804" s="40"/>
      <c r="D804" s="41"/>
    </row>
    <row r="805" spans="1:4" ht="13.5" thickBot="1" x14ac:dyDescent="0.25">
      <c r="A805" s="31" t="s">
        <v>88</v>
      </c>
      <c r="B805" s="79">
        <f>B802</f>
        <v>1470000</v>
      </c>
      <c r="C805" s="79">
        <f>C802</f>
        <v>-81913</v>
      </c>
      <c r="D805" s="36">
        <f>D802</f>
        <v>1388087</v>
      </c>
    </row>
    <row r="806" spans="1:4" x14ac:dyDescent="0.2">
      <c r="A806" s="40"/>
      <c r="B806" s="40"/>
      <c r="C806" s="40"/>
      <c r="D806" s="41"/>
    </row>
    <row r="807" spans="1:4" x14ac:dyDescent="0.2">
      <c r="A807" s="40"/>
      <c r="B807" s="40"/>
      <c r="C807" s="40"/>
      <c r="D807" s="41"/>
    </row>
    <row r="808" spans="1:4" x14ac:dyDescent="0.2">
      <c r="A808" s="40"/>
      <c r="B808" s="40"/>
      <c r="C808" s="40"/>
      <c r="D808" s="41"/>
    </row>
    <row r="809" spans="1:4" ht="42.75" customHeight="1" x14ac:dyDescent="0.2">
      <c r="A809" s="201" t="s">
        <v>385</v>
      </c>
      <c r="B809" s="201"/>
      <c r="C809" s="201"/>
      <c r="D809" s="202"/>
    </row>
    <row r="810" spans="1:4" ht="15.75" x14ac:dyDescent="0.2">
      <c r="A810" s="168"/>
      <c r="B810" s="68"/>
      <c r="C810" s="68"/>
    </row>
    <row r="811" spans="1:4" ht="15.75" x14ac:dyDescent="0.25">
      <c r="A811" s="2" t="s">
        <v>107</v>
      </c>
      <c r="B811" s="2"/>
      <c r="C811" s="2"/>
    </row>
    <row r="812" spans="1:4" ht="15.75" x14ac:dyDescent="0.25">
      <c r="A812" s="2"/>
      <c r="B812" s="2"/>
      <c r="C812" s="2"/>
    </row>
    <row r="813" spans="1:4" ht="15.75" x14ac:dyDescent="0.2">
      <c r="A813" s="175" t="s">
        <v>62</v>
      </c>
      <c r="B813" s="18"/>
      <c r="C813" s="18"/>
    </row>
    <row r="814" spans="1:4" ht="15.75" x14ac:dyDescent="0.2">
      <c r="A814" s="175"/>
      <c r="B814" s="18"/>
      <c r="C814" s="18"/>
    </row>
    <row r="815" spans="1:4" x14ac:dyDescent="0.2">
      <c r="A815" s="3" t="s">
        <v>0</v>
      </c>
      <c r="B815" s="3"/>
      <c r="C815" s="3"/>
    </row>
    <row r="816" spans="1:4" x14ac:dyDescent="0.2">
      <c r="A816" s="183"/>
      <c r="B816" s="5"/>
      <c r="C816" s="5"/>
    </row>
    <row r="817" spans="1:4" ht="13.5" thickBot="1" x14ac:dyDescent="0.25">
      <c r="A817" s="3" t="s">
        <v>10</v>
      </c>
      <c r="B817" s="3"/>
      <c r="C817" s="3"/>
      <c r="D817" s="15" t="s">
        <v>59</v>
      </c>
    </row>
    <row r="818" spans="1:4" ht="45" customHeight="1" thickBot="1" x14ac:dyDescent="0.25">
      <c r="A818" s="6" t="s">
        <v>30</v>
      </c>
      <c r="B818" s="69" t="s">
        <v>267</v>
      </c>
      <c r="C818" s="70" t="s">
        <v>268</v>
      </c>
      <c r="D818" s="12" t="s">
        <v>269</v>
      </c>
    </row>
    <row r="819" spans="1:4" ht="13.5" thickBot="1" x14ac:dyDescent="0.25">
      <c r="A819" s="19" t="s">
        <v>47</v>
      </c>
      <c r="B819" s="77">
        <v>93000</v>
      </c>
      <c r="C819" s="72">
        <f t="shared" ref="C819" si="76">D819-B819</f>
        <v>0</v>
      </c>
      <c r="D819" s="39">
        <v>93000</v>
      </c>
    </row>
    <row r="820" spans="1:4" ht="13.5" thickBot="1" x14ac:dyDescent="0.25">
      <c r="A820" s="20" t="s">
        <v>20</v>
      </c>
      <c r="B820" s="75">
        <f>B819</f>
        <v>93000</v>
      </c>
      <c r="C820" s="75">
        <f>C819</f>
        <v>0</v>
      </c>
      <c r="D820" s="21">
        <f>D819</f>
        <v>93000</v>
      </c>
    </row>
    <row r="821" spans="1:4" ht="13.5" thickBot="1" x14ac:dyDescent="0.25">
      <c r="A821" s="23"/>
      <c r="B821" s="56"/>
      <c r="C821" s="23"/>
      <c r="D821" s="56"/>
    </row>
    <row r="822" spans="1:4" ht="13.5" thickBot="1" x14ac:dyDescent="0.25">
      <c r="A822" s="42" t="s">
        <v>1</v>
      </c>
      <c r="B822" s="76">
        <f>B820</f>
        <v>93000</v>
      </c>
      <c r="C822" s="76">
        <f>C820</f>
        <v>0</v>
      </c>
      <c r="D822" s="43">
        <f>D820</f>
        <v>93000</v>
      </c>
    </row>
    <row r="823" spans="1:4" x14ac:dyDescent="0.2">
      <c r="A823" s="23"/>
      <c r="B823" s="23"/>
      <c r="C823" s="23"/>
    </row>
    <row r="824" spans="1:4" x14ac:dyDescent="0.2">
      <c r="A824" s="3" t="s">
        <v>4</v>
      </c>
      <c r="B824" s="3"/>
      <c r="C824" s="3"/>
    </row>
    <row r="825" spans="1:4" x14ac:dyDescent="0.2">
      <c r="A825" s="28"/>
      <c r="B825" s="4"/>
      <c r="C825" s="4"/>
    </row>
    <row r="826" spans="1:4" ht="13.5" thickBot="1" x14ac:dyDescent="0.25">
      <c r="A826" s="3" t="s">
        <v>14</v>
      </c>
      <c r="B826" s="3"/>
      <c r="C826" s="3"/>
      <c r="D826" s="15" t="s">
        <v>59</v>
      </c>
    </row>
    <row r="827" spans="1:4" ht="45" customHeight="1" thickBot="1" x14ac:dyDescent="0.25">
      <c r="A827" s="6" t="s">
        <v>30</v>
      </c>
      <c r="B827" s="69" t="s">
        <v>267</v>
      </c>
      <c r="C827" s="70" t="s">
        <v>268</v>
      </c>
      <c r="D827" s="12" t="s">
        <v>269</v>
      </c>
    </row>
    <row r="828" spans="1:4" ht="24" customHeight="1" thickBot="1" x14ac:dyDescent="0.25">
      <c r="A828" s="10" t="s">
        <v>37</v>
      </c>
      <c r="B828" s="77">
        <v>238000</v>
      </c>
      <c r="C828" s="72">
        <f t="shared" ref="C828" si="77">D828-B828</f>
        <v>0</v>
      </c>
      <c r="D828" s="39">
        <v>238000</v>
      </c>
    </row>
    <row r="829" spans="1:4" ht="13.5" thickBot="1" x14ac:dyDescent="0.25">
      <c r="A829" s="20" t="s">
        <v>24</v>
      </c>
      <c r="B829" s="75">
        <f>B828</f>
        <v>238000</v>
      </c>
      <c r="C829" s="75">
        <f>C828</f>
        <v>0</v>
      </c>
      <c r="D829" s="21">
        <f>D828</f>
        <v>238000</v>
      </c>
    </row>
    <row r="830" spans="1:4" ht="13.5" thickBot="1" x14ac:dyDescent="0.25">
      <c r="A830" s="23"/>
      <c r="B830" s="33"/>
      <c r="C830" s="23"/>
      <c r="D830" s="33"/>
    </row>
    <row r="831" spans="1:4" ht="13.5" thickBot="1" x14ac:dyDescent="0.25">
      <c r="A831" s="42" t="s">
        <v>5</v>
      </c>
      <c r="B831" s="76">
        <f>B829</f>
        <v>238000</v>
      </c>
      <c r="C831" s="76">
        <f>C829</f>
        <v>0</v>
      </c>
      <c r="D831" s="43">
        <f>D829</f>
        <v>238000</v>
      </c>
    </row>
    <row r="832" spans="1:4" x14ac:dyDescent="0.2">
      <c r="A832" s="23"/>
      <c r="B832" s="23"/>
      <c r="C832" s="23"/>
    </row>
    <row r="833" spans="1:4" x14ac:dyDescent="0.2">
      <c r="A833" s="3" t="s">
        <v>8</v>
      </c>
      <c r="B833" s="3"/>
      <c r="C833" s="3"/>
    </row>
    <row r="834" spans="1:4" x14ac:dyDescent="0.2">
      <c r="A834" s="28"/>
      <c r="B834" s="4"/>
      <c r="C834" s="4"/>
    </row>
    <row r="835" spans="1:4" ht="13.5" thickBot="1" x14ac:dyDescent="0.25">
      <c r="A835" s="3" t="s">
        <v>19</v>
      </c>
      <c r="B835" s="3"/>
      <c r="C835" s="3"/>
      <c r="D835" s="15" t="s">
        <v>59</v>
      </c>
    </row>
    <row r="836" spans="1:4" ht="45" customHeight="1" thickBot="1" x14ac:dyDescent="0.25">
      <c r="A836" s="6" t="s">
        <v>30</v>
      </c>
      <c r="B836" s="69" t="s">
        <v>267</v>
      </c>
      <c r="C836" s="70" t="s">
        <v>268</v>
      </c>
      <c r="D836" s="12" t="s">
        <v>269</v>
      </c>
    </row>
    <row r="837" spans="1:4" ht="13.5" thickBot="1" x14ac:dyDescent="0.25">
      <c r="A837" s="19" t="s">
        <v>53</v>
      </c>
      <c r="B837" s="77">
        <v>201000</v>
      </c>
      <c r="C837" s="72">
        <f t="shared" ref="C837" si="78">D837-B837</f>
        <v>0</v>
      </c>
      <c r="D837" s="39">
        <v>201000</v>
      </c>
    </row>
    <row r="838" spans="1:4" ht="13.5" thickBot="1" x14ac:dyDescent="0.25">
      <c r="A838" s="20" t="s">
        <v>29</v>
      </c>
      <c r="B838" s="75">
        <f>B837</f>
        <v>201000</v>
      </c>
      <c r="C838" s="75">
        <f>C837</f>
        <v>0</v>
      </c>
      <c r="D838" s="21">
        <f>D837</f>
        <v>201000</v>
      </c>
    </row>
    <row r="839" spans="1:4" ht="13.5" thickBot="1" x14ac:dyDescent="0.25">
      <c r="A839" s="59"/>
      <c r="B839" s="58"/>
      <c r="C839" s="22"/>
      <c r="D839" s="58"/>
    </row>
    <row r="840" spans="1:4" ht="13.5" thickBot="1" x14ac:dyDescent="0.25">
      <c r="A840" s="42" t="s">
        <v>9</v>
      </c>
      <c r="B840" s="76">
        <f>B838</f>
        <v>201000</v>
      </c>
      <c r="C840" s="76">
        <f>C838</f>
        <v>0</v>
      </c>
      <c r="D840" s="43">
        <f>D838</f>
        <v>201000</v>
      </c>
    </row>
    <row r="841" spans="1:4" x14ac:dyDescent="0.2">
      <c r="A841" s="23"/>
      <c r="B841" s="33"/>
      <c r="C841" s="23"/>
      <c r="D841" s="33"/>
    </row>
    <row r="842" spans="1:4" ht="13.5" thickBot="1" x14ac:dyDescent="0.25">
      <c r="A842" s="23"/>
      <c r="B842" s="33"/>
      <c r="C842" s="23"/>
      <c r="D842" s="33"/>
    </row>
    <row r="843" spans="1:4" ht="13.5" thickBot="1" x14ac:dyDescent="0.25">
      <c r="A843" s="29" t="s">
        <v>39</v>
      </c>
      <c r="B843" s="78">
        <f>B822+B831+B840</f>
        <v>532000</v>
      </c>
      <c r="C843" s="78">
        <f>C822+C831+C840</f>
        <v>0</v>
      </c>
      <c r="D843" s="30">
        <f>D822+D831+D840</f>
        <v>532000</v>
      </c>
    </row>
    <row r="844" spans="1:4" x14ac:dyDescent="0.2">
      <c r="A844" s="28"/>
      <c r="B844" s="28"/>
      <c r="C844" s="28"/>
    </row>
    <row r="845" spans="1:4" x14ac:dyDescent="0.2">
      <c r="A845" s="28"/>
      <c r="B845" s="28"/>
      <c r="C845" s="28"/>
    </row>
    <row r="846" spans="1:4" ht="17.45" customHeight="1" x14ac:dyDescent="0.2">
      <c r="A846" s="175" t="s">
        <v>63</v>
      </c>
      <c r="B846" s="18"/>
      <c r="C846" s="18"/>
    </row>
    <row r="847" spans="1:4" ht="14.1" customHeight="1" x14ac:dyDescent="0.2">
      <c r="A847" s="175"/>
      <c r="B847" s="18"/>
      <c r="C847" s="18"/>
    </row>
    <row r="848" spans="1:4" ht="14.1" customHeight="1" thickBot="1" x14ac:dyDescent="0.25">
      <c r="A848" s="23" t="s">
        <v>2</v>
      </c>
      <c r="B848" s="23"/>
      <c r="C848" s="23"/>
      <c r="D848" s="15" t="s">
        <v>59</v>
      </c>
    </row>
    <row r="849" spans="1:4" ht="45" customHeight="1" thickBot="1" x14ac:dyDescent="0.25">
      <c r="A849" s="6" t="s">
        <v>30</v>
      </c>
      <c r="B849" s="69" t="s">
        <v>267</v>
      </c>
      <c r="C849" s="70" t="s">
        <v>268</v>
      </c>
      <c r="D849" s="12" t="s">
        <v>269</v>
      </c>
    </row>
    <row r="850" spans="1:4" ht="14.1" customHeight="1" thickBot="1" x14ac:dyDescent="0.25">
      <c r="A850" s="24" t="s">
        <v>74</v>
      </c>
      <c r="B850" s="85">
        <v>373000</v>
      </c>
      <c r="C850" s="72">
        <f t="shared" ref="C850" si="79">D850-B850</f>
        <v>0</v>
      </c>
      <c r="D850" s="8">
        <v>373000</v>
      </c>
    </row>
    <row r="851" spans="1:4" ht="14.1" customHeight="1" thickBot="1" x14ac:dyDescent="0.25">
      <c r="A851" s="20" t="s">
        <v>3</v>
      </c>
      <c r="B851" s="75">
        <f>SUM(B850:B850)</f>
        <v>373000</v>
      </c>
      <c r="C851" s="75">
        <f>SUM(C850:C850)</f>
        <v>0</v>
      </c>
      <c r="D851" s="21">
        <f>SUM(D850:D850)</f>
        <v>373000</v>
      </c>
    </row>
    <row r="852" spans="1:4" ht="14.1" customHeight="1" x14ac:dyDescent="0.2">
      <c r="A852" s="34"/>
      <c r="B852" s="34"/>
      <c r="C852" s="34"/>
    </row>
    <row r="853" spans="1:4" ht="13.5" thickBot="1" x14ac:dyDescent="0.25">
      <c r="A853" s="23" t="s">
        <v>6</v>
      </c>
      <c r="B853" s="23"/>
      <c r="C853" s="23"/>
      <c r="D853" s="15" t="s">
        <v>59</v>
      </c>
    </row>
    <row r="854" spans="1:4" ht="45" customHeight="1" thickBot="1" x14ac:dyDescent="0.25">
      <c r="A854" s="6" t="s">
        <v>30</v>
      </c>
      <c r="B854" s="69" t="s">
        <v>267</v>
      </c>
      <c r="C854" s="70" t="s">
        <v>268</v>
      </c>
      <c r="D854" s="12" t="s">
        <v>269</v>
      </c>
    </row>
    <row r="855" spans="1:4" x14ac:dyDescent="0.2">
      <c r="A855" s="26" t="s">
        <v>83</v>
      </c>
      <c r="B855" s="85">
        <v>219000</v>
      </c>
      <c r="C855" s="72">
        <f t="shared" ref="C855:C856" si="80">D855-B855</f>
        <v>0</v>
      </c>
      <c r="D855" s="8">
        <v>219000</v>
      </c>
    </row>
    <row r="856" spans="1:4" ht="13.5" thickBot="1" x14ac:dyDescent="0.25">
      <c r="A856" s="26" t="s">
        <v>172</v>
      </c>
      <c r="B856" s="86">
        <v>242000</v>
      </c>
      <c r="C856" s="72">
        <f t="shared" si="80"/>
        <v>0</v>
      </c>
      <c r="D856" s="8">
        <v>242000</v>
      </c>
    </row>
    <row r="857" spans="1:4" ht="13.5" thickBot="1" x14ac:dyDescent="0.25">
      <c r="A857" s="20" t="s">
        <v>7</v>
      </c>
      <c r="B857" s="75">
        <f>SUM(B855:B856)</f>
        <v>461000</v>
      </c>
      <c r="C857" s="75">
        <f>SUM(C855:C856)</f>
        <v>0</v>
      </c>
      <c r="D857" s="21">
        <f>SUM(D855:D856)</f>
        <v>461000</v>
      </c>
    </row>
    <row r="858" spans="1:4" ht="12.75" customHeight="1" x14ac:dyDescent="0.2">
      <c r="A858" s="34"/>
      <c r="B858" s="35"/>
      <c r="C858" s="34"/>
      <c r="D858" s="35"/>
    </row>
    <row r="859" spans="1:4" ht="12.75" customHeight="1" thickBot="1" x14ac:dyDescent="0.25">
      <c r="A859" s="34"/>
      <c r="B859" s="35"/>
      <c r="C859" s="34"/>
      <c r="D859" s="35"/>
    </row>
    <row r="860" spans="1:4" ht="24" customHeight="1" thickBot="1" x14ac:dyDescent="0.25">
      <c r="A860" s="27" t="s">
        <v>87</v>
      </c>
      <c r="B860" s="78">
        <f>B851+B857</f>
        <v>834000</v>
      </c>
      <c r="C860" s="78">
        <f>C851+C857</f>
        <v>0</v>
      </c>
      <c r="D860" s="30">
        <f>D851+D857</f>
        <v>834000</v>
      </c>
    </row>
    <row r="861" spans="1:4" ht="14.1" customHeight="1" x14ac:dyDescent="0.2">
      <c r="A861" s="28"/>
      <c r="B861" s="28"/>
      <c r="C861" s="28"/>
      <c r="D861" s="28"/>
    </row>
    <row r="862" spans="1:4" ht="13.5" thickBot="1" x14ac:dyDescent="0.25">
      <c r="A862" s="28"/>
      <c r="B862" s="28"/>
      <c r="C862" s="28"/>
      <c r="D862" s="28"/>
    </row>
    <row r="863" spans="1:4" ht="13.5" customHeight="1" thickBot="1" x14ac:dyDescent="0.25">
      <c r="A863" s="31" t="s">
        <v>88</v>
      </c>
      <c r="B863" s="79">
        <f>B860+B843</f>
        <v>1366000</v>
      </c>
      <c r="C863" s="79">
        <f>C860+C843</f>
        <v>0</v>
      </c>
      <c r="D863" s="36">
        <f>D860+D843</f>
        <v>1366000</v>
      </c>
    </row>
    <row r="864" spans="1:4" ht="14.1" customHeight="1" x14ac:dyDescent="0.2">
      <c r="A864" s="28"/>
      <c r="B864" s="28"/>
      <c r="C864" s="28"/>
      <c r="D864" s="28"/>
    </row>
    <row r="865" spans="1:4" x14ac:dyDescent="0.2">
      <c r="A865" s="28"/>
      <c r="B865" s="28"/>
      <c r="C865" s="28"/>
    </row>
    <row r="866" spans="1:4" x14ac:dyDescent="0.2">
      <c r="A866" s="28"/>
      <c r="B866" s="28"/>
      <c r="C866" s="28"/>
    </row>
    <row r="867" spans="1:4" ht="42.75" customHeight="1" x14ac:dyDescent="0.2">
      <c r="A867" s="201" t="s">
        <v>382</v>
      </c>
      <c r="B867" s="201"/>
      <c r="C867" s="201"/>
      <c r="D867" s="202"/>
    </row>
    <row r="868" spans="1:4" x14ac:dyDescent="0.2">
      <c r="A868" s="184"/>
      <c r="B868" s="17"/>
      <c r="C868" s="17"/>
    </row>
    <row r="869" spans="1:4" ht="15.75" customHeight="1" x14ac:dyDescent="0.25">
      <c r="A869" s="2" t="s">
        <v>100</v>
      </c>
      <c r="B869" s="2"/>
      <c r="C869" s="2"/>
    </row>
    <row r="870" spans="1:4" ht="15.75" x14ac:dyDescent="0.25">
      <c r="A870" s="2"/>
      <c r="B870" s="2"/>
      <c r="C870" s="2"/>
    </row>
    <row r="871" spans="1:4" ht="15.75" x14ac:dyDescent="0.2">
      <c r="A871" s="175" t="s">
        <v>63</v>
      </c>
      <c r="B871" s="18"/>
      <c r="C871" s="18"/>
    </row>
    <row r="872" spans="1:4" x14ac:dyDescent="0.2">
      <c r="A872" s="3"/>
      <c r="B872" s="3"/>
      <c r="C872" s="3"/>
    </row>
    <row r="873" spans="1:4" ht="13.5" thickBot="1" x14ac:dyDescent="0.25">
      <c r="A873" s="23" t="s">
        <v>0</v>
      </c>
      <c r="B873" s="23"/>
      <c r="C873" s="23"/>
      <c r="D873" s="15" t="s">
        <v>59</v>
      </c>
    </row>
    <row r="874" spans="1:4" ht="45" customHeight="1" thickBot="1" x14ac:dyDescent="0.25">
      <c r="A874" s="6" t="s">
        <v>30</v>
      </c>
      <c r="B874" s="69" t="s">
        <v>267</v>
      </c>
      <c r="C874" s="70" t="s">
        <v>268</v>
      </c>
      <c r="D874" s="12" t="s">
        <v>269</v>
      </c>
    </row>
    <row r="875" spans="1:4" ht="14.1" customHeight="1" thickBot="1" x14ac:dyDescent="0.25">
      <c r="A875" s="19" t="s">
        <v>64</v>
      </c>
      <c r="B875" s="85">
        <v>2028920</v>
      </c>
      <c r="C875" s="72">
        <f t="shared" ref="C875" si="81">D875-B875</f>
        <v>0</v>
      </c>
      <c r="D875" s="8">
        <v>2028920</v>
      </c>
    </row>
    <row r="876" spans="1:4" ht="14.1" customHeight="1" thickBot="1" x14ac:dyDescent="0.25">
      <c r="A876" s="20" t="s">
        <v>20</v>
      </c>
      <c r="B876" s="75">
        <f>SUM(B875:B875)</f>
        <v>2028920</v>
      </c>
      <c r="C876" s="75">
        <f>SUM(C875:C875)</f>
        <v>0</v>
      </c>
      <c r="D876" s="21">
        <f>SUM(D875:D875)</f>
        <v>2028920</v>
      </c>
    </row>
    <row r="877" spans="1:4" x14ac:dyDescent="0.2">
      <c r="A877" s="3"/>
      <c r="B877" s="3"/>
      <c r="C877" s="3"/>
    </row>
    <row r="878" spans="1:4" ht="13.5" thickBot="1" x14ac:dyDescent="0.25">
      <c r="A878" s="3" t="s">
        <v>4</v>
      </c>
      <c r="B878" s="3"/>
      <c r="C878" s="3"/>
      <c r="D878" s="15" t="s">
        <v>59</v>
      </c>
    </row>
    <row r="879" spans="1:4" ht="45" customHeight="1" thickBot="1" x14ac:dyDescent="0.25">
      <c r="A879" s="6" t="s">
        <v>30</v>
      </c>
      <c r="B879" s="69" t="s">
        <v>267</v>
      </c>
      <c r="C879" s="70" t="s">
        <v>268</v>
      </c>
      <c r="D879" s="12" t="s">
        <v>269</v>
      </c>
    </row>
    <row r="880" spans="1:4" ht="14.1" customHeight="1" thickBot="1" x14ac:dyDescent="0.25">
      <c r="A880" s="10" t="s">
        <v>75</v>
      </c>
      <c r="B880" s="85">
        <v>2848480</v>
      </c>
      <c r="C880" s="72">
        <f t="shared" ref="C880" si="82">D880-B880</f>
        <v>0</v>
      </c>
      <c r="D880" s="8">
        <v>2848480</v>
      </c>
    </row>
    <row r="881" spans="1:4" ht="14.1" customHeight="1" thickBot="1" x14ac:dyDescent="0.25">
      <c r="A881" s="7" t="s">
        <v>24</v>
      </c>
      <c r="B881" s="75">
        <f>SUM(B880:B880)</f>
        <v>2848480</v>
      </c>
      <c r="C881" s="75">
        <f>SUM(C880:C880)</f>
        <v>0</v>
      </c>
      <c r="D881" s="21">
        <f>SUM(D880:D880)</f>
        <v>2848480</v>
      </c>
    </row>
    <row r="882" spans="1:4" ht="14.1" customHeight="1" x14ac:dyDescent="0.2">
      <c r="A882" s="28"/>
      <c r="B882" s="28"/>
      <c r="C882" s="28"/>
      <c r="D882" s="28"/>
    </row>
    <row r="883" spans="1:4" ht="14.1" customHeight="1" thickBot="1" x14ac:dyDescent="0.25">
      <c r="A883" s="28"/>
      <c r="B883" s="28"/>
      <c r="C883" s="28"/>
      <c r="D883" s="28"/>
    </row>
    <row r="884" spans="1:4" ht="14.1" customHeight="1" thickBot="1" x14ac:dyDescent="0.25">
      <c r="A884" s="29" t="s">
        <v>101</v>
      </c>
      <c r="B884" s="78">
        <f>B876+B881</f>
        <v>4877400</v>
      </c>
      <c r="C884" s="78">
        <f>C876+C881</f>
        <v>0</v>
      </c>
      <c r="D884" s="30">
        <f>D876+D881</f>
        <v>4877400</v>
      </c>
    </row>
    <row r="886" spans="1:4" ht="13.5" thickBot="1" x14ac:dyDescent="0.25"/>
    <row r="887" spans="1:4" ht="13.5" thickBot="1" x14ac:dyDescent="0.25">
      <c r="A887" s="31" t="s">
        <v>88</v>
      </c>
      <c r="B887" s="80">
        <f>B884</f>
        <v>4877400</v>
      </c>
      <c r="C887" s="80">
        <f>C884</f>
        <v>0</v>
      </c>
      <c r="D887" s="32">
        <f>D884</f>
        <v>4877400</v>
      </c>
    </row>
    <row r="891" spans="1:4" ht="58.5" customHeight="1" x14ac:dyDescent="0.2">
      <c r="A891" s="201" t="s">
        <v>383</v>
      </c>
      <c r="B891" s="201"/>
      <c r="C891" s="201"/>
      <c r="D891" s="202"/>
    </row>
    <row r="892" spans="1:4" x14ac:dyDescent="0.2">
      <c r="A892" s="184"/>
      <c r="B892" s="17"/>
      <c r="C892" s="17"/>
    </row>
    <row r="893" spans="1:4" ht="15.75" x14ac:dyDescent="0.25">
      <c r="A893" s="2" t="s">
        <v>108</v>
      </c>
      <c r="B893" s="2"/>
      <c r="C893" s="2"/>
    </row>
    <row r="894" spans="1:4" ht="15.75" x14ac:dyDescent="0.25">
      <c r="A894" s="2"/>
      <c r="B894" s="2"/>
      <c r="C894" s="2"/>
    </row>
    <row r="895" spans="1:4" ht="15.75" x14ac:dyDescent="0.2">
      <c r="A895" s="175" t="s">
        <v>62</v>
      </c>
      <c r="B895" s="18"/>
      <c r="C895" s="18"/>
    </row>
    <row r="896" spans="1:4" ht="15.75" x14ac:dyDescent="0.2">
      <c r="A896" s="175"/>
      <c r="B896" s="18"/>
      <c r="C896" s="18"/>
    </row>
    <row r="897" spans="1:4" x14ac:dyDescent="0.2">
      <c r="A897" s="3" t="s">
        <v>2</v>
      </c>
      <c r="B897" s="3"/>
      <c r="C897" s="3"/>
    </row>
    <row r="898" spans="1:4" x14ac:dyDescent="0.2">
      <c r="A898" s="28"/>
      <c r="B898" s="4"/>
      <c r="C898" s="4"/>
    </row>
    <row r="899" spans="1:4" ht="13.5" thickBot="1" x14ac:dyDescent="0.25">
      <c r="A899" s="3" t="s">
        <v>13</v>
      </c>
      <c r="B899" s="3"/>
      <c r="C899" s="3"/>
      <c r="D899" s="15" t="s">
        <v>59</v>
      </c>
    </row>
    <row r="900" spans="1:4" ht="45" customHeight="1" thickBot="1" x14ac:dyDescent="0.25">
      <c r="A900" s="6" t="s">
        <v>30</v>
      </c>
      <c r="B900" s="69" t="s">
        <v>267</v>
      </c>
      <c r="C900" s="70" t="s">
        <v>268</v>
      </c>
      <c r="D900" s="12" t="s">
        <v>269</v>
      </c>
    </row>
    <row r="901" spans="1:4" ht="13.5" thickBot="1" x14ac:dyDescent="0.25">
      <c r="A901" s="50" t="s">
        <v>103</v>
      </c>
      <c r="B901" s="77">
        <v>16093</v>
      </c>
      <c r="C901" s="72">
        <f t="shared" ref="C901" si="83">D901-B901</f>
        <v>0</v>
      </c>
      <c r="D901" s="39">
        <v>16093</v>
      </c>
    </row>
    <row r="902" spans="1:4" ht="13.5" thickBot="1" x14ac:dyDescent="0.25">
      <c r="A902" s="20" t="s">
        <v>23</v>
      </c>
      <c r="B902" s="75">
        <f>SUM(B901:B901)</f>
        <v>16093</v>
      </c>
      <c r="C902" s="75">
        <f>SUM(C901:C901)</f>
        <v>0</v>
      </c>
      <c r="D902" s="21">
        <f>SUM(D901:D901)</f>
        <v>16093</v>
      </c>
    </row>
    <row r="903" spans="1:4" ht="13.5" thickBot="1" x14ac:dyDescent="0.25">
      <c r="A903" s="59"/>
      <c r="B903" s="56"/>
      <c r="C903" s="22"/>
      <c r="D903" s="56"/>
    </row>
    <row r="904" spans="1:4" ht="13.5" thickBot="1" x14ac:dyDescent="0.25">
      <c r="A904" s="42" t="s">
        <v>3</v>
      </c>
      <c r="B904" s="76">
        <f>B902</f>
        <v>16093</v>
      </c>
      <c r="C904" s="76">
        <f>C902</f>
        <v>0</v>
      </c>
      <c r="D904" s="43">
        <f>D902</f>
        <v>16093</v>
      </c>
    </row>
    <row r="905" spans="1:4" ht="15.75" x14ac:dyDescent="0.2">
      <c r="A905" s="175"/>
      <c r="B905" s="18"/>
      <c r="C905" s="18"/>
    </row>
    <row r="906" spans="1:4" x14ac:dyDescent="0.2">
      <c r="A906" s="3" t="s">
        <v>6</v>
      </c>
      <c r="B906" s="3"/>
      <c r="C906" s="3"/>
    </row>
    <row r="907" spans="1:4" x14ac:dyDescent="0.2">
      <c r="A907" s="28"/>
      <c r="B907" s="4"/>
      <c r="C907" s="4"/>
    </row>
    <row r="908" spans="1:4" ht="13.5" thickBot="1" x14ac:dyDescent="0.25">
      <c r="A908" s="3" t="s">
        <v>17</v>
      </c>
      <c r="B908" s="3"/>
      <c r="C908" s="3"/>
      <c r="D908" s="15" t="s">
        <v>59</v>
      </c>
    </row>
    <row r="909" spans="1:4" ht="45" customHeight="1" thickBot="1" x14ac:dyDescent="0.25">
      <c r="A909" s="6" t="s">
        <v>30</v>
      </c>
      <c r="B909" s="69" t="s">
        <v>267</v>
      </c>
      <c r="C909" s="70" t="s">
        <v>268</v>
      </c>
      <c r="D909" s="12" t="s">
        <v>269</v>
      </c>
    </row>
    <row r="910" spans="1:4" ht="13.5" thickBot="1" x14ac:dyDescent="0.25">
      <c r="A910" s="50" t="s">
        <v>265</v>
      </c>
      <c r="B910" s="77">
        <v>28480</v>
      </c>
      <c r="C910" s="72">
        <f t="shared" ref="C910" si="84">D910-B910</f>
        <v>0</v>
      </c>
      <c r="D910" s="39">
        <v>28480</v>
      </c>
    </row>
    <row r="911" spans="1:4" ht="13.5" thickBot="1" x14ac:dyDescent="0.25">
      <c r="A911" s="20" t="s">
        <v>27</v>
      </c>
      <c r="B911" s="75">
        <f>SUM(B910:B910)</f>
        <v>28480</v>
      </c>
      <c r="C911" s="75">
        <f>SUM(C910:C910)</f>
        <v>0</v>
      </c>
      <c r="D911" s="21">
        <f>SUM(D910:D910)</f>
        <v>28480</v>
      </c>
    </row>
    <row r="912" spans="1:4" ht="13.5" thickBot="1" x14ac:dyDescent="0.25">
      <c r="A912" s="59"/>
      <c r="B912" s="56"/>
      <c r="C912" s="22"/>
      <c r="D912" s="56"/>
    </row>
    <row r="913" spans="1:4" ht="13.5" thickBot="1" x14ac:dyDescent="0.25">
      <c r="A913" s="42" t="s">
        <v>7</v>
      </c>
      <c r="B913" s="76">
        <f>B911</f>
        <v>28480</v>
      </c>
      <c r="C913" s="76">
        <f>C911</f>
        <v>0</v>
      </c>
      <c r="D913" s="43">
        <f>D911</f>
        <v>28480</v>
      </c>
    </row>
    <row r="915" spans="1:4" x14ac:dyDescent="0.2">
      <c r="A915" s="3" t="s">
        <v>8</v>
      </c>
      <c r="B915" s="3"/>
      <c r="C915" s="3"/>
    </row>
    <row r="916" spans="1:4" x14ac:dyDescent="0.2">
      <c r="A916" s="28"/>
      <c r="B916" s="4"/>
      <c r="C916" s="4"/>
    </row>
    <row r="917" spans="1:4" ht="13.5" thickBot="1" x14ac:dyDescent="0.25">
      <c r="A917" s="3" t="s">
        <v>19</v>
      </c>
      <c r="B917" s="3"/>
      <c r="C917" s="3"/>
      <c r="D917" s="15" t="s">
        <v>59</v>
      </c>
    </row>
    <row r="918" spans="1:4" ht="45" customHeight="1" thickBot="1" x14ac:dyDescent="0.25">
      <c r="A918" s="6" t="s">
        <v>30</v>
      </c>
      <c r="B918" s="69" t="s">
        <v>267</v>
      </c>
      <c r="C918" s="70" t="s">
        <v>268</v>
      </c>
      <c r="D918" s="12" t="s">
        <v>269</v>
      </c>
    </row>
    <row r="919" spans="1:4" ht="13.5" thickBot="1" x14ac:dyDescent="0.25">
      <c r="A919" s="50" t="s">
        <v>155</v>
      </c>
      <c r="B919" s="77">
        <v>8079</v>
      </c>
      <c r="C919" s="72">
        <f t="shared" ref="C919" si="85">D919-B919</f>
        <v>0</v>
      </c>
      <c r="D919" s="39">
        <v>8079</v>
      </c>
    </row>
    <row r="920" spans="1:4" ht="13.5" thickBot="1" x14ac:dyDescent="0.25">
      <c r="A920" s="20" t="s">
        <v>29</v>
      </c>
      <c r="B920" s="75">
        <f>SUM(B919:B919)</f>
        <v>8079</v>
      </c>
      <c r="C920" s="75">
        <f>SUM(C919:C919)</f>
        <v>0</v>
      </c>
      <c r="D920" s="21">
        <f>SUM(D919:D919)</f>
        <v>8079</v>
      </c>
    </row>
    <row r="921" spans="1:4" ht="13.5" thickBot="1" x14ac:dyDescent="0.25">
      <c r="A921" s="59"/>
      <c r="B921" s="56"/>
      <c r="C921" s="22"/>
      <c r="D921" s="56"/>
    </row>
    <row r="922" spans="1:4" ht="13.5" thickBot="1" x14ac:dyDescent="0.25">
      <c r="A922" s="42" t="s">
        <v>9</v>
      </c>
      <c r="B922" s="76">
        <f>B920</f>
        <v>8079</v>
      </c>
      <c r="C922" s="76">
        <f>C920</f>
        <v>0</v>
      </c>
      <c r="D922" s="43">
        <f>D920</f>
        <v>8079</v>
      </c>
    </row>
    <row r="923" spans="1:4" x14ac:dyDescent="0.2">
      <c r="A923" s="3"/>
      <c r="C923" s="3"/>
    </row>
    <row r="924" spans="1:4" ht="13.5" thickBot="1" x14ac:dyDescent="0.25">
      <c r="A924" s="176"/>
      <c r="B924" s="56"/>
      <c r="C924" s="56"/>
      <c r="D924" s="56"/>
    </row>
    <row r="925" spans="1:4" ht="13.5" thickBot="1" x14ac:dyDescent="0.25">
      <c r="A925" s="29" t="s">
        <v>39</v>
      </c>
      <c r="B925" s="78">
        <f>SUM(B904+B922+B913)</f>
        <v>52652</v>
      </c>
      <c r="C925" s="78">
        <f>SUM(C904+C922+C913)</f>
        <v>0</v>
      </c>
      <c r="D925" s="30">
        <f>SUM(D904+D922+D913)</f>
        <v>52652</v>
      </c>
    </row>
    <row r="926" spans="1:4" x14ac:dyDescent="0.2">
      <c r="A926" s="176"/>
      <c r="B926" s="56"/>
      <c r="C926" s="56"/>
      <c r="D926" s="56"/>
    </row>
    <row r="927" spans="1:4" ht="13.5" thickBot="1" x14ac:dyDescent="0.25">
      <c r="A927" s="176"/>
      <c r="B927" s="56"/>
      <c r="C927" s="56"/>
      <c r="D927" s="56"/>
    </row>
    <row r="928" spans="1:4" ht="13.5" thickBot="1" x14ac:dyDescent="0.25">
      <c r="A928" s="31" t="s">
        <v>88</v>
      </c>
      <c r="B928" s="80">
        <f>B925</f>
        <v>52652</v>
      </c>
      <c r="C928" s="80">
        <f>C925</f>
        <v>0</v>
      </c>
      <c r="D928" s="32">
        <f>D925</f>
        <v>52652</v>
      </c>
    </row>
    <row r="929" spans="1:4" x14ac:dyDescent="0.2">
      <c r="A929" s="176"/>
      <c r="B929" s="56"/>
      <c r="C929" s="56"/>
      <c r="D929" s="56"/>
    </row>
    <row r="932" spans="1:4" ht="58.5" customHeight="1" x14ac:dyDescent="0.2">
      <c r="A932" s="201" t="s">
        <v>384</v>
      </c>
      <c r="B932" s="201"/>
      <c r="C932" s="201"/>
      <c r="D932" s="202"/>
    </row>
    <row r="933" spans="1:4" x14ac:dyDescent="0.2">
      <c r="A933" s="184"/>
      <c r="B933" s="17"/>
      <c r="C933" s="17"/>
    </row>
    <row r="934" spans="1:4" ht="15.75" x14ac:dyDescent="0.25">
      <c r="A934" s="2" t="s">
        <v>92</v>
      </c>
      <c r="B934" s="2"/>
      <c r="C934" s="2"/>
    </row>
    <row r="935" spans="1:4" ht="15.75" x14ac:dyDescent="0.25">
      <c r="A935" s="2"/>
      <c r="B935" s="2"/>
      <c r="C935" s="2"/>
    </row>
    <row r="936" spans="1:4" ht="15.75" x14ac:dyDescent="0.2">
      <c r="A936" s="175" t="s">
        <v>62</v>
      </c>
      <c r="B936" s="18"/>
      <c r="C936" s="18"/>
    </row>
    <row r="937" spans="1:4" ht="15.75" x14ac:dyDescent="0.2">
      <c r="A937" s="175"/>
      <c r="B937" s="18"/>
      <c r="C937" s="18"/>
    </row>
    <row r="938" spans="1:4" x14ac:dyDescent="0.2">
      <c r="A938" s="3" t="s">
        <v>0</v>
      </c>
      <c r="B938" s="3"/>
      <c r="C938" s="3"/>
    </row>
    <row r="939" spans="1:4" x14ac:dyDescent="0.2">
      <c r="A939" s="183"/>
      <c r="B939" s="5"/>
      <c r="C939" s="5"/>
    </row>
    <row r="940" spans="1:4" ht="13.5" thickBot="1" x14ac:dyDescent="0.25">
      <c r="A940" s="3" t="s">
        <v>10</v>
      </c>
      <c r="B940" s="3"/>
      <c r="C940" s="3"/>
      <c r="D940" s="15" t="s">
        <v>59</v>
      </c>
    </row>
    <row r="941" spans="1:4" ht="45" customHeight="1" thickBot="1" x14ac:dyDescent="0.25">
      <c r="A941" s="6" t="s">
        <v>30</v>
      </c>
      <c r="B941" s="69" t="s">
        <v>267</v>
      </c>
      <c r="C941" s="70" t="s">
        <v>268</v>
      </c>
      <c r="D941" s="12" t="s">
        <v>269</v>
      </c>
    </row>
    <row r="942" spans="1:4" ht="14.1" customHeight="1" x14ac:dyDescent="0.2">
      <c r="A942" s="62" t="s">
        <v>42</v>
      </c>
      <c r="B942" s="77">
        <v>132736</v>
      </c>
      <c r="C942" s="72">
        <f t="shared" ref="C942:C947" si="86">D942-B942</f>
        <v>0</v>
      </c>
      <c r="D942" s="97">
        <v>132736</v>
      </c>
    </row>
    <row r="943" spans="1:4" ht="14.1" customHeight="1" x14ac:dyDescent="0.2">
      <c r="A943" s="19" t="s">
        <v>43</v>
      </c>
      <c r="B943" s="74">
        <v>106192</v>
      </c>
      <c r="C943" s="72">
        <f t="shared" si="86"/>
        <v>-20574.080000000002</v>
      </c>
      <c r="D943" s="39">
        <v>85617.919999999998</v>
      </c>
    </row>
    <row r="944" spans="1:4" ht="14.1" customHeight="1" x14ac:dyDescent="0.2">
      <c r="A944" s="19" t="s">
        <v>31</v>
      </c>
      <c r="B944" s="74">
        <v>66368</v>
      </c>
      <c r="C944" s="72">
        <f t="shared" si="86"/>
        <v>0</v>
      </c>
      <c r="D944" s="39">
        <v>66368</v>
      </c>
    </row>
    <row r="945" spans="1:4" ht="14.1" customHeight="1" x14ac:dyDescent="0.2">
      <c r="A945" s="19" t="s">
        <v>44</v>
      </c>
      <c r="B945" s="74">
        <v>66368</v>
      </c>
      <c r="C945" s="72">
        <f t="shared" si="86"/>
        <v>0</v>
      </c>
      <c r="D945" s="39">
        <v>66368</v>
      </c>
    </row>
    <row r="946" spans="1:4" ht="14.1" customHeight="1" x14ac:dyDescent="0.2">
      <c r="A946" s="19" t="s">
        <v>60</v>
      </c>
      <c r="B946" s="74">
        <v>132736</v>
      </c>
      <c r="C946" s="72">
        <f t="shared" si="86"/>
        <v>0</v>
      </c>
      <c r="D946" s="39">
        <v>132736</v>
      </c>
    </row>
    <row r="947" spans="1:4" ht="14.1" customHeight="1" thickBot="1" x14ac:dyDescent="0.25">
      <c r="A947" s="19" t="s">
        <v>32</v>
      </c>
      <c r="B947" s="74">
        <v>219016</v>
      </c>
      <c r="C947" s="72">
        <f t="shared" si="86"/>
        <v>-2100</v>
      </c>
      <c r="D947" s="39">
        <v>216916</v>
      </c>
    </row>
    <row r="948" spans="1:4" ht="14.1" customHeight="1" thickBot="1" x14ac:dyDescent="0.25">
      <c r="A948" s="20" t="s">
        <v>20</v>
      </c>
      <c r="B948" s="75">
        <f>SUM(B942:B947)</f>
        <v>723416</v>
      </c>
      <c r="C948" s="75">
        <f>SUM(C942:C947)</f>
        <v>-22674.080000000002</v>
      </c>
      <c r="D948" s="21">
        <f>SUM(D942:D947)</f>
        <v>700741.91999999993</v>
      </c>
    </row>
    <row r="949" spans="1:4" ht="14.1" customHeight="1" thickBot="1" x14ac:dyDescent="0.25">
      <c r="A949" s="59"/>
      <c r="B949" s="58"/>
      <c r="C949" s="22"/>
      <c r="D949" s="58"/>
    </row>
    <row r="950" spans="1:4" ht="14.1" customHeight="1" thickBot="1" x14ac:dyDescent="0.25">
      <c r="A950" s="42" t="s">
        <v>1</v>
      </c>
      <c r="B950" s="76">
        <f>B948</f>
        <v>723416</v>
      </c>
      <c r="C950" s="76">
        <f>C948</f>
        <v>-22674.080000000002</v>
      </c>
      <c r="D950" s="43">
        <f>D948</f>
        <v>700741.91999999993</v>
      </c>
    </row>
    <row r="951" spans="1:4" x14ac:dyDescent="0.2">
      <c r="A951" s="3"/>
      <c r="B951" s="3"/>
      <c r="C951" s="3"/>
    </row>
    <row r="952" spans="1:4" x14ac:dyDescent="0.2">
      <c r="A952" s="3" t="s">
        <v>2</v>
      </c>
      <c r="B952" s="3"/>
      <c r="C952" s="3"/>
    </row>
    <row r="953" spans="1:4" x14ac:dyDescent="0.2">
      <c r="A953" s="28"/>
      <c r="B953" s="4"/>
      <c r="C953" s="4"/>
    </row>
    <row r="954" spans="1:4" ht="13.5" thickBot="1" x14ac:dyDescent="0.25">
      <c r="A954" s="3" t="s">
        <v>11</v>
      </c>
      <c r="B954" s="3"/>
      <c r="C954" s="3"/>
      <c r="D954" s="15" t="s">
        <v>59</v>
      </c>
    </row>
    <row r="955" spans="1:4" ht="45" customHeight="1" thickBot="1" x14ac:dyDescent="0.25">
      <c r="A955" s="6" t="s">
        <v>30</v>
      </c>
      <c r="B955" s="69" t="s">
        <v>267</v>
      </c>
      <c r="C955" s="70" t="s">
        <v>268</v>
      </c>
      <c r="D955" s="12" t="s">
        <v>269</v>
      </c>
    </row>
    <row r="956" spans="1:4" ht="14.1" customHeight="1" x14ac:dyDescent="0.2">
      <c r="A956" s="51" t="s">
        <v>33</v>
      </c>
      <c r="B956" s="77">
        <v>66368</v>
      </c>
      <c r="C956" s="72">
        <f t="shared" ref="C956:C957" si="87">D956-B956</f>
        <v>-2</v>
      </c>
      <c r="D956" s="97">
        <v>66366</v>
      </c>
    </row>
    <row r="957" spans="1:4" ht="14.1" customHeight="1" thickBot="1" x14ac:dyDescent="0.25">
      <c r="A957" s="50" t="s">
        <v>41</v>
      </c>
      <c r="B957" s="74">
        <v>66368</v>
      </c>
      <c r="C957" s="72">
        <f t="shared" si="87"/>
        <v>-2</v>
      </c>
      <c r="D957" s="39">
        <v>66366</v>
      </c>
    </row>
    <row r="958" spans="1:4" ht="14.1" customHeight="1" thickBot="1" x14ac:dyDescent="0.25">
      <c r="A958" s="20" t="s">
        <v>21</v>
      </c>
      <c r="B958" s="75">
        <f>SUM(B956:B957)</f>
        <v>132736</v>
      </c>
      <c r="C958" s="75">
        <f>SUM(C956:C957)</f>
        <v>-4</v>
      </c>
      <c r="D958" s="21">
        <f>SUM(D956:D957)</f>
        <v>132732</v>
      </c>
    </row>
    <row r="959" spans="1:4" x14ac:dyDescent="0.2">
      <c r="A959" s="28"/>
      <c r="B959" s="4"/>
      <c r="C959" s="4"/>
    </row>
    <row r="960" spans="1:4" ht="13.5" thickBot="1" x14ac:dyDescent="0.25">
      <c r="A960" s="3" t="s">
        <v>12</v>
      </c>
      <c r="B960" s="3"/>
      <c r="C960" s="3"/>
      <c r="D960" s="15" t="s">
        <v>59</v>
      </c>
    </row>
    <row r="961" spans="1:4" ht="45" customHeight="1" thickBot="1" x14ac:dyDescent="0.25">
      <c r="A961" s="6" t="s">
        <v>30</v>
      </c>
      <c r="B961" s="69" t="s">
        <v>267</v>
      </c>
      <c r="C961" s="70" t="s">
        <v>268</v>
      </c>
      <c r="D961" s="12" t="s">
        <v>269</v>
      </c>
    </row>
    <row r="962" spans="1:4" ht="14.1" customHeight="1" thickBot="1" x14ac:dyDescent="0.25">
      <c r="A962" s="51" t="s">
        <v>34</v>
      </c>
      <c r="B962" s="77">
        <v>132736</v>
      </c>
      <c r="C962" s="72">
        <f t="shared" ref="C962" si="88">D962-B962</f>
        <v>0</v>
      </c>
      <c r="D962" s="39">
        <v>132736</v>
      </c>
    </row>
    <row r="963" spans="1:4" ht="14.1" customHeight="1" thickBot="1" x14ac:dyDescent="0.25">
      <c r="A963" s="20" t="s">
        <v>22</v>
      </c>
      <c r="B963" s="75">
        <f>SUM(B962:B962)</f>
        <v>132736</v>
      </c>
      <c r="C963" s="75">
        <f>SUM(C962:C962)</f>
        <v>0</v>
      </c>
      <c r="D963" s="21">
        <f>SUM(D962:D962)</f>
        <v>132736</v>
      </c>
    </row>
    <row r="964" spans="1:4" x14ac:dyDescent="0.2">
      <c r="A964" s="28"/>
      <c r="B964" s="4"/>
      <c r="C964" s="4"/>
    </row>
    <row r="965" spans="1:4" ht="13.5" thickBot="1" x14ac:dyDescent="0.25">
      <c r="A965" s="3" t="s">
        <v>13</v>
      </c>
      <c r="B965" s="3"/>
      <c r="C965" s="3"/>
      <c r="D965" s="15" t="s">
        <v>59</v>
      </c>
    </row>
    <row r="966" spans="1:4" ht="45" customHeight="1" thickBot="1" x14ac:dyDescent="0.25">
      <c r="A966" s="6" t="s">
        <v>30</v>
      </c>
      <c r="B966" s="69" t="s">
        <v>267</v>
      </c>
      <c r="C966" s="70" t="s">
        <v>268</v>
      </c>
      <c r="D966" s="12" t="s">
        <v>269</v>
      </c>
    </row>
    <row r="967" spans="1:4" ht="14.1" customHeight="1" thickBot="1" x14ac:dyDescent="0.25">
      <c r="A967" s="50" t="s">
        <v>35</v>
      </c>
      <c r="B967" s="77">
        <v>76984</v>
      </c>
      <c r="C967" s="72">
        <f t="shared" ref="C967" si="89">D967-B967</f>
        <v>0</v>
      </c>
      <c r="D967" s="39">
        <v>76984</v>
      </c>
    </row>
    <row r="968" spans="1:4" ht="14.1" customHeight="1" thickBot="1" x14ac:dyDescent="0.25">
      <c r="A968" s="20" t="s">
        <v>23</v>
      </c>
      <c r="B968" s="75">
        <f>SUM(B967:B967)</f>
        <v>76984</v>
      </c>
      <c r="C968" s="75">
        <f>SUM(C967:C967)</f>
        <v>0</v>
      </c>
      <c r="D968" s="21">
        <f>SUM(D967:D967)</f>
        <v>76984</v>
      </c>
    </row>
    <row r="969" spans="1:4" ht="14.1" customHeight="1" thickBot="1" x14ac:dyDescent="0.25">
      <c r="A969" s="59"/>
      <c r="B969" s="58"/>
      <c r="C969" s="22"/>
      <c r="D969" s="58"/>
    </row>
    <row r="970" spans="1:4" ht="14.1" customHeight="1" thickBot="1" x14ac:dyDescent="0.25">
      <c r="A970" s="42" t="s">
        <v>3</v>
      </c>
      <c r="B970" s="76">
        <f>B958+B963+B968</f>
        <v>342456</v>
      </c>
      <c r="C970" s="76">
        <f>C958+C963+C968</f>
        <v>-4</v>
      </c>
      <c r="D970" s="43">
        <f>D958+D963+D968</f>
        <v>342452</v>
      </c>
    </row>
    <row r="971" spans="1:4" x14ac:dyDescent="0.2">
      <c r="A971" s="28"/>
      <c r="B971" s="4"/>
      <c r="C971" s="4"/>
    </row>
    <row r="972" spans="1:4" x14ac:dyDescent="0.2">
      <c r="A972" s="3" t="s">
        <v>4</v>
      </c>
      <c r="B972" s="3"/>
      <c r="C972" s="3"/>
    </row>
    <row r="973" spans="1:4" x14ac:dyDescent="0.2">
      <c r="A973" s="28"/>
      <c r="B973" s="4"/>
      <c r="C973" s="4"/>
    </row>
    <row r="974" spans="1:4" ht="13.5" thickBot="1" x14ac:dyDescent="0.25">
      <c r="A974" s="3" t="s">
        <v>14</v>
      </c>
      <c r="B974" s="3"/>
      <c r="C974" s="3"/>
      <c r="D974" s="15" t="s">
        <v>59</v>
      </c>
    </row>
    <row r="975" spans="1:4" ht="45" customHeight="1" thickBot="1" x14ac:dyDescent="0.25">
      <c r="A975" s="6" t="s">
        <v>30</v>
      </c>
      <c r="B975" s="69" t="s">
        <v>267</v>
      </c>
      <c r="C975" s="70" t="s">
        <v>268</v>
      </c>
      <c r="D975" s="12" t="s">
        <v>269</v>
      </c>
    </row>
    <row r="976" spans="1:4" ht="14.1" customHeight="1" x14ac:dyDescent="0.2">
      <c r="A976" s="50" t="s">
        <v>54</v>
      </c>
      <c r="B976" s="77">
        <v>66368</v>
      </c>
      <c r="C976" s="72">
        <f t="shared" ref="C976:C983" si="90">D976-B976</f>
        <v>0</v>
      </c>
      <c r="D976" s="97">
        <v>66368</v>
      </c>
    </row>
    <row r="977" spans="1:4" ht="14.1" customHeight="1" x14ac:dyDescent="0.2">
      <c r="A977" s="50" t="s">
        <v>48</v>
      </c>
      <c r="B977" s="74">
        <v>52320</v>
      </c>
      <c r="C977" s="72">
        <f t="shared" si="90"/>
        <v>-24003</v>
      </c>
      <c r="D977" s="39">
        <v>28317</v>
      </c>
    </row>
    <row r="978" spans="1:4" ht="14.1" customHeight="1" x14ac:dyDescent="0.2">
      <c r="A978" s="50" t="s">
        <v>55</v>
      </c>
      <c r="B978" s="74">
        <v>123440</v>
      </c>
      <c r="C978" s="72">
        <f t="shared" si="90"/>
        <v>0</v>
      </c>
      <c r="D978" s="39">
        <v>123440</v>
      </c>
    </row>
    <row r="979" spans="1:4" ht="14.1" customHeight="1" x14ac:dyDescent="0.2">
      <c r="A979" s="10" t="s">
        <v>99</v>
      </c>
      <c r="B979" s="74">
        <v>66368</v>
      </c>
      <c r="C979" s="72">
        <f t="shared" si="90"/>
        <v>0</v>
      </c>
      <c r="D979" s="39">
        <v>66368</v>
      </c>
    </row>
    <row r="980" spans="1:4" ht="14.1" customHeight="1" x14ac:dyDescent="0.2">
      <c r="A980" s="50" t="s">
        <v>36</v>
      </c>
      <c r="B980" s="74">
        <v>265472</v>
      </c>
      <c r="C980" s="72">
        <f t="shared" si="90"/>
        <v>0</v>
      </c>
      <c r="D980" s="39">
        <v>265472</v>
      </c>
    </row>
    <row r="981" spans="1:4" ht="14.1" customHeight="1" x14ac:dyDescent="0.2">
      <c r="A981" s="50" t="s">
        <v>46</v>
      </c>
      <c r="B981" s="74">
        <v>132736</v>
      </c>
      <c r="C981" s="72">
        <f t="shared" si="90"/>
        <v>0</v>
      </c>
      <c r="D981" s="39">
        <v>132736</v>
      </c>
    </row>
    <row r="982" spans="1:4" ht="14.1" customHeight="1" x14ac:dyDescent="0.2">
      <c r="A982" s="50" t="s">
        <v>49</v>
      </c>
      <c r="B982" s="74">
        <v>57072</v>
      </c>
      <c r="C982" s="72">
        <f t="shared" si="90"/>
        <v>0</v>
      </c>
      <c r="D982" s="39">
        <v>57072</v>
      </c>
    </row>
    <row r="983" spans="1:4" ht="14.1" customHeight="1" thickBot="1" x14ac:dyDescent="0.25">
      <c r="A983" s="50" t="s">
        <v>56</v>
      </c>
      <c r="B983" s="74">
        <v>53096</v>
      </c>
      <c r="C983" s="72">
        <f t="shared" si="90"/>
        <v>0</v>
      </c>
      <c r="D983" s="39">
        <v>53096</v>
      </c>
    </row>
    <row r="984" spans="1:4" ht="14.1" customHeight="1" thickBot="1" x14ac:dyDescent="0.25">
      <c r="A984" s="20" t="s">
        <v>24</v>
      </c>
      <c r="B984" s="75">
        <f>SUM(B976:B983)</f>
        <v>816872</v>
      </c>
      <c r="C984" s="75">
        <f>SUM(C976:C983)</f>
        <v>-24003</v>
      </c>
      <c r="D984" s="21">
        <f>SUM(D976:D983)</f>
        <v>792869</v>
      </c>
    </row>
    <row r="985" spans="1:4" ht="14.1" customHeight="1" thickBot="1" x14ac:dyDescent="0.25">
      <c r="A985" s="59"/>
      <c r="B985" s="58"/>
      <c r="C985" s="22"/>
      <c r="D985" s="58"/>
    </row>
    <row r="986" spans="1:4" ht="14.1" customHeight="1" thickBot="1" x14ac:dyDescent="0.25">
      <c r="A986" s="42" t="s">
        <v>5</v>
      </c>
      <c r="B986" s="76">
        <f>B984</f>
        <v>816872</v>
      </c>
      <c r="C986" s="76">
        <f>C984</f>
        <v>-24003</v>
      </c>
      <c r="D986" s="43">
        <f>D984</f>
        <v>792869</v>
      </c>
    </row>
    <row r="987" spans="1:4" x14ac:dyDescent="0.2">
      <c r="A987" s="3"/>
      <c r="B987" s="3"/>
      <c r="C987" s="3"/>
    </row>
    <row r="988" spans="1:4" x14ac:dyDescent="0.2">
      <c r="A988" s="3" t="s">
        <v>6</v>
      </c>
      <c r="B988" s="3"/>
      <c r="C988" s="3"/>
    </row>
    <row r="989" spans="1:4" x14ac:dyDescent="0.2">
      <c r="A989" s="3"/>
      <c r="B989" s="3"/>
      <c r="C989" s="3"/>
    </row>
    <row r="990" spans="1:4" ht="13.5" thickBot="1" x14ac:dyDescent="0.25">
      <c r="A990" s="3" t="s">
        <v>17</v>
      </c>
      <c r="B990" s="3"/>
      <c r="C990" s="3"/>
      <c r="D990" s="15" t="s">
        <v>59</v>
      </c>
    </row>
    <row r="991" spans="1:4" ht="45" customHeight="1" thickBot="1" x14ac:dyDescent="0.25">
      <c r="A991" s="6" t="s">
        <v>30</v>
      </c>
      <c r="B991" s="69" t="s">
        <v>267</v>
      </c>
      <c r="C991" s="70" t="s">
        <v>268</v>
      </c>
      <c r="D991" s="12" t="s">
        <v>269</v>
      </c>
    </row>
    <row r="992" spans="1:4" ht="14.1" customHeight="1" x14ac:dyDescent="0.2">
      <c r="A992" s="25" t="s">
        <v>58</v>
      </c>
      <c r="B992" s="77">
        <v>265472</v>
      </c>
      <c r="C992" s="72">
        <f t="shared" ref="C992:C994" si="91">D992-B992</f>
        <v>0</v>
      </c>
      <c r="D992" s="97">
        <v>265472</v>
      </c>
    </row>
    <row r="993" spans="1:4" ht="14.1" customHeight="1" x14ac:dyDescent="0.2">
      <c r="A993" s="25" t="s">
        <v>45</v>
      </c>
      <c r="B993" s="74">
        <v>132736</v>
      </c>
      <c r="C993" s="72">
        <f t="shared" si="91"/>
        <v>0</v>
      </c>
      <c r="D993" s="39">
        <v>132736</v>
      </c>
    </row>
    <row r="994" spans="1:4" ht="14.1" customHeight="1" thickBot="1" x14ac:dyDescent="0.25">
      <c r="A994" s="52" t="s">
        <v>50</v>
      </c>
      <c r="B994" s="74">
        <v>398208</v>
      </c>
      <c r="C994" s="72">
        <f t="shared" si="91"/>
        <v>0</v>
      </c>
      <c r="D994" s="39">
        <v>398208</v>
      </c>
    </row>
    <row r="995" spans="1:4" ht="14.1" customHeight="1" thickBot="1" x14ac:dyDescent="0.25">
      <c r="A995" s="20" t="s">
        <v>27</v>
      </c>
      <c r="B995" s="75">
        <f>SUM(B992:B994)</f>
        <v>796416</v>
      </c>
      <c r="C995" s="75">
        <f>SUM(C992:C994)</f>
        <v>0</v>
      </c>
      <c r="D995" s="21">
        <f>SUM(D992:D994)</f>
        <v>796416</v>
      </c>
    </row>
    <row r="996" spans="1:4" ht="14.1" customHeight="1" thickBot="1" x14ac:dyDescent="0.25">
      <c r="A996" s="59"/>
      <c r="B996" s="58"/>
      <c r="C996" s="22"/>
      <c r="D996" s="58"/>
    </row>
    <row r="997" spans="1:4" ht="14.1" customHeight="1" thickBot="1" x14ac:dyDescent="0.25">
      <c r="A997" s="42" t="s">
        <v>7</v>
      </c>
      <c r="B997" s="76">
        <f>SUM(B995)</f>
        <v>796416</v>
      </c>
      <c r="C997" s="76">
        <f>SUM(C995)</f>
        <v>0</v>
      </c>
      <c r="D997" s="43">
        <f>SUM(D995)</f>
        <v>796416</v>
      </c>
    </row>
    <row r="998" spans="1:4" x14ac:dyDescent="0.2">
      <c r="A998" s="3"/>
      <c r="B998" s="3"/>
      <c r="C998" s="3"/>
    </row>
    <row r="999" spans="1:4" x14ac:dyDescent="0.2">
      <c r="A999" s="3" t="s">
        <v>8</v>
      </c>
      <c r="B999" s="3"/>
      <c r="C999" s="3"/>
    </row>
    <row r="1000" spans="1:4" x14ac:dyDescent="0.2">
      <c r="A1000" s="28"/>
      <c r="B1000" s="4"/>
      <c r="C1000" s="4"/>
    </row>
    <row r="1001" spans="1:4" ht="13.5" thickBot="1" x14ac:dyDescent="0.25">
      <c r="A1001" s="3" t="s">
        <v>18</v>
      </c>
      <c r="B1001" s="3"/>
      <c r="C1001" s="3"/>
      <c r="D1001" s="15" t="s">
        <v>59</v>
      </c>
    </row>
    <row r="1002" spans="1:4" ht="45" customHeight="1" thickBot="1" x14ac:dyDescent="0.25">
      <c r="A1002" s="6" t="s">
        <v>30</v>
      </c>
      <c r="B1002" s="69" t="s">
        <v>267</v>
      </c>
      <c r="C1002" s="70" t="s">
        <v>268</v>
      </c>
      <c r="D1002" s="12" t="s">
        <v>269</v>
      </c>
    </row>
    <row r="1003" spans="1:4" ht="14.1" customHeight="1" thickBot="1" x14ac:dyDescent="0.25">
      <c r="A1003" s="25" t="s">
        <v>38</v>
      </c>
      <c r="B1003" s="77">
        <v>50440</v>
      </c>
      <c r="C1003" s="72">
        <f t="shared" ref="C1003" si="92">D1003-B1003</f>
        <v>0</v>
      </c>
      <c r="D1003" s="39">
        <v>50440</v>
      </c>
    </row>
    <row r="1004" spans="1:4" ht="14.1" customHeight="1" thickBot="1" x14ac:dyDescent="0.25">
      <c r="A1004" s="20" t="s">
        <v>28</v>
      </c>
      <c r="B1004" s="75">
        <f>SUM(B1003:B1003)</f>
        <v>50440</v>
      </c>
      <c r="C1004" s="75">
        <f>SUM(C1003:C1003)</f>
        <v>0</v>
      </c>
      <c r="D1004" s="21">
        <f>SUM(D1003:D1003)</f>
        <v>50440</v>
      </c>
    </row>
    <row r="1005" spans="1:4" x14ac:dyDescent="0.2">
      <c r="A1005" s="28"/>
      <c r="C1005" s="4"/>
    </row>
    <row r="1006" spans="1:4" ht="14.1" customHeight="1" thickBot="1" x14ac:dyDescent="0.25">
      <c r="A1006" s="23"/>
      <c r="B1006" s="33"/>
      <c r="C1006" s="23"/>
      <c r="D1006" s="33"/>
    </row>
    <row r="1007" spans="1:4" ht="14.1" customHeight="1" thickBot="1" x14ac:dyDescent="0.25">
      <c r="A1007" s="42" t="s">
        <v>9</v>
      </c>
      <c r="B1007" s="76">
        <f>SUM(B1004)</f>
        <v>50440</v>
      </c>
      <c r="C1007" s="76">
        <f>SUM(C1004)</f>
        <v>0</v>
      </c>
      <c r="D1007" s="43">
        <f>SUM(D1004)</f>
        <v>50440</v>
      </c>
    </row>
    <row r="1008" spans="1:4" ht="14.1" customHeight="1" x14ac:dyDescent="0.2">
      <c r="A1008" s="23"/>
      <c r="B1008" s="33"/>
      <c r="C1008" s="23"/>
      <c r="D1008" s="33"/>
    </row>
    <row r="1009" spans="1:4" ht="14.1" customHeight="1" thickBot="1" x14ac:dyDescent="0.25">
      <c r="A1009" s="23"/>
      <c r="B1009" s="33"/>
      <c r="C1009" s="23"/>
      <c r="D1009" s="33"/>
    </row>
    <row r="1010" spans="1:4" ht="14.1" customHeight="1" thickBot="1" x14ac:dyDescent="0.25">
      <c r="A1010" s="29" t="s">
        <v>39</v>
      </c>
      <c r="B1010" s="78">
        <f>B1007+B997+B986+B970+B950</f>
        <v>2729600</v>
      </c>
      <c r="C1010" s="78">
        <f>C1007+C997+C986+C970+C950</f>
        <v>-46681.08</v>
      </c>
      <c r="D1010" s="30">
        <f>D1007+D997+D986+D970+D950</f>
        <v>2682918.92</v>
      </c>
    </row>
    <row r="1013" spans="1:4" ht="15.75" x14ac:dyDescent="0.2">
      <c r="A1013" s="175" t="s">
        <v>89</v>
      </c>
      <c r="B1013" s="18"/>
      <c r="C1013" s="18"/>
    </row>
    <row r="1014" spans="1:4" ht="16.5" thickBot="1" x14ac:dyDescent="0.25">
      <c r="A1014" s="175"/>
      <c r="B1014" s="18"/>
      <c r="C1014" s="18"/>
      <c r="D1014" s="15" t="s">
        <v>59</v>
      </c>
    </row>
    <row r="1015" spans="1:4" ht="45" customHeight="1" thickBot="1" x14ac:dyDescent="0.25">
      <c r="A1015" s="6" t="s">
        <v>30</v>
      </c>
      <c r="B1015" s="69" t="s">
        <v>267</v>
      </c>
      <c r="C1015" s="70" t="s">
        <v>268</v>
      </c>
      <c r="D1015" s="12" t="s">
        <v>269</v>
      </c>
    </row>
    <row r="1016" spans="1:4" ht="14.1" customHeight="1" thickBot="1" x14ac:dyDescent="0.25">
      <c r="A1016" s="49" t="s">
        <v>93</v>
      </c>
      <c r="B1016" s="77">
        <v>91552</v>
      </c>
      <c r="C1016" s="72">
        <f t="shared" ref="C1016" si="93">D1016-B1016</f>
        <v>0</v>
      </c>
      <c r="D1016" s="39">
        <v>91552</v>
      </c>
    </row>
    <row r="1017" spans="1:4" ht="14.1" customHeight="1" thickBot="1" x14ac:dyDescent="0.25">
      <c r="A1017" s="20" t="s">
        <v>90</v>
      </c>
      <c r="B1017" s="75">
        <f>SUM(B1016:B1016)</f>
        <v>91552</v>
      </c>
      <c r="C1017" s="75">
        <f>SUM(C1016:C1016)</f>
        <v>0</v>
      </c>
      <c r="D1017" s="21">
        <f>SUM(D1016:D1016)</f>
        <v>91552</v>
      </c>
    </row>
    <row r="1018" spans="1:4" ht="14.1" customHeight="1" x14ac:dyDescent="0.2">
      <c r="A1018" s="59"/>
      <c r="B1018" s="58"/>
      <c r="C1018" s="22"/>
      <c r="D1018" s="58"/>
    </row>
    <row r="1019" spans="1:4" ht="14.1" customHeight="1" thickBot="1" x14ac:dyDescent="0.25">
      <c r="A1019" s="59"/>
      <c r="B1019" s="58"/>
      <c r="C1019" s="22"/>
      <c r="D1019" s="58"/>
    </row>
    <row r="1020" spans="1:4" ht="14.1" customHeight="1" thickBot="1" x14ac:dyDescent="0.25">
      <c r="A1020" s="27" t="s">
        <v>91</v>
      </c>
      <c r="B1020" s="78">
        <f>B1017</f>
        <v>91552</v>
      </c>
      <c r="C1020" s="78">
        <f>C1017</f>
        <v>0</v>
      </c>
      <c r="D1020" s="30">
        <f>D1017</f>
        <v>91552</v>
      </c>
    </row>
    <row r="1021" spans="1:4" ht="14.1" customHeight="1" x14ac:dyDescent="0.2">
      <c r="A1021" s="59"/>
      <c r="B1021" s="60"/>
      <c r="C1021" s="59"/>
      <c r="D1021" s="60"/>
    </row>
    <row r="1022" spans="1:4" ht="14.1" customHeight="1" thickBot="1" x14ac:dyDescent="0.25">
      <c r="A1022" s="59"/>
      <c r="B1022" s="60"/>
      <c r="C1022" s="59"/>
      <c r="D1022" s="60"/>
    </row>
    <row r="1023" spans="1:4" ht="14.1" customHeight="1" thickBot="1" x14ac:dyDescent="0.25">
      <c r="A1023" s="31" t="s">
        <v>88</v>
      </c>
      <c r="B1023" s="80">
        <f>SUM(B1010+B1020)</f>
        <v>2821152</v>
      </c>
      <c r="C1023" s="80">
        <f>SUM(C1010+C1020)</f>
        <v>-46681.08</v>
      </c>
      <c r="D1023" s="32">
        <f>SUM(D1010+D1020)</f>
        <v>2774470.92</v>
      </c>
    </row>
  </sheetData>
  <mergeCells count="14">
    <mergeCell ref="A761:D761"/>
    <mergeCell ref="A1:D1"/>
    <mergeCell ref="A867:D867"/>
    <mergeCell ref="A932:D932"/>
    <mergeCell ref="A202:D202"/>
    <mergeCell ref="A809:D809"/>
    <mergeCell ref="A891:D891"/>
    <mergeCell ref="A431:D431"/>
    <mergeCell ref="A461:D461"/>
    <mergeCell ref="A53:D53"/>
    <mergeCell ref="A93:D93"/>
    <mergeCell ref="A171:D171"/>
    <mergeCell ref="A280:D280"/>
    <mergeCell ref="A392:D392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19" orientation="portrait" useFirstPageNumber="1" r:id="rId1"/>
  <headerFooter alignWithMargins="0">
    <oddHeader>&amp;C&amp;"Arial,Kurzíva"&amp;12Příloha č. 3 - Rozpis rozpočtu rozvojových programů MŠMT v roce 2018 na jednotlivé školy a školská zařízení zřizovaná Olomouckým krajem, obcemi a na soukromé školy na území Olomouckého kraje</oddHeader>
    <oddFooter>&amp;L&amp;"Arial,Kurzíva"Zastupitelstvo Olomouckého kraje 25. 2. 2019
15. - Rozpis rozpočtu škol a školských zařízení v působnosti OK v roce 2018
Příloha č. 3 - Rozpis rozpočtu rozvojových programů MŠMT v roce 2018&amp;R&amp;"Arial,Kurzíva"Strana &amp;P (celkem 44)</oddFooter>
  </headerFooter>
  <rowBreaks count="11" manualBreakCount="11">
    <brk id="35" max="16383" man="1"/>
    <brk id="187" max="16383" man="1"/>
    <brk id="333" max="16383" man="1"/>
    <brk id="415" max="16383" man="1"/>
    <brk id="638" max="16383" man="1"/>
    <brk id="732" max="16383" man="1"/>
    <brk id="760" max="16383" man="1"/>
    <brk id="877" max="16383" man="1"/>
    <brk id="914" max="16383" man="1"/>
    <brk id="951" max="16383" man="1"/>
    <brk id="9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2018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2019-01-23T08:51:40Z</cp:lastPrinted>
  <dcterms:created xsi:type="dcterms:W3CDTF">2003-03-18T09:23:49Z</dcterms:created>
  <dcterms:modified xsi:type="dcterms:W3CDTF">2019-02-04T13:20:47Z</dcterms:modified>
</cp:coreProperties>
</file>