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úvěrů'!$A$1:$D$92</definedName>
  </definedNames>
  <calcPr fullCalcOnLoad="1"/>
</workbook>
</file>

<file path=xl/sharedStrings.xml><?xml version="1.0" encoding="utf-8"?>
<sst xmlns="http://schemas.openxmlformats.org/spreadsheetml/2006/main" count="73" uniqueCount="32">
  <si>
    <t>Rok</t>
  </si>
  <si>
    <t>čerpání</t>
  </si>
  <si>
    <t>splátky</t>
  </si>
  <si>
    <t>zůstatek ke splácení</t>
  </si>
  <si>
    <t>Rekapitulace</t>
  </si>
  <si>
    <t>ve výši</t>
  </si>
  <si>
    <t>uzavřená s Českou spořitelnou, a.s.</t>
  </si>
  <si>
    <t>2/ Smlouva o poskytnutí financí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</si>
  <si>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</si>
  <si>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</si>
  <si>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</si>
  <si>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</si>
  <si>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</si>
  <si>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</si>
  <si>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</si>
  <si>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</si>
  <si>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</si>
  <si>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</si>
  <si>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</si>
  <si>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</si>
  <si>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</si>
  <si>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</si>
  <si>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</si>
  <si>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</si>
  <si>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</si>
  <si>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</si>
  <si>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</si>
  <si>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</si>
  <si>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Stav k 31.12.2013</t>
  </si>
  <si>
    <t>Celkem k 31.12.2013</t>
  </si>
  <si>
    <t>Schváleno usnesením Zastupitelstva Olomouckého kraje UZ/15/19/2010 ze dne 28.6.2010</t>
  </si>
  <si>
    <t>5. Přehled úvěrů a půjček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</si>
</sst>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PageLayoutView="0" workbookViewId="0" topLeftCell="A1">
      <selection activeCell="G63" sqref="G63"/>
    </sheetView>
  </sheetViews>
  <sheetFormatPr defaultColWidth="9.140625" defaultRowHeight="12.75"/>
  <cols>
    <col min="1" max="1" width="29.140625" style="10" customWidth="1"/>
    <col min="2" max="3" width="23.7109375" style="10" customWidth="1"/>
    <col min="4" max="4" width="24.851562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3.25">
      <c r="A1" s="5" t="s">
        <v>31</v>
      </c>
      <c r="B1" s="6"/>
      <c r="C1" s="6"/>
      <c r="D1" s="6"/>
      <c r="E1" s="6"/>
    </row>
    <row r="3" spans="1:4" ht="15.75">
      <c r="A3" s="2" t="s">
        <v>21</v>
      </c>
      <c r="C3" s="11" t="s">
        <v>5</v>
      </c>
      <c r="D3" s="4">
        <v>900000000</v>
      </c>
    </row>
    <row r="4" spans="1:2" ht="15">
      <c r="A4" s="12" t="s">
        <v>8</v>
      </c>
      <c r="B4" s="13"/>
    </row>
    <row r="5" spans="1:4" ht="13.5" thickBot="1">
      <c r="A5" s="1" t="s">
        <v>12</v>
      </c>
      <c r="D5" s="14" t="s">
        <v>11</v>
      </c>
    </row>
    <row r="6" spans="1:4" ht="16.5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thickTop="1">
      <c r="A7" s="19">
        <v>2006</v>
      </c>
      <c r="B7" s="20">
        <v>289000000</v>
      </c>
      <c r="C7" s="21">
        <v>0</v>
      </c>
      <c r="D7" s="22">
        <f>+B7-C7</f>
        <v>289000000</v>
      </c>
    </row>
    <row r="8" spans="1:4" ht="14.25">
      <c r="A8" s="19">
        <v>2007</v>
      </c>
      <c r="B8" s="20">
        <v>379500000</v>
      </c>
      <c r="C8" s="21">
        <v>0</v>
      </c>
      <c r="D8" s="22">
        <f aca="true" t="shared" si="0" ref="D8:D13">D7+B8-C8</f>
        <v>668500000</v>
      </c>
    </row>
    <row r="9" spans="1:4" ht="14.25">
      <c r="A9" s="19">
        <v>2008</v>
      </c>
      <c r="B9" s="33">
        <v>231500000</v>
      </c>
      <c r="C9" s="21">
        <v>14097560.98</v>
      </c>
      <c r="D9" s="22">
        <f t="shared" si="0"/>
        <v>885902439.02</v>
      </c>
    </row>
    <row r="10" spans="1:5" ht="14.25">
      <c r="A10" s="19">
        <v>2009</v>
      </c>
      <c r="B10" s="21">
        <v>0</v>
      </c>
      <c r="C10" s="21">
        <v>14097560.98</v>
      </c>
      <c r="D10" s="22">
        <f t="shared" si="0"/>
        <v>871804878.04</v>
      </c>
      <c r="E10" s="32"/>
    </row>
    <row r="11" spans="1:5" ht="14.25">
      <c r="A11" s="19">
        <v>2010</v>
      </c>
      <c r="B11" s="33">
        <v>0</v>
      </c>
      <c r="C11" s="21">
        <v>14097560.98</v>
      </c>
      <c r="D11" s="22">
        <f t="shared" si="0"/>
        <v>857707317.06</v>
      </c>
      <c r="E11" s="32"/>
    </row>
    <row r="12" spans="1:5" ht="14.25">
      <c r="A12" s="19">
        <v>2011</v>
      </c>
      <c r="B12" s="21">
        <v>0</v>
      </c>
      <c r="C12" s="21">
        <f>32609756.1</f>
        <v>32609756.1</v>
      </c>
      <c r="D12" s="22">
        <f t="shared" si="0"/>
        <v>825097560.9599999</v>
      </c>
      <c r="E12" s="32"/>
    </row>
    <row r="13" spans="1:5" ht="14.25">
      <c r="A13" s="19">
        <v>2012</v>
      </c>
      <c r="B13" s="21">
        <v>0</v>
      </c>
      <c r="C13" s="21">
        <v>43633565.62</v>
      </c>
      <c r="D13" s="22">
        <f t="shared" si="0"/>
        <v>781463995.3399999</v>
      </c>
      <c r="E13" s="32"/>
    </row>
    <row r="14" spans="1:5" ht="15" thickBot="1">
      <c r="A14" s="23">
        <v>2013</v>
      </c>
      <c r="B14" s="24">
        <v>0</v>
      </c>
      <c r="C14" s="24">
        <v>43633565.62</v>
      </c>
      <c r="D14" s="25">
        <f>D13+B14-C14</f>
        <v>737830429.7199999</v>
      </c>
      <c r="E14" s="32"/>
    </row>
    <row r="15" spans="1:4" ht="16.5" thickBot="1" thickTop="1">
      <c r="A15" s="26" t="s">
        <v>28</v>
      </c>
      <c r="B15" s="27">
        <f>SUM(B7:B14)</f>
        <v>900000000</v>
      </c>
      <c r="C15" s="28">
        <f>SUM(C7:C14)</f>
        <v>162169570.28</v>
      </c>
      <c r="D15" s="29">
        <f>B15-C15</f>
        <v>737830429.72</v>
      </c>
    </row>
    <row r="16" spans="1:4" ht="13.5" thickTop="1">
      <c r="A16" s="57"/>
      <c r="B16" s="57"/>
      <c r="C16" s="57"/>
      <c r="D16" s="57"/>
    </row>
    <row r="17" spans="1:4" ht="12.75">
      <c r="A17" s="3"/>
      <c r="B17" s="3"/>
      <c r="C17" s="3"/>
      <c r="D17" s="3"/>
    </row>
    <row r="18" spans="1:4" ht="15.75">
      <c r="A18" s="2" t="s">
        <v>7</v>
      </c>
      <c r="C18" s="11" t="s">
        <v>5</v>
      </c>
      <c r="D18" s="50">
        <v>3000000000</v>
      </c>
    </row>
    <row r="19" spans="1:2" ht="15">
      <c r="A19" s="12" t="s">
        <v>8</v>
      </c>
      <c r="B19" s="13"/>
    </row>
    <row r="20" spans="1:4" ht="13.5" thickBot="1">
      <c r="A20" s="1" t="s">
        <v>13</v>
      </c>
      <c r="D20" s="14" t="s">
        <v>11</v>
      </c>
    </row>
    <row r="21" spans="1:4" ht="16.5" thickBot="1" thickTop="1">
      <c r="A21" s="15" t="s">
        <v>0</v>
      </c>
      <c r="B21" s="16" t="s">
        <v>1</v>
      </c>
      <c r="C21" s="17" t="s">
        <v>2</v>
      </c>
      <c r="D21" s="18" t="s">
        <v>3</v>
      </c>
    </row>
    <row r="22" spans="1:4" ht="15" thickTop="1">
      <c r="A22" s="19">
        <v>2008</v>
      </c>
      <c r="B22" s="34">
        <v>450000000</v>
      </c>
      <c r="C22" s="34">
        <v>0</v>
      </c>
      <c r="D22" s="22">
        <f>+B22-C22</f>
        <v>450000000</v>
      </c>
    </row>
    <row r="23" spans="1:4" ht="14.25">
      <c r="A23" s="19">
        <v>2009</v>
      </c>
      <c r="B23" s="33">
        <v>750000000</v>
      </c>
      <c r="C23" s="21">
        <v>0</v>
      </c>
      <c r="D23" s="22">
        <f>D22+B23-C23</f>
        <v>1200000000</v>
      </c>
    </row>
    <row r="24" spans="1:4" ht="14.25">
      <c r="A24" s="19">
        <v>2010</v>
      </c>
      <c r="B24" s="21">
        <v>200000000</v>
      </c>
      <c r="C24" s="21">
        <v>0</v>
      </c>
      <c r="D24" s="22">
        <f>D23+B24-C24</f>
        <v>1400000000</v>
      </c>
    </row>
    <row r="25" spans="1:4" ht="14.25">
      <c r="A25" s="19">
        <v>2011</v>
      </c>
      <c r="B25" s="21">
        <v>500000000</v>
      </c>
      <c r="C25" s="21">
        <v>0</v>
      </c>
      <c r="D25" s="22">
        <f>D24+B25-C25</f>
        <v>1900000000</v>
      </c>
    </row>
    <row r="26" spans="1:5" ht="14.25">
      <c r="A26" s="19">
        <v>2012</v>
      </c>
      <c r="B26" s="21">
        <v>500000000</v>
      </c>
      <c r="C26" s="21">
        <v>21428571.42</v>
      </c>
      <c r="D26" s="22">
        <f>D25+B26-C26</f>
        <v>2378571428.58</v>
      </c>
      <c r="E26" s="46"/>
    </row>
    <row r="27" spans="1:5" ht="15" thickBot="1">
      <c r="A27" s="23">
        <v>2013</v>
      </c>
      <c r="B27" s="24">
        <v>600000000</v>
      </c>
      <c r="C27" s="24">
        <v>57142857.12</v>
      </c>
      <c r="D27" s="25">
        <f>D26+B27-C27</f>
        <v>2921428571.46</v>
      </c>
      <c r="E27" s="46"/>
    </row>
    <row r="28" spans="1:5" ht="16.5" thickBot="1" thickTop="1">
      <c r="A28" s="26" t="s">
        <v>28</v>
      </c>
      <c r="B28" s="27">
        <f>SUM(B22:B27)</f>
        <v>3000000000</v>
      </c>
      <c r="C28" s="45">
        <f>SUM(C22:C27)</f>
        <v>78571428.53999999</v>
      </c>
      <c r="D28" s="27">
        <f>B28-C28</f>
        <v>2921428571.46</v>
      </c>
      <c r="E28" s="46"/>
    </row>
    <row r="29" spans="1:4" ht="13.5" thickTop="1">
      <c r="A29" s="57"/>
      <c r="B29" s="57"/>
      <c r="C29" s="57"/>
      <c r="D29" s="57"/>
    </row>
    <row r="30" ht="12.75" hidden="1"/>
    <row r="31" spans="1:4" ht="15.75" hidden="1">
      <c r="A31" s="2" t="s">
        <v>22</v>
      </c>
      <c r="C31" s="11" t="s">
        <v>5</v>
      </c>
      <c r="D31" s="50">
        <v>300000000</v>
      </c>
    </row>
    <row r="32" spans="1:2" ht="15" hidden="1">
      <c r="A32" s="12" t="s">
        <v>9</v>
      </c>
      <c r="B32" s="13"/>
    </row>
    <row r="33" spans="1:4" ht="12.75" hidden="1">
      <c r="A33" s="1" t="s">
        <v>16</v>
      </c>
      <c r="D33" s="35"/>
    </row>
    <row r="34" spans="1:4" ht="12.75" hidden="1">
      <c r="A34" s="1" t="s">
        <v>17</v>
      </c>
      <c r="D34" s="8"/>
    </row>
    <row r="35" spans="1:4" ht="13.5" hidden="1" thickBot="1">
      <c r="A35" s="1" t="s">
        <v>19</v>
      </c>
      <c r="D35" s="35" t="s">
        <v>11</v>
      </c>
    </row>
    <row r="36" spans="1:4" ht="16.5" hidden="1" thickBot="1" thickTop="1">
      <c r="A36" s="15" t="s">
        <v>0</v>
      </c>
      <c r="B36" s="16" t="s">
        <v>1</v>
      </c>
      <c r="C36" s="17" t="s">
        <v>2</v>
      </c>
      <c r="D36" s="18" t="s">
        <v>3</v>
      </c>
    </row>
    <row r="37" spans="1:4" ht="15" hidden="1" thickTop="1">
      <c r="A37" s="19">
        <v>2010</v>
      </c>
      <c r="B37" s="33">
        <v>0</v>
      </c>
      <c r="C37" s="21">
        <v>0</v>
      </c>
      <c r="D37" s="22">
        <f>+B37-C37</f>
        <v>0</v>
      </c>
    </row>
    <row r="38" spans="1:4" ht="14.25" hidden="1">
      <c r="A38" s="19">
        <v>2011</v>
      </c>
      <c r="B38" s="21">
        <v>0</v>
      </c>
      <c r="C38" s="21">
        <v>0</v>
      </c>
      <c r="D38" s="22">
        <v>0</v>
      </c>
    </row>
    <row r="39" spans="1:4" ht="14.25" hidden="1">
      <c r="A39" s="19">
        <v>2012</v>
      </c>
      <c r="B39" s="21">
        <v>0</v>
      </c>
      <c r="C39" s="21">
        <v>0</v>
      </c>
      <c r="D39" s="22">
        <v>0</v>
      </c>
    </row>
    <row r="40" spans="1:4" ht="15" hidden="1" thickBot="1">
      <c r="A40" s="23">
        <v>2013</v>
      </c>
      <c r="B40" s="24">
        <v>0</v>
      </c>
      <c r="C40" s="24">
        <v>0</v>
      </c>
      <c r="D40" s="25">
        <v>0</v>
      </c>
    </row>
    <row r="41" spans="1:4" ht="16.5" hidden="1" thickBot="1" thickTop="1">
      <c r="A41" s="26" t="s">
        <v>23</v>
      </c>
      <c r="B41" s="27">
        <f>SUM(B37:B37)</f>
        <v>0</v>
      </c>
      <c r="C41" s="28">
        <f>SUM(C37:C37)</f>
        <v>0</v>
      </c>
      <c r="D41" s="29">
        <f>B41-C41</f>
        <v>0</v>
      </c>
    </row>
    <row r="42" spans="1:4" ht="13.5" hidden="1" thickTop="1">
      <c r="A42" s="57"/>
      <c r="B42" s="57"/>
      <c r="C42" s="57"/>
      <c r="D42" s="57"/>
    </row>
    <row r="43" spans="1:4" ht="12.75" hidden="1">
      <c r="A43" s="3"/>
      <c r="B43" s="3"/>
      <c r="C43" s="3"/>
      <c r="D43" s="3"/>
    </row>
    <row r="44" spans="1:4" ht="15.75" hidden="1">
      <c r="A44" s="2" t="s">
        <v>24</v>
      </c>
      <c r="C44" s="11" t="s">
        <v>5</v>
      </c>
      <c r="D44" s="4">
        <v>22823000</v>
      </c>
    </row>
    <row r="45" spans="1:2" ht="15" hidden="1">
      <c r="A45" s="12" t="s">
        <v>10</v>
      </c>
      <c r="B45" s="13"/>
    </row>
    <row r="46" spans="1:4" ht="12.75" hidden="1">
      <c r="A46" s="1" t="s">
        <v>14</v>
      </c>
      <c r="D46" s="35"/>
    </row>
    <row r="47" spans="1:4" ht="12.75" hidden="1">
      <c r="A47" s="1" t="s">
        <v>15</v>
      </c>
      <c r="D47" s="35"/>
    </row>
    <row r="48" spans="1:4" ht="12.75" hidden="1">
      <c r="A48" s="1" t="s">
        <v>18</v>
      </c>
      <c r="D48" s="35"/>
    </row>
    <row r="49" spans="1:4" ht="12.75" hidden="1">
      <c r="A49" s="1" t="s">
        <v>20</v>
      </c>
      <c r="D49" s="8"/>
    </row>
    <row r="50" spans="1:4" ht="13.5" hidden="1" thickBot="1">
      <c r="A50" s="1"/>
      <c r="D50" s="14" t="s">
        <v>11</v>
      </c>
    </row>
    <row r="51" spans="1:4" ht="16.5" hidden="1" thickBot="1" thickTop="1">
      <c r="A51" s="15" t="s">
        <v>0</v>
      </c>
      <c r="B51" s="16" t="s">
        <v>1</v>
      </c>
      <c r="C51" s="17" t="s">
        <v>2</v>
      </c>
      <c r="D51" s="18" t="s">
        <v>3</v>
      </c>
    </row>
    <row r="52" spans="1:4" ht="15" hidden="1" thickTop="1">
      <c r="A52" s="19">
        <v>2008</v>
      </c>
      <c r="B52" s="34">
        <v>134747677.5</v>
      </c>
      <c r="C52" s="34">
        <v>0</v>
      </c>
      <c r="D52" s="22">
        <f>+B52-C52</f>
        <v>134747677.5</v>
      </c>
    </row>
    <row r="53" spans="1:4" ht="14.25" hidden="1">
      <c r="A53" s="19">
        <v>2009</v>
      </c>
      <c r="B53" s="33">
        <v>114361067.34</v>
      </c>
      <c r="C53" s="21">
        <v>181203666.23</v>
      </c>
      <c r="D53" s="22">
        <f>D52+B53-C53</f>
        <v>67905078.61000001</v>
      </c>
    </row>
    <row r="54" spans="1:4" ht="14.25" hidden="1">
      <c r="A54" s="19">
        <v>2010</v>
      </c>
      <c r="B54" s="21">
        <v>22246652.62</v>
      </c>
      <c r="C54" s="21">
        <v>90151731.23</v>
      </c>
      <c r="D54" s="22">
        <f>D53+B54-C54</f>
        <v>0</v>
      </c>
    </row>
    <row r="55" spans="1:4" ht="14.25" hidden="1">
      <c r="A55" s="19">
        <v>2011</v>
      </c>
      <c r="B55" s="21">
        <v>22809821.06</v>
      </c>
      <c r="C55" s="21">
        <v>0</v>
      </c>
      <c r="D55" s="22">
        <f>D54+B55-C55</f>
        <v>22809821.06</v>
      </c>
    </row>
    <row r="56" spans="1:4" ht="14.25" hidden="1">
      <c r="A56" s="19">
        <v>2012</v>
      </c>
      <c r="B56" s="21"/>
      <c r="C56" s="21">
        <v>22809821.06</v>
      </c>
      <c r="D56" s="22">
        <f>D55+B56-C56</f>
        <v>0</v>
      </c>
    </row>
    <row r="57" spans="1:4" ht="15" hidden="1" thickBot="1">
      <c r="A57" s="23">
        <v>2013</v>
      </c>
      <c r="B57" s="24">
        <v>0</v>
      </c>
      <c r="C57" s="24">
        <v>0</v>
      </c>
      <c r="D57" s="25">
        <v>0</v>
      </c>
    </row>
    <row r="58" spans="1:4" ht="16.5" hidden="1" thickBot="1" thickTop="1">
      <c r="A58" s="26" t="s">
        <v>23</v>
      </c>
      <c r="B58" s="27">
        <f>SUM(B52:B57)</f>
        <v>294165218.52</v>
      </c>
      <c r="C58" s="28">
        <f>SUM(C52:C57)</f>
        <v>294165218.52</v>
      </c>
      <c r="D58" s="29">
        <f>B58-C58</f>
        <v>0</v>
      </c>
    </row>
    <row r="59" spans="1:4" ht="13.5" hidden="1" thickTop="1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5.75">
      <c r="A62" s="2" t="s">
        <v>25</v>
      </c>
      <c r="C62" s="11" t="s">
        <v>5</v>
      </c>
      <c r="D62" s="4">
        <v>700000000</v>
      </c>
    </row>
    <row r="63" spans="1:2" ht="15">
      <c r="A63" s="12" t="s">
        <v>9</v>
      </c>
      <c r="B63" s="13"/>
    </row>
    <row r="64" spans="1:4" ht="13.5" thickBot="1">
      <c r="A64" s="1" t="s">
        <v>30</v>
      </c>
      <c r="D64" s="14" t="s">
        <v>11</v>
      </c>
    </row>
    <row r="65" spans="1:4" ht="16.5" thickBot="1" thickTop="1">
      <c r="A65" s="15" t="s">
        <v>0</v>
      </c>
      <c r="B65" s="16" t="s">
        <v>1</v>
      </c>
      <c r="C65" s="17" t="s">
        <v>2</v>
      </c>
      <c r="D65" s="18" t="s">
        <v>3</v>
      </c>
    </row>
    <row r="66" spans="1:4" ht="15" thickTop="1">
      <c r="A66" s="19">
        <v>2010</v>
      </c>
      <c r="B66" s="33">
        <v>186840000</v>
      </c>
      <c r="C66" s="21">
        <v>0</v>
      </c>
      <c r="D66" s="22">
        <f>+B66-C66</f>
        <v>186840000</v>
      </c>
    </row>
    <row r="67" spans="1:4" ht="14.25">
      <c r="A67" s="19">
        <v>2011</v>
      </c>
      <c r="B67" s="21">
        <f>181854000+87556935.78</f>
        <v>269410935.78</v>
      </c>
      <c r="C67" s="21">
        <v>0</v>
      </c>
      <c r="D67" s="22">
        <f>D66+B67-C67</f>
        <v>456250935.78</v>
      </c>
    </row>
    <row r="68" spans="1:4" ht="14.25">
      <c r="A68" s="19">
        <v>2012</v>
      </c>
      <c r="B68" s="21">
        <v>238381000</v>
      </c>
      <c r="C68" s="21">
        <v>0</v>
      </c>
      <c r="D68" s="22">
        <f>D67+B68-C68</f>
        <v>694631935.78</v>
      </c>
    </row>
    <row r="69" spans="1:4" ht="15" thickBot="1">
      <c r="A69" s="23">
        <v>2013</v>
      </c>
      <c r="B69" s="24">
        <v>5368064.22</v>
      </c>
      <c r="C69" s="24">
        <f>11111112+11111112+5555556+5555556</f>
        <v>33333336</v>
      </c>
      <c r="D69" s="25">
        <f>D68+B69-C69</f>
        <v>666666664</v>
      </c>
    </row>
    <row r="70" spans="1:6" ht="16.5" thickBot="1" thickTop="1">
      <c r="A70" s="26" t="s">
        <v>28</v>
      </c>
      <c r="B70" s="27">
        <f>SUM(B66:B69)</f>
        <v>700000000</v>
      </c>
      <c r="C70" s="28">
        <f>SUM(C66:C69)</f>
        <v>33333336</v>
      </c>
      <c r="D70" s="29">
        <f>B70-C70</f>
        <v>666666664</v>
      </c>
      <c r="E70" s="49"/>
      <c r="F70" s="9"/>
    </row>
    <row r="71" spans="1:6" ht="15.75" thickTop="1">
      <c r="A71" s="52"/>
      <c r="B71" s="53"/>
      <c r="C71" s="53"/>
      <c r="D71" s="53"/>
      <c r="E71" s="49"/>
      <c r="F71" s="9"/>
    </row>
    <row r="72" spans="1:6" ht="15">
      <c r="A72" s="52"/>
      <c r="B72" s="53"/>
      <c r="C72" s="53"/>
      <c r="D72" s="53"/>
      <c r="E72" s="49"/>
      <c r="F72" s="9"/>
    </row>
    <row r="73" spans="1:6" ht="15.75">
      <c r="A73" s="2" t="s">
        <v>27</v>
      </c>
      <c r="C73" s="11" t="s">
        <v>5</v>
      </c>
      <c r="D73" s="4">
        <v>300000000</v>
      </c>
      <c r="E73" s="49"/>
      <c r="F73" s="9"/>
    </row>
    <row r="74" spans="1:6" ht="15">
      <c r="A74" s="12" t="s">
        <v>6</v>
      </c>
      <c r="B74" s="13"/>
      <c r="E74" s="49"/>
      <c r="F74" s="9"/>
    </row>
    <row r="75" spans="1:6" ht="13.5" thickBot="1">
      <c r="A75" s="1" t="s">
        <v>26</v>
      </c>
      <c r="D75" s="14" t="s">
        <v>11</v>
      </c>
      <c r="E75" s="49"/>
      <c r="F75" s="9"/>
    </row>
    <row r="76" spans="1:6" ht="16.5" thickBot="1" thickTop="1">
      <c r="A76" s="15" t="s">
        <v>0</v>
      </c>
      <c r="B76" s="16" t="s">
        <v>1</v>
      </c>
      <c r="C76" s="17" t="s">
        <v>2</v>
      </c>
      <c r="D76" s="18" t="s">
        <v>3</v>
      </c>
      <c r="E76" s="49"/>
      <c r="F76" s="9"/>
    </row>
    <row r="77" spans="1:6" ht="15.75" thickBot="1" thickTop="1">
      <c r="A77" s="19">
        <v>2013</v>
      </c>
      <c r="B77" s="33">
        <v>0</v>
      </c>
      <c r="C77" s="21">
        <v>0</v>
      </c>
      <c r="D77" s="22">
        <f>+B77-C77</f>
        <v>0</v>
      </c>
      <c r="E77" s="49"/>
      <c r="F77" s="9"/>
    </row>
    <row r="78" spans="1:6" ht="16.5" thickBot="1" thickTop="1">
      <c r="A78" s="54" t="s">
        <v>28</v>
      </c>
      <c r="B78" s="55">
        <f>SUM(B74:B77)</f>
        <v>0</v>
      </c>
      <c r="C78" s="45">
        <f>SUM(C74:C77)</f>
        <v>0</v>
      </c>
      <c r="D78" s="56">
        <f>B78-C78</f>
        <v>0</v>
      </c>
      <c r="E78" s="49"/>
      <c r="F78" s="9"/>
    </row>
    <row r="79" spans="1:6" ht="15.75" thickTop="1">
      <c r="A79" s="52"/>
      <c r="B79" s="53"/>
      <c r="C79" s="53"/>
      <c r="D79" s="53"/>
      <c r="E79" s="49"/>
      <c r="F79" s="9"/>
    </row>
    <row r="80" spans="2:6" ht="12.75">
      <c r="B80" s="51"/>
      <c r="E80" s="48"/>
      <c r="F80" s="9"/>
    </row>
    <row r="81" spans="1:6" ht="18.75" thickBot="1">
      <c r="A81" s="36" t="s">
        <v>4</v>
      </c>
      <c r="B81" s="37"/>
      <c r="C81" s="37"/>
      <c r="D81" s="35" t="s">
        <v>11</v>
      </c>
      <c r="F81" s="47"/>
    </row>
    <row r="82" spans="1:4" ht="16.5" thickBot="1" thickTop="1">
      <c r="A82" s="15" t="s">
        <v>0</v>
      </c>
      <c r="B82" s="16" t="s">
        <v>1</v>
      </c>
      <c r="C82" s="17" t="s">
        <v>2</v>
      </c>
      <c r="D82" s="18" t="s">
        <v>3</v>
      </c>
    </row>
    <row r="83" spans="1:8" s="43" customFormat="1" ht="17.25" thickTop="1">
      <c r="A83" s="39">
        <v>2006</v>
      </c>
      <c r="B83" s="40">
        <f>SUM(B7)</f>
        <v>289000000</v>
      </c>
      <c r="C83" s="40">
        <f>SUM(C7)</f>
        <v>0</v>
      </c>
      <c r="D83" s="40">
        <f>SUM(D7)</f>
        <v>289000000</v>
      </c>
      <c r="E83" s="41"/>
      <c r="F83" s="42"/>
      <c r="H83" s="44"/>
    </row>
    <row r="84" spans="1:8" s="43" customFormat="1" ht="16.5">
      <c r="A84" s="39">
        <v>2007</v>
      </c>
      <c r="B84" s="40">
        <f>SUM(B8)</f>
        <v>379500000</v>
      </c>
      <c r="C84" s="40">
        <f>SUM(C8)</f>
        <v>0</v>
      </c>
      <c r="D84" s="40">
        <f aca="true" t="shared" si="1" ref="D84:D89">D83+B84-C84</f>
        <v>668500000</v>
      </c>
      <c r="E84" s="41"/>
      <c r="F84" s="42"/>
      <c r="H84" s="44"/>
    </row>
    <row r="85" spans="1:8" s="43" customFormat="1" ht="16.5">
      <c r="A85" s="39">
        <v>2008</v>
      </c>
      <c r="B85" s="40">
        <f>SUM(B9,B22)</f>
        <v>681500000</v>
      </c>
      <c r="C85" s="40">
        <f>SUM(C9,C22)</f>
        <v>14097560.98</v>
      </c>
      <c r="D85" s="40">
        <f t="shared" si="1"/>
        <v>1335902439.02</v>
      </c>
      <c r="E85" s="41"/>
      <c r="F85" s="42"/>
      <c r="H85" s="44"/>
    </row>
    <row r="86" spans="1:8" s="43" customFormat="1" ht="16.5">
      <c r="A86" s="39">
        <v>2009</v>
      </c>
      <c r="B86" s="40">
        <f>SUM(B23,B10)</f>
        <v>750000000</v>
      </c>
      <c r="C86" s="40">
        <f>SUM(C23,C10)</f>
        <v>14097560.98</v>
      </c>
      <c r="D86" s="40">
        <f t="shared" si="1"/>
        <v>2071804878.04</v>
      </c>
      <c r="E86" s="41"/>
      <c r="F86" s="42"/>
      <c r="H86" s="44"/>
    </row>
    <row r="87" spans="1:8" s="43" customFormat="1" ht="16.5">
      <c r="A87" s="39">
        <v>2010</v>
      </c>
      <c r="B87" s="40">
        <f aca="true" t="shared" si="2" ref="B87:C89">SUM(B11,B24,B66)</f>
        <v>386840000</v>
      </c>
      <c r="C87" s="40">
        <f t="shared" si="2"/>
        <v>14097560.98</v>
      </c>
      <c r="D87" s="40">
        <f t="shared" si="1"/>
        <v>2444547317.06</v>
      </c>
      <c r="E87" s="41"/>
      <c r="F87" s="42"/>
      <c r="H87" s="44"/>
    </row>
    <row r="88" spans="1:8" s="43" customFormat="1" ht="16.5">
      <c r="A88" s="39">
        <v>2011</v>
      </c>
      <c r="B88" s="40">
        <f t="shared" si="2"/>
        <v>769410935.78</v>
      </c>
      <c r="C88" s="40">
        <f t="shared" si="2"/>
        <v>32609756.1</v>
      </c>
      <c r="D88" s="40">
        <f t="shared" si="1"/>
        <v>3181348496.7400002</v>
      </c>
      <c r="E88" s="41"/>
      <c r="F88" s="42"/>
      <c r="H88" s="44"/>
    </row>
    <row r="89" spans="1:8" s="43" customFormat="1" ht="16.5">
      <c r="A89" s="39">
        <v>2012</v>
      </c>
      <c r="B89" s="40">
        <f t="shared" si="2"/>
        <v>738381000</v>
      </c>
      <c r="C89" s="40">
        <f t="shared" si="2"/>
        <v>65062137.04</v>
      </c>
      <c r="D89" s="40">
        <f t="shared" si="1"/>
        <v>3854667359.7000003</v>
      </c>
      <c r="E89" s="41"/>
      <c r="F89" s="42"/>
      <c r="H89" s="44"/>
    </row>
    <row r="90" spans="1:8" s="43" customFormat="1" ht="17.25" thickBot="1">
      <c r="A90" s="39">
        <v>2013</v>
      </c>
      <c r="B90" s="40">
        <f>SUM(B77,B69,B27,B14)</f>
        <v>605368064.22</v>
      </c>
      <c r="C90" s="40">
        <f>SUM(C77,C69,C27,C14)</f>
        <v>134109758.74000001</v>
      </c>
      <c r="D90" s="40">
        <f>D89+B90-C90</f>
        <v>4325925665.18</v>
      </c>
      <c r="E90" s="41"/>
      <c r="F90" s="42"/>
      <c r="H90" s="44"/>
    </row>
    <row r="91" spans="1:4" ht="13.5" thickTop="1">
      <c r="A91" s="38"/>
      <c r="B91" s="38"/>
      <c r="C91" s="38"/>
      <c r="D91" s="38"/>
    </row>
    <row r="92" spans="1:4" ht="18.75" thickBot="1">
      <c r="A92" s="30" t="s">
        <v>29</v>
      </c>
      <c r="B92" s="31">
        <f>SUM(B83:B90)</f>
        <v>4600000000</v>
      </c>
      <c r="C92" s="31">
        <f>SUM(C83:C90)</f>
        <v>274074334.82</v>
      </c>
      <c r="D92" s="31">
        <f>B92-C92</f>
        <v>4325925665.18</v>
      </c>
    </row>
    <row r="93" ht="13.5" thickTop="1"/>
    <row r="94" spans="2:3" ht="12.75">
      <c r="B94" s="32"/>
      <c r="C94" s="32"/>
    </row>
    <row r="95" ht="12.75">
      <c r="C95" s="32"/>
    </row>
    <row r="96" ht="12.75">
      <c r="B96" s="51"/>
    </row>
  </sheetData>
  <sheetProtection/>
  <mergeCells count="3">
    <mergeCell ref="A16:D16"/>
    <mergeCell ref="A29:D29"/>
    <mergeCell ref="A42:D42"/>
  </mergeCells>
  <printOptions/>
  <pageMargins left="0.984251968503937" right="0.984251968503937" top="0.7874015748031497" bottom="0.984251968503937" header="0.5118110236220472" footer="0.5118110236220472"/>
  <pageSetup firstPageNumber="183" useFirstPageNumber="1" horizontalDpi="600" verticalDpi="600" orientation="portrait" paperSize="9" scale="75" r:id="rId1"/>
  <headerFooter scaleWithDoc="0" alignWithMargins="0">
    <oddFooter>&amp;L&amp;"Arial,Kurzíva"Zastupitelstvo Olomouckého kraje 20.6.2014
5.2. - Závěrečný účet Olomouckého kraje za rok 2013
Příloha č. 5: Přehled úvěrů a půjček Olomouckého kraje&amp;RStrana &amp;P (Celkem 480)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Foret Oldřich</cp:lastModifiedBy>
  <cp:lastPrinted>2014-05-27T05:12:38Z</cp:lastPrinted>
  <dcterms:created xsi:type="dcterms:W3CDTF">2007-04-30T12:48:03Z</dcterms:created>
  <dcterms:modified xsi:type="dcterms:W3CDTF">2014-06-02T12:39:45Z</dcterms:modified>
  <cp:category/>
  <cp:version/>
  <cp:contentType/>
  <cp:contentStatus/>
</cp:coreProperties>
</file>