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7786\Downloads\"/>
    </mc:Choice>
  </mc:AlternateContent>
  <bookViews>
    <workbookView xWindow="0" yWindow="240" windowWidth="15456" windowHeight="11928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List1!$A$1:$K$35</definedName>
  </definedNames>
  <calcPr calcId="152511"/>
</workbook>
</file>

<file path=xl/calcChain.xml><?xml version="1.0" encoding="utf-8"?>
<calcChain xmlns="http://schemas.openxmlformats.org/spreadsheetml/2006/main">
  <c r="G30" i="1" l="1"/>
  <c r="F30" i="1"/>
  <c r="D30" i="1"/>
  <c r="J33" i="1" l="1"/>
  <c r="H33" i="1"/>
  <c r="J31" i="1"/>
  <c r="H31" i="1"/>
  <c r="G31" i="1"/>
  <c r="G33" i="1" s="1"/>
  <c r="D31" i="1"/>
  <c r="D33" i="1" s="1"/>
  <c r="I30" i="1"/>
  <c r="I31" i="1" s="1"/>
  <c r="I33" i="1" s="1"/>
  <c r="E30" i="1"/>
  <c r="F31" i="1" l="1"/>
  <c r="F33" i="1" s="1"/>
  <c r="E31" i="1"/>
  <c r="E33" i="1" s="1"/>
  <c r="F25" i="1"/>
  <c r="E21" i="1" l="1"/>
  <c r="F21" i="1" s="1"/>
  <c r="J27" i="1" l="1"/>
  <c r="H27" i="1"/>
  <c r="F27" i="1"/>
  <c r="D27" i="1"/>
  <c r="E25" i="1"/>
  <c r="G25" i="1" s="1"/>
  <c r="I25" i="1" s="1"/>
  <c r="G26" i="1"/>
  <c r="G17" i="1"/>
  <c r="I27" i="1" l="1"/>
  <c r="G27" i="1"/>
  <c r="E27" i="1"/>
  <c r="I26" i="1"/>
  <c r="J22" i="1"/>
  <c r="H22" i="1"/>
  <c r="F22" i="1"/>
  <c r="E22" i="1"/>
  <c r="D22" i="1"/>
  <c r="G22" i="1" l="1"/>
  <c r="I21" i="1"/>
  <c r="I22" i="1" s="1"/>
  <c r="E13" i="1"/>
  <c r="J14" i="1"/>
  <c r="D14" i="1"/>
  <c r="E12" i="1"/>
  <c r="F13" i="1" l="1"/>
  <c r="G13" i="1" s="1"/>
  <c r="I13" i="1" s="1"/>
  <c r="H12" i="1"/>
  <c r="F12" i="1"/>
  <c r="E14" i="1"/>
  <c r="G12" i="1"/>
  <c r="J18" i="1"/>
  <c r="F18" i="1"/>
  <c r="D18" i="1"/>
  <c r="H18" i="1"/>
  <c r="F14" i="1" l="1"/>
  <c r="I12" i="1"/>
  <c r="E18" i="1"/>
  <c r="I17" i="1"/>
  <c r="G18" i="1"/>
  <c r="I18" i="1" l="1"/>
  <c r="E8" i="1"/>
  <c r="F8" i="1" s="1"/>
  <c r="H14" i="1" l="1"/>
  <c r="I14" i="1" l="1"/>
  <c r="G14" i="1"/>
  <c r="J9" i="1"/>
  <c r="E9" i="1"/>
  <c r="D9" i="1"/>
  <c r="H8" i="1"/>
  <c r="H9" i="1" s="1"/>
  <c r="F9" i="1"/>
  <c r="I8" i="1" l="1"/>
  <c r="G9" i="1" l="1"/>
  <c r="I9" i="1"/>
</calcChain>
</file>

<file path=xl/sharedStrings.xml><?xml version="1.0" encoding="utf-8"?>
<sst xmlns="http://schemas.openxmlformats.org/spreadsheetml/2006/main" count="62" uniqueCount="49">
  <si>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</si>
  <si>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</si>
  <si>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</si>
  <si>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</si>
  <si>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</si>
  <si>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</si>
  <si>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</si>
  <si>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</si>
  <si>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</si>
  <si>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</si>
  <si>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</si>
  <si>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</si>
  <si>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</si>
  <si>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</si>
  <si>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</si>
  <si>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</si>
  <si>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</si>
  <si>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</si>
  <si>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</si>
  <si>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</si>
  <si>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</si>
  <si>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</si>
  <si>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</si>
  <si>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PO</t>
  </si>
  <si>
    <t>4.</t>
  </si>
  <si>
    <t>5.</t>
  </si>
  <si>
    <t>6.</t>
  </si>
  <si>
    <t>7.</t>
  </si>
  <si>
    <t>AMO - Kotlíkové dotace v Olomouckém kraji</t>
  </si>
  <si>
    <t>UR/82/28/2020</t>
  </si>
  <si>
    <t>Projekt podaný do výzvy č. 1 národního podprogramu Nová zelená úsporám - Adaptační a mitigační opatření (AMO) vyhlášený Státním fondem životního prostředí ČR</t>
  </si>
  <si>
    <t>Hospodaření se srážkovými vodami  v intravilánu příspěvkových organizací Olomouckého kraje II</t>
  </si>
  <si>
    <t>Hospodaření se srážkovými vodami  v intravilánu příspěvkových organizací Olomouckého kraje III</t>
  </si>
  <si>
    <t>UR/78/38/2019</t>
  </si>
  <si>
    <t>Adaptační strategie Olomouckého kraje na dopady změny klimatu</t>
  </si>
  <si>
    <t>UR/84/22/2020</t>
  </si>
  <si>
    <r>
      <t xml:space="preserve">Projekty podané do výzvy č. 4 Integrovaného regionálního operačního programu s názvem "MAS Moravská cesta - IROP - Podpora školství v regionu II" </t>
    </r>
    <r>
      <rPr>
        <i/>
        <sz val="12"/>
        <color theme="1"/>
        <rFont val="Arial"/>
        <family val="2"/>
        <charset val="238"/>
      </rPr>
      <t>(ve vazbě na 68. výzvu IROP - Zvyšování kvality a dostupnosti infrastruktury pro vzdělávání a celoživotní učení - integrované projekty CLLD)</t>
    </r>
  </si>
  <si>
    <r>
      <t xml:space="preserve">Virtuální muzeum ve výuce - využití nových digitálních technologií v propojení formálního a neformálního vzdělávání                                                                                       </t>
    </r>
    <r>
      <rPr>
        <i/>
        <sz val="12"/>
        <rFont val="Arial"/>
        <family val="2"/>
        <charset val="238"/>
      </rPr>
      <t xml:space="preserve">(Vlastivědné muzeum v Olomouci) </t>
    </r>
  </si>
  <si>
    <r>
      <t xml:space="preserve">Modernizace a vybavení odborných učeben na GJO Litovel      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 xml:space="preserve"> (Gymnázium JanaOpletala Litovel, Opletalova 189)</t>
    </r>
  </si>
  <si>
    <r>
      <t xml:space="preserve">Modernizace učeben odborného výcviku oboru elektrikář na SOŠ Litovel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(Střední odborná škola Litovel, Komenského 677)</t>
    </r>
  </si>
  <si>
    <t xml:space="preserve">Projekt podaný do výzvy č. 02_18_067 Implementace strategie digitálního vzdělávání II Operačního programu Výzkum, vývoj a vzdělávání </t>
  </si>
  <si>
    <r>
      <t>Projekt podaný do SGS-3 výzvy Státního fondu životní prostředí ČR (prioritní oblast 4 - Zmírňování změny klimatu a adaptace na změnu klimatu na lokální úrovni</t>
    </r>
    <r>
      <rPr>
        <sz val="12"/>
        <color theme="1"/>
        <rFont val="Arial"/>
        <family val="2"/>
        <charset val="238"/>
      </rPr>
      <t>) spolufinancovaný z Norských fondů 2014-2021</t>
    </r>
  </si>
  <si>
    <r>
      <t xml:space="preserve">Projekty podané do 119. výzvy Operačního programu životní prostředí </t>
    </r>
    <r>
      <rPr>
        <sz val="12"/>
        <color theme="1"/>
        <rFont val="Arial"/>
        <family val="2"/>
        <charset val="238"/>
      </rPr>
      <t>(prioritní osa 1 - Zlepšování kvality vod a snižování rizika povodní, investiční specifický cíl 1.3 - Zajistit povodňovou ochranu intravilánu)</t>
    </r>
  </si>
  <si>
    <t>UR/88/44/2020</t>
  </si>
  <si>
    <t>UR/88/46/2020</t>
  </si>
  <si>
    <t>8.</t>
  </si>
  <si>
    <t>Mobilní průvodce Opolským vojvodstvím a Olomouckým krajem (E-turista)</t>
  </si>
  <si>
    <t>UR/16/41/2017</t>
  </si>
  <si>
    <t>Projekt podaný do výzvy č. 11_16_025 pro individuální projekty Operačního programu INTERREG V-A Česká republika – Polsko (prioritní osa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</si>
</sst>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164" fontId="2" fillId="5" borderId="38" xfId="0" applyNumberFormat="1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164" fontId="5" fillId="5" borderId="31" xfId="0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64" fontId="3" fillId="5" borderId="0" xfId="0" applyNumberFormat="1" applyFont="1" applyFill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19" fillId="5" borderId="0" xfId="0" applyFont="1" applyFill="1" applyAlignment="1">
      <alignment vertical="center"/>
    </xf>
    <xf numFmtId="0" fontId="18" fillId="5" borderId="30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left" vertical="center" wrapText="1"/>
    </xf>
    <xf numFmtId="0" fontId="20" fillId="5" borderId="31" xfId="0" applyFont="1" applyFill="1" applyBorder="1" applyAlignment="1">
      <alignment horizontal="center" vertical="center" wrapText="1"/>
    </xf>
    <xf numFmtId="164" fontId="20" fillId="5" borderId="31" xfId="0" applyNumberFormat="1" applyFont="1" applyFill="1" applyBorder="1" applyAlignment="1">
      <alignment horizontal="right" vertical="center"/>
    </xf>
    <xf numFmtId="0" fontId="20" fillId="0" borderId="32" xfId="0" applyFont="1" applyBorder="1" applyAlignment="1">
      <alignment horizontal="center" vertical="center"/>
    </xf>
    <xf numFmtId="164" fontId="19" fillId="5" borderId="0" xfId="0" applyNumberFormat="1" applyFont="1" applyFill="1" applyAlignment="1">
      <alignment vertical="center"/>
    </xf>
    <xf numFmtId="0" fontId="18" fillId="4" borderId="28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64" fontId="18" fillId="4" borderId="18" xfId="0" applyNumberFormat="1" applyFont="1" applyFill="1" applyBorder="1" applyAlignment="1">
      <alignment vertical="center"/>
    </xf>
    <xf numFmtId="0" fontId="18" fillId="4" borderId="29" xfId="0" applyFont="1" applyFill="1" applyBorder="1" applyAlignment="1">
      <alignment horizontal="center" vertical="center"/>
    </xf>
    <xf numFmtId="164" fontId="18" fillId="4" borderId="11" xfId="0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8"/>
  <sheetViews>
    <sheetView tabSelected="1" view="pageBreakPreview" topLeftCell="C1" zoomScale="70" zoomScaleNormal="80" zoomScaleSheetLayoutView="70" zoomScalePageLayoutView="75" workbookViewId="0">
      <pane ySplit="6" topLeftCell="A28" activePane="bottomLeft" state="frozen"/>
      <selection pane="bottomLeft" activeCell="I30" sqref="I30"/>
    </sheetView>
  </sheetViews>
  <sheetFormatPr defaultRowHeight="13.2" x14ac:dyDescent="0.25"/>
  <cols>
    <col min="1" max="1" width="5.77734375" style="8" customWidth="1"/>
    <col min="2" max="2" width="66.77734375" style="2" customWidth="1"/>
    <col min="3" max="3" width="14.77734375" style="22" customWidth="1"/>
    <col min="4" max="4" width="23.21875" customWidth="1"/>
    <col min="5" max="5" width="22.21875" customWidth="1"/>
    <col min="6" max="6" width="21" customWidth="1"/>
    <col min="7" max="7" width="20.44140625" customWidth="1"/>
    <col min="8" max="8" width="20.77734375" style="12" customWidth="1"/>
    <col min="9" max="10" width="19.77734375" customWidth="1"/>
    <col min="11" max="11" width="21.44140625" style="1" customWidth="1"/>
    <col min="16" max="16" width="19.21875" bestFit="1" customWidth="1"/>
    <col min="18" max="18" width="20.21875" bestFit="1" customWidth="1"/>
  </cols>
  <sheetData>
    <row r="1" spans="1:110" ht="20.25" customHeight="1" x14ac:dyDescent="0.3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0" ht="15.75" customHeight="1" thickBot="1" x14ac:dyDescent="0.3">
      <c r="I2" s="6"/>
      <c r="J2" s="6"/>
    </row>
    <row r="3" spans="1:110" s="1" customFormat="1" ht="32.700000000000003" customHeight="1" x14ac:dyDescent="0.25">
      <c r="A3" s="71" t="s">
        <v>1</v>
      </c>
      <c r="B3" s="60" t="s">
        <v>0</v>
      </c>
      <c r="C3" s="73" t="s">
        <v>14</v>
      </c>
      <c r="D3" s="62" t="s">
        <v>2</v>
      </c>
      <c r="E3" s="62" t="s">
        <v>3</v>
      </c>
      <c r="F3" s="62" t="s">
        <v>5</v>
      </c>
      <c r="G3" s="62" t="s">
        <v>6</v>
      </c>
      <c r="H3" s="64" t="s">
        <v>9</v>
      </c>
      <c r="I3" s="62" t="s">
        <v>4</v>
      </c>
      <c r="J3" s="62" t="s">
        <v>8</v>
      </c>
      <c r="K3" s="67" t="s">
        <v>20</v>
      </c>
    </row>
    <row r="4" spans="1:110" s="1" customFormat="1" ht="18.600000000000001" customHeight="1" x14ac:dyDescent="0.25">
      <c r="A4" s="72"/>
      <c r="B4" s="61"/>
      <c r="C4" s="74"/>
      <c r="D4" s="63"/>
      <c r="E4" s="63"/>
      <c r="F4" s="63"/>
      <c r="G4" s="63"/>
      <c r="H4" s="65"/>
      <c r="I4" s="63"/>
      <c r="J4" s="63"/>
      <c r="K4" s="68"/>
    </row>
    <row r="5" spans="1:110" s="1" customFormat="1" ht="17.25" customHeight="1" thickBot="1" x14ac:dyDescent="0.3">
      <c r="A5" s="15"/>
      <c r="B5" s="14"/>
      <c r="C5" s="75"/>
      <c r="D5" s="5" t="s">
        <v>11</v>
      </c>
      <c r="E5" s="5" t="s">
        <v>10</v>
      </c>
      <c r="F5" s="70"/>
      <c r="G5" s="70"/>
      <c r="H5" s="66"/>
      <c r="I5" s="5" t="s">
        <v>12</v>
      </c>
      <c r="J5" s="5" t="s">
        <v>13</v>
      </c>
      <c r="K5" s="69"/>
    </row>
    <row r="6" spans="1:110" s="1" customFormat="1" ht="21.45" customHeight="1" thickTop="1" thickBot="1" x14ac:dyDescent="0.3">
      <c r="A6" s="16">
        <v>1</v>
      </c>
      <c r="B6" s="17">
        <v>2</v>
      </c>
      <c r="C6" s="23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8">
        <v>10</v>
      </c>
      <c r="K6" s="19">
        <v>11</v>
      </c>
    </row>
    <row r="7" spans="1:110" s="27" customFormat="1" ht="61.5" customHeight="1" x14ac:dyDescent="0.25">
      <c r="A7" s="80" t="s">
        <v>30</v>
      </c>
      <c r="B7" s="81"/>
      <c r="C7" s="81"/>
      <c r="D7" s="81"/>
      <c r="E7" s="81"/>
      <c r="F7" s="81"/>
      <c r="G7" s="81"/>
      <c r="H7" s="81"/>
      <c r="I7" s="81"/>
      <c r="J7" s="81"/>
      <c r="K7" s="82"/>
    </row>
    <row r="8" spans="1:110" s="27" customFormat="1" ht="73.5" customHeight="1" thickBot="1" x14ac:dyDescent="0.3">
      <c r="A8" s="34" t="s">
        <v>19</v>
      </c>
      <c r="B8" s="48" t="s">
        <v>28</v>
      </c>
      <c r="C8" s="35" t="s">
        <v>15</v>
      </c>
      <c r="D8" s="36">
        <v>68049792</v>
      </c>
      <c r="E8" s="36">
        <f>D8</f>
        <v>68049792</v>
      </c>
      <c r="F8" s="36">
        <f>E8</f>
        <v>68049792</v>
      </c>
      <c r="G8" s="36">
        <v>0</v>
      </c>
      <c r="H8" s="36">
        <f>D8-E8</f>
        <v>0</v>
      </c>
      <c r="I8" s="36">
        <f>G8+H8</f>
        <v>0</v>
      </c>
      <c r="J8" s="36">
        <v>0</v>
      </c>
      <c r="K8" s="37" t="s">
        <v>29</v>
      </c>
    </row>
    <row r="9" spans="1:110" s="27" customFormat="1" ht="27" customHeight="1" thickBot="1" x14ac:dyDescent="0.3">
      <c r="A9" s="83" t="s">
        <v>7</v>
      </c>
      <c r="B9" s="84"/>
      <c r="C9" s="84"/>
      <c r="D9" s="32">
        <f>SUM(D8)</f>
        <v>68049792</v>
      </c>
      <c r="E9" s="32">
        <f t="shared" ref="E9:J9" si="0">SUM(E8)</f>
        <v>68049792</v>
      </c>
      <c r="F9" s="32">
        <f t="shared" si="0"/>
        <v>68049792</v>
      </c>
      <c r="G9" s="32">
        <f t="shared" si="0"/>
        <v>0</v>
      </c>
      <c r="H9" s="32">
        <f t="shared" si="0"/>
        <v>0</v>
      </c>
      <c r="I9" s="32">
        <f t="shared" si="0"/>
        <v>0</v>
      </c>
      <c r="J9" s="32">
        <f t="shared" si="0"/>
        <v>0</v>
      </c>
      <c r="K9" s="33"/>
    </row>
    <row r="10" spans="1:110" s="27" customFormat="1" ht="27" customHeight="1" thickBot="1" x14ac:dyDescent="0.3">
      <c r="A10" s="38"/>
      <c r="B10" s="39"/>
      <c r="C10" s="39"/>
      <c r="D10" s="40"/>
      <c r="E10" s="40"/>
      <c r="F10" s="40"/>
      <c r="G10" s="40"/>
      <c r="H10" s="40"/>
      <c r="I10" s="40"/>
      <c r="J10" s="40"/>
      <c r="K10" s="41"/>
    </row>
    <row r="11" spans="1:110" s="11" customFormat="1" ht="57.75" customHeight="1" x14ac:dyDescent="0.25">
      <c r="A11" s="85" t="s">
        <v>42</v>
      </c>
      <c r="B11" s="86"/>
      <c r="C11" s="86"/>
      <c r="D11" s="86"/>
      <c r="E11" s="86"/>
      <c r="F11" s="86"/>
      <c r="G11" s="86"/>
      <c r="H11" s="86"/>
      <c r="I11" s="86"/>
      <c r="J11" s="86"/>
      <c r="K11" s="87"/>
    </row>
    <row r="12" spans="1:110" s="11" customFormat="1" ht="57.75" customHeight="1" x14ac:dyDescent="0.25">
      <c r="A12" s="43" t="s">
        <v>21</v>
      </c>
      <c r="B12" s="42" t="s">
        <v>31</v>
      </c>
      <c r="C12" s="28" t="s">
        <v>15</v>
      </c>
      <c r="D12" s="31">
        <v>10885766</v>
      </c>
      <c r="E12" s="31">
        <f>D12</f>
        <v>10885766</v>
      </c>
      <c r="F12" s="31">
        <f>E12*0.85</f>
        <v>9252901.0999999996</v>
      </c>
      <c r="G12" s="31">
        <f>E12-F12</f>
        <v>1632864.9000000004</v>
      </c>
      <c r="H12" s="31">
        <f>D12-E12</f>
        <v>0</v>
      </c>
      <c r="I12" s="31">
        <f>G12+H12</f>
        <v>1632864.9000000004</v>
      </c>
      <c r="J12" s="31">
        <v>0</v>
      </c>
      <c r="K12" s="49" t="s">
        <v>33</v>
      </c>
    </row>
    <row r="13" spans="1:110" s="11" customFormat="1" ht="57.75" customHeight="1" thickBot="1" x14ac:dyDescent="0.3">
      <c r="A13" s="43" t="s">
        <v>22</v>
      </c>
      <c r="B13" s="42" t="s">
        <v>32</v>
      </c>
      <c r="C13" s="28" t="s">
        <v>15</v>
      </c>
      <c r="D13" s="31">
        <v>14987685</v>
      </c>
      <c r="E13" s="31">
        <f>D13</f>
        <v>14987685</v>
      </c>
      <c r="F13" s="31">
        <f>E13*0.85</f>
        <v>12739532.25</v>
      </c>
      <c r="G13" s="31">
        <f>E13-F13</f>
        <v>2248152.75</v>
      </c>
      <c r="H13" s="31">
        <v>0</v>
      </c>
      <c r="I13" s="31">
        <f t="shared" ref="I13" si="1">G13+H13</f>
        <v>2248152.75</v>
      </c>
      <c r="J13" s="31">
        <v>0</v>
      </c>
      <c r="K13" s="49" t="s">
        <v>33</v>
      </c>
    </row>
    <row r="14" spans="1:110" s="4" customFormat="1" ht="22.5" customHeight="1" thickBot="1" x14ac:dyDescent="0.3">
      <c r="A14" s="88" t="s">
        <v>7</v>
      </c>
      <c r="B14" s="89"/>
      <c r="C14" s="89"/>
      <c r="D14" s="29">
        <f t="shared" ref="D14:J14" si="2">SUM(D12:D13)</f>
        <v>25873451</v>
      </c>
      <c r="E14" s="29">
        <f t="shared" si="2"/>
        <v>25873451</v>
      </c>
      <c r="F14" s="29">
        <f t="shared" si="2"/>
        <v>21992433.350000001</v>
      </c>
      <c r="G14" s="29">
        <f t="shared" si="2"/>
        <v>3881017.6500000004</v>
      </c>
      <c r="H14" s="29">
        <f t="shared" si="2"/>
        <v>0</v>
      </c>
      <c r="I14" s="29">
        <f t="shared" si="2"/>
        <v>3881017.6500000004</v>
      </c>
      <c r="J14" s="29">
        <f t="shared" si="2"/>
        <v>0</v>
      </c>
      <c r="K14" s="30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s="11" customFormat="1" ht="22.5" customHeight="1" thickBot="1" x14ac:dyDescent="0.3">
      <c r="A15" s="44"/>
      <c r="B15" s="45"/>
      <c r="C15" s="45"/>
      <c r="D15" s="46"/>
      <c r="E15" s="46"/>
      <c r="F15" s="46"/>
      <c r="G15" s="46"/>
      <c r="H15" s="46"/>
      <c r="I15" s="46"/>
      <c r="J15" s="46"/>
      <c r="K15" s="47"/>
    </row>
    <row r="16" spans="1:110" s="11" customFormat="1" ht="55.5" customHeight="1" x14ac:dyDescent="0.25">
      <c r="A16" s="85" t="s">
        <v>41</v>
      </c>
      <c r="B16" s="86"/>
      <c r="C16" s="86"/>
      <c r="D16" s="86"/>
      <c r="E16" s="86"/>
      <c r="F16" s="86"/>
      <c r="G16" s="86"/>
      <c r="H16" s="86"/>
      <c r="I16" s="86"/>
      <c r="J16" s="86"/>
      <c r="K16" s="87"/>
    </row>
    <row r="17" spans="1:16" s="11" customFormat="1" ht="40.5" customHeight="1" thickBot="1" x14ac:dyDescent="0.3">
      <c r="A17" s="43" t="s">
        <v>24</v>
      </c>
      <c r="B17" s="42" t="s">
        <v>34</v>
      </c>
      <c r="C17" s="28" t="s">
        <v>15</v>
      </c>
      <c r="D17" s="31">
        <v>1444444</v>
      </c>
      <c r="E17" s="31">
        <v>1444444</v>
      </c>
      <c r="F17" s="31">
        <v>1300000</v>
      </c>
      <c r="G17" s="31">
        <f>E17-F17</f>
        <v>144444</v>
      </c>
      <c r="H17" s="31">
        <v>0</v>
      </c>
      <c r="I17" s="31">
        <f>G17+H17</f>
        <v>144444</v>
      </c>
      <c r="J17" s="31">
        <v>0</v>
      </c>
      <c r="K17" s="49" t="s">
        <v>35</v>
      </c>
    </row>
    <row r="18" spans="1:16" s="11" customFormat="1" ht="22.5" customHeight="1" thickBot="1" x14ac:dyDescent="0.3">
      <c r="A18" s="88" t="s">
        <v>7</v>
      </c>
      <c r="B18" s="89"/>
      <c r="C18" s="89"/>
      <c r="D18" s="29">
        <f t="shared" ref="D18:J18" si="3">SUM(D17:D17)</f>
        <v>1444444</v>
      </c>
      <c r="E18" s="29">
        <f t="shared" si="3"/>
        <v>1444444</v>
      </c>
      <c r="F18" s="29">
        <f t="shared" si="3"/>
        <v>1300000</v>
      </c>
      <c r="G18" s="29">
        <f t="shared" si="3"/>
        <v>144444</v>
      </c>
      <c r="H18" s="29">
        <f t="shared" si="3"/>
        <v>0</v>
      </c>
      <c r="I18" s="29">
        <f t="shared" si="3"/>
        <v>144444</v>
      </c>
      <c r="J18" s="29">
        <f t="shared" si="3"/>
        <v>0</v>
      </c>
      <c r="K18" s="30"/>
    </row>
    <row r="19" spans="1:16" s="11" customFormat="1" ht="22.5" customHeight="1" thickBot="1" x14ac:dyDescent="0.3">
      <c r="A19" s="44"/>
      <c r="B19" s="45"/>
      <c r="C19" s="45"/>
      <c r="D19" s="46"/>
      <c r="E19" s="46"/>
      <c r="F19" s="46"/>
      <c r="G19" s="46"/>
      <c r="H19" s="46"/>
      <c r="I19" s="46"/>
      <c r="J19" s="46"/>
      <c r="K19" s="47"/>
    </row>
    <row r="20" spans="1:16" s="11" customFormat="1" ht="55.5" customHeight="1" x14ac:dyDescent="0.25">
      <c r="A20" s="85" t="s">
        <v>40</v>
      </c>
      <c r="B20" s="86"/>
      <c r="C20" s="86"/>
      <c r="D20" s="86"/>
      <c r="E20" s="86"/>
      <c r="F20" s="86"/>
      <c r="G20" s="86"/>
      <c r="H20" s="86"/>
      <c r="I20" s="86"/>
      <c r="J20" s="86"/>
      <c r="K20" s="87"/>
    </row>
    <row r="21" spans="1:16" s="11" customFormat="1" ht="72" customHeight="1" thickBot="1" x14ac:dyDescent="0.3">
      <c r="A21" s="52" t="s">
        <v>25</v>
      </c>
      <c r="B21" s="53" t="s">
        <v>37</v>
      </c>
      <c r="C21" s="35" t="s">
        <v>23</v>
      </c>
      <c r="D21" s="54">
        <v>14692102.5</v>
      </c>
      <c r="E21" s="54">
        <f>D21</f>
        <v>14692102.5</v>
      </c>
      <c r="F21" s="54">
        <f>E21-G21</f>
        <v>13957497.369999999</v>
      </c>
      <c r="G21" s="54">
        <v>734605.13</v>
      </c>
      <c r="H21" s="54">
        <v>0</v>
      </c>
      <c r="I21" s="54">
        <f>G21+H21</f>
        <v>734605.13</v>
      </c>
      <c r="J21" s="54">
        <v>0</v>
      </c>
      <c r="K21" s="55" t="s">
        <v>44</v>
      </c>
      <c r="P21" s="57"/>
    </row>
    <row r="22" spans="1:16" s="11" customFormat="1" ht="22.5" customHeight="1" thickBot="1" x14ac:dyDescent="0.3">
      <c r="A22" s="83" t="s">
        <v>7</v>
      </c>
      <c r="B22" s="84"/>
      <c r="C22" s="84"/>
      <c r="D22" s="32">
        <f t="shared" ref="D22:J22" si="4">SUM(D21:D21)</f>
        <v>14692102.5</v>
      </c>
      <c r="E22" s="32">
        <f t="shared" si="4"/>
        <v>14692102.5</v>
      </c>
      <c r="F22" s="32">
        <f t="shared" si="4"/>
        <v>13957497.369999999</v>
      </c>
      <c r="G22" s="32">
        <f t="shared" si="4"/>
        <v>734605.13</v>
      </c>
      <c r="H22" s="32">
        <f t="shared" si="4"/>
        <v>0</v>
      </c>
      <c r="I22" s="32">
        <f t="shared" si="4"/>
        <v>734605.13</v>
      </c>
      <c r="J22" s="32">
        <f t="shared" si="4"/>
        <v>0</v>
      </c>
      <c r="K22" s="33"/>
      <c r="P22" s="57"/>
    </row>
    <row r="23" spans="1:16" s="11" customFormat="1" ht="22.5" customHeight="1" thickBot="1" x14ac:dyDescent="0.3">
      <c r="A23" s="44"/>
      <c r="B23" s="45"/>
      <c r="C23" s="45"/>
      <c r="D23" s="46"/>
      <c r="E23" s="46"/>
      <c r="F23" s="46"/>
      <c r="G23" s="46"/>
      <c r="H23" s="46"/>
      <c r="I23" s="46"/>
      <c r="J23" s="46"/>
      <c r="K23" s="47"/>
      <c r="P23" s="57"/>
    </row>
    <row r="24" spans="1:16" s="11" customFormat="1" ht="69.75" customHeight="1" x14ac:dyDescent="0.25">
      <c r="A24" s="85" t="s">
        <v>36</v>
      </c>
      <c r="B24" s="86"/>
      <c r="C24" s="86"/>
      <c r="D24" s="86"/>
      <c r="E24" s="86"/>
      <c r="F24" s="86"/>
      <c r="G24" s="86"/>
      <c r="H24" s="86"/>
      <c r="I24" s="86"/>
      <c r="J24" s="86"/>
      <c r="K24" s="87"/>
    </row>
    <row r="25" spans="1:16" s="11" customFormat="1" ht="60.75" customHeight="1" x14ac:dyDescent="0.25">
      <c r="A25" s="43" t="s">
        <v>26</v>
      </c>
      <c r="B25" s="42" t="s">
        <v>38</v>
      </c>
      <c r="C25" s="28" t="s">
        <v>23</v>
      </c>
      <c r="D25" s="31">
        <v>2916575</v>
      </c>
      <c r="E25" s="31">
        <f>D25</f>
        <v>2916575</v>
      </c>
      <c r="F25" s="31">
        <f>2770746.25</f>
        <v>2770746.25</v>
      </c>
      <c r="G25" s="31">
        <f>E25-F25</f>
        <v>145828.75</v>
      </c>
      <c r="H25" s="31">
        <v>0</v>
      </c>
      <c r="I25" s="31">
        <f>G25+H25</f>
        <v>145828.75</v>
      </c>
      <c r="J25" s="31">
        <v>0</v>
      </c>
      <c r="K25" s="56" t="s">
        <v>43</v>
      </c>
    </row>
    <row r="26" spans="1:16" s="11" customFormat="1" ht="60.75" customHeight="1" thickBot="1" x14ac:dyDescent="0.3">
      <c r="A26" s="52" t="s">
        <v>27</v>
      </c>
      <c r="B26" s="53" t="s">
        <v>39</v>
      </c>
      <c r="C26" s="35" t="s">
        <v>23</v>
      </c>
      <c r="D26" s="54">
        <v>4067522</v>
      </c>
      <c r="E26" s="54">
        <v>3000000</v>
      </c>
      <c r="F26" s="54">
        <v>2850000</v>
      </c>
      <c r="G26" s="54">
        <f>E26-F26</f>
        <v>150000</v>
      </c>
      <c r="H26" s="54">
        <v>1067522</v>
      </c>
      <c r="I26" s="54">
        <f>G26+H26</f>
        <v>1217522</v>
      </c>
      <c r="J26" s="54">
        <v>0</v>
      </c>
      <c r="K26" s="55" t="s">
        <v>43</v>
      </c>
    </row>
    <row r="27" spans="1:16" s="11" customFormat="1" ht="22.5" customHeight="1" thickBot="1" x14ac:dyDescent="0.3">
      <c r="A27" s="83" t="s">
        <v>7</v>
      </c>
      <c r="B27" s="84"/>
      <c r="C27" s="84"/>
      <c r="D27" s="32">
        <f t="shared" ref="D27:J27" si="5">SUM(D25:D26)</f>
        <v>6984097</v>
      </c>
      <c r="E27" s="32">
        <f t="shared" si="5"/>
        <v>5916575</v>
      </c>
      <c r="F27" s="32">
        <f t="shared" si="5"/>
        <v>5620746.25</v>
      </c>
      <c r="G27" s="32">
        <f t="shared" si="5"/>
        <v>295828.75</v>
      </c>
      <c r="H27" s="32">
        <f t="shared" si="5"/>
        <v>1067522</v>
      </c>
      <c r="I27" s="32">
        <f t="shared" si="5"/>
        <v>1363350.75</v>
      </c>
      <c r="J27" s="32">
        <f t="shared" si="5"/>
        <v>0</v>
      </c>
      <c r="K27" s="33"/>
    </row>
    <row r="28" spans="1:16" s="11" customFormat="1" ht="21" customHeight="1" thickBot="1" x14ac:dyDescent="0.3">
      <c r="A28" s="44"/>
      <c r="B28" s="45"/>
      <c r="C28" s="45"/>
      <c r="D28" s="46"/>
      <c r="E28" s="46"/>
      <c r="F28" s="46"/>
      <c r="G28" s="46"/>
      <c r="H28" s="46"/>
      <c r="I28" s="46"/>
      <c r="J28" s="46"/>
      <c r="K28" s="47"/>
    </row>
    <row r="29" spans="1:16" s="93" customFormat="1" ht="55.5" customHeight="1" x14ac:dyDescent="0.25">
      <c r="A29" s="90" t="s">
        <v>48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</row>
    <row r="30" spans="1:16" s="93" customFormat="1" ht="72" customHeight="1" thickBot="1" x14ac:dyDescent="0.3">
      <c r="A30" s="94" t="s">
        <v>45</v>
      </c>
      <c r="B30" s="95" t="s">
        <v>46</v>
      </c>
      <c r="C30" s="96" t="s">
        <v>15</v>
      </c>
      <c r="D30" s="97">
        <f>144760*26.855</f>
        <v>3887529.8000000003</v>
      </c>
      <c r="E30" s="97">
        <f>D30</f>
        <v>3887529.8000000003</v>
      </c>
      <c r="F30" s="97">
        <f>E30-G30</f>
        <v>3498776.8200000003</v>
      </c>
      <c r="G30" s="97">
        <f>+D30*0.1</f>
        <v>388752.98000000004</v>
      </c>
      <c r="H30" s="97">
        <v>0</v>
      </c>
      <c r="I30" s="97">
        <f>G30+H30</f>
        <v>388752.98000000004</v>
      </c>
      <c r="J30" s="97">
        <v>0</v>
      </c>
      <c r="K30" s="98" t="s">
        <v>47</v>
      </c>
      <c r="P30" s="99"/>
    </row>
    <row r="31" spans="1:16" s="93" customFormat="1" ht="22.5" customHeight="1" thickBot="1" x14ac:dyDescent="0.3">
      <c r="A31" s="100" t="s">
        <v>7</v>
      </c>
      <c r="B31" s="101"/>
      <c r="C31" s="101"/>
      <c r="D31" s="102">
        <f t="shared" ref="D31:J31" si="6">SUM(D30:D30)</f>
        <v>3887529.8000000003</v>
      </c>
      <c r="E31" s="102">
        <f t="shared" si="6"/>
        <v>3887529.8000000003</v>
      </c>
      <c r="F31" s="102">
        <f t="shared" si="6"/>
        <v>3498776.8200000003</v>
      </c>
      <c r="G31" s="102">
        <f t="shared" si="6"/>
        <v>388752.98000000004</v>
      </c>
      <c r="H31" s="102">
        <f t="shared" si="6"/>
        <v>0</v>
      </c>
      <c r="I31" s="102">
        <f t="shared" si="6"/>
        <v>388752.98000000004</v>
      </c>
      <c r="J31" s="102">
        <f t="shared" si="6"/>
        <v>0</v>
      </c>
      <c r="K31" s="103"/>
      <c r="P31" s="99"/>
    </row>
    <row r="32" spans="1:16" s="11" customFormat="1" ht="21" customHeight="1" thickBot="1" x14ac:dyDescent="0.3">
      <c r="A32" s="44"/>
      <c r="B32" s="45"/>
      <c r="C32" s="45"/>
      <c r="D32" s="46"/>
      <c r="E32" s="46"/>
      <c r="F32" s="46"/>
      <c r="G32" s="46"/>
      <c r="H32" s="46"/>
      <c r="I32" s="46"/>
      <c r="J32" s="46"/>
      <c r="K32" s="47"/>
    </row>
    <row r="33" spans="1:110" s="4" customFormat="1" ht="34.5" customHeight="1" thickBot="1" x14ac:dyDescent="0.3">
      <c r="A33" s="77" t="s">
        <v>18</v>
      </c>
      <c r="B33" s="78"/>
      <c r="C33" s="79"/>
      <c r="D33" s="104">
        <f>D9+D14+D18+D22+D27+D31</f>
        <v>120931416.3</v>
      </c>
      <c r="E33" s="104">
        <f t="shared" ref="E33:J33" si="7">E9+E14+E18+E22+E27+E31</f>
        <v>119863894.3</v>
      </c>
      <c r="F33" s="104">
        <f t="shared" si="7"/>
        <v>114419245.78999999</v>
      </c>
      <c r="G33" s="104">
        <f t="shared" si="7"/>
        <v>5444648.5100000007</v>
      </c>
      <c r="H33" s="104">
        <f t="shared" si="7"/>
        <v>1067522</v>
      </c>
      <c r="I33" s="104">
        <f t="shared" si="7"/>
        <v>6512170.5100000007</v>
      </c>
      <c r="J33" s="50">
        <f t="shared" si="7"/>
        <v>0</v>
      </c>
      <c r="K33" s="10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x14ac:dyDescent="0.25">
      <c r="A34" s="9"/>
    </row>
    <row r="35" spans="1:110" s="20" customFormat="1" ht="13.8" x14ac:dyDescent="0.25">
      <c r="A35" s="76" t="s">
        <v>16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10" x14ac:dyDescent="0.25">
      <c r="B36" s="7"/>
      <c r="C36" s="21"/>
    </row>
    <row r="37" spans="1:110" x14ac:dyDescent="0.25">
      <c r="B37" s="7"/>
      <c r="C37" s="21"/>
      <c r="G37" s="26"/>
    </row>
    <row r="39" spans="1:110" x14ac:dyDescent="0.25">
      <c r="F39" s="26"/>
    </row>
    <row r="43" spans="1:110" ht="15" x14ac:dyDescent="0.25">
      <c r="H43" s="51"/>
    </row>
    <row r="44" spans="1:110" ht="15" x14ac:dyDescent="0.25">
      <c r="H44" s="51"/>
    </row>
    <row r="45" spans="1:110" x14ac:dyDescent="0.25">
      <c r="B45" s="25"/>
      <c r="C45" s="24"/>
    </row>
    <row r="48" spans="1:110" x14ac:dyDescent="0.25">
      <c r="G48" s="13"/>
    </row>
  </sheetData>
  <mergeCells count="26">
    <mergeCell ref="A35:K35"/>
    <mergeCell ref="A33:C33"/>
    <mergeCell ref="A7:K7"/>
    <mergeCell ref="A9:C9"/>
    <mergeCell ref="A11:K11"/>
    <mergeCell ref="A14:C14"/>
    <mergeCell ref="A16:K16"/>
    <mergeCell ref="A18:C18"/>
    <mergeCell ref="A20:K20"/>
    <mergeCell ref="A22:C22"/>
    <mergeCell ref="A24:K24"/>
    <mergeCell ref="A27:C27"/>
    <mergeCell ref="A29:K29"/>
    <mergeCell ref="A31:C31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20. 4. 2020
41.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3.2" x14ac:dyDescent="0.25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Procházková Jana</cp:lastModifiedBy>
  <cp:lastPrinted>2020-03-09T09:20:05Z</cp:lastPrinted>
  <dcterms:created xsi:type="dcterms:W3CDTF">2010-05-05T13:52:59Z</dcterms:created>
  <dcterms:modified xsi:type="dcterms:W3CDTF">2020-04-15T10:14:42Z</dcterms:modified>
</cp:coreProperties>
</file>