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8120" windowHeight="11955"/>
  </bookViews>
  <sheets>
    <sheet name="výdaje" sheetId="8" r:id="rId1"/>
    <sheet name="ORJ - 30" sheetId="12" r:id="rId2"/>
    <sheet name="ORJ - 59" sheetId="6" r:id="rId3"/>
    <sheet name="ORJ - 64" sheetId="11" r:id="rId4"/>
    <sheet name="ORJ - 74" sheetId="9" r:id="rId5"/>
  </sheets>
  <definedNames>
    <definedName name="_xlnm.Print_Area" localSheetId="2">'ORJ - 59'!$A$1:$H$49</definedName>
    <definedName name="_xlnm.Print_Area" localSheetId="3">'ORJ - 64'!$B$1:$H$17</definedName>
    <definedName name="_xlnm.Print_Area" localSheetId="4">'ORJ - 74'!$B$1:$H$70</definedName>
  </definedNames>
  <calcPr calcId="145621"/>
</workbook>
</file>

<file path=xl/calcChain.xml><?xml version="1.0" encoding="utf-8"?>
<calcChain xmlns="http://schemas.openxmlformats.org/spreadsheetml/2006/main">
  <c r="D61" i="8" l="1"/>
  <c r="D59" i="8"/>
  <c r="D57" i="8"/>
  <c r="D55" i="8"/>
  <c r="D53" i="8"/>
  <c r="G62" i="9" l="1"/>
  <c r="G13" i="12" l="1"/>
  <c r="H10" i="6"/>
  <c r="G15" i="6"/>
  <c r="G16" i="6"/>
  <c r="G23" i="6"/>
  <c r="E53" i="8" l="1"/>
  <c r="G14" i="11"/>
  <c r="G15" i="11"/>
  <c r="H11" i="12"/>
  <c r="H10" i="12"/>
  <c r="F11" i="12"/>
  <c r="E11" i="12"/>
  <c r="G11" i="12"/>
  <c r="F53" i="8" l="1"/>
  <c r="G46" i="6"/>
  <c r="G36" i="6"/>
  <c r="G66" i="9"/>
  <c r="G63" i="9"/>
  <c r="G56" i="9"/>
  <c r="G35" i="9"/>
  <c r="G22" i="9"/>
  <c r="G64" i="9" l="1"/>
  <c r="G55" i="9"/>
  <c r="G30" i="9"/>
  <c r="G21" i="9"/>
  <c r="E16" i="9"/>
  <c r="H14" i="9"/>
  <c r="H13" i="9"/>
  <c r="H12" i="9"/>
  <c r="H11" i="9"/>
  <c r="H10" i="9"/>
  <c r="F16" i="9"/>
  <c r="G16" i="9"/>
  <c r="H16" i="9" l="1"/>
  <c r="G34" i="9" l="1"/>
  <c r="F11" i="11"/>
  <c r="G11" i="11"/>
  <c r="E11" i="11"/>
  <c r="F12" i="6"/>
  <c r="G12" i="6"/>
  <c r="E12" i="6"/>
  <c r="E59" i="8" l="1"/>
  <c r="D48" i="8" l="1"/>
  <c r="E45" i="8"/>
  <c r="E44" i="8" s="1"/>
  <c r="D45" i="8"/>
  <c r="C45" i="8"/>
  <c r="F43" i="8"/>
  <c r="C43" i="8"/>
  <c r="E42" i="8"/>
  <c r="D42" i="8"/>
  <c r="F41" i="8"/>
  <c r="C41" i="8"/>
  <c r="C40" i="8" s="1"/>
  <c r="E40" i="8"/>
  <c r="D40" i="8"/>
  <c r="F38" i="8"/>
  <c r="E37" i="8"/>
  <c r="D37" i="8"/>
  <c r="C37" i="8"/>
  <c r="F35" i="8"/>
  <c r="E34" i="8"/>
  <c r="D34" i="8"/>
  <c r="C34" i="8"/>
  <c r="F32" i="8"/>
  <c r="E31" i="8"/>
  <c r="D31" i="8"/>
  <c r="C31" i="8"/>
  <c r="E30" i="8"/>
  <c r="F30" i="8" s="1"/>
  <c r="F29" i="8"/>
  <c r="D28" i="8"/>
  <c r="C28" i="8"/>
  <c r="E27" i="8"/>
  <c r="F27" i="8" s="1"/>
  <c r="D26" i="8"/>
  <c r="C26" i="8"/>
  <c r="E25" i="8"/>
  <c r="D25" i="8"/>
  <c r="D23" i="8" s="1"/>
  <c r="C25" i="8"/>
  <c r="C23" i="8" s="1"/>
  <c r="F24" i="8"/>
  <c r="E23" i="8"/>
  <c r="E22" i="8"/>
  <c r="E20" i="8" s="1"/>
  <c r="D22" i="8"/>
  <c r="D20" i="8" s="1"/>
  <c r="C22" i="8"/>
  <c r="C20" i="8" s="1"/>
  <c r="F21" i="8"/>
  <c r="F19" i="8"/>
  <c r="F18" i="8"/>
  <c r="E17" i="8"/>
  <c r="D17" i="8"/>
  <c r="C17" i="8"/>
  <c r="F16" i="8"/>
  <c r="F15" i="8"/>
  <c r="E14" i="8"/>
  <c r="D14" i="8"/>
  <c r="C14" i="8"/>
  <c r="E13" i="8"/>
  <c r="E12" i="8" s="1"/>
  <c r="D13" i="8"/>
  <c r="D12" i="8" s="1"/>
  <c r="C13" i="8"/>
  <c r="C12" i="8" s="1"/>
  <c r="E11" i="8"/>
  <c r="E48" i="8" s="1"/>
  <c r="F10" i="8"/>
  <c r="D9" i="8"/>
  <c r="C9" i="8"/>
  <c r="E26" i="8" l="1"/>
  <c r="F26" i="8" s="1"/>
  <c r="F31" i="8"/>
  <c r="F37" i="8"/>
  <c r="F48" i="8"/>
  <c r="C47" i="8"/>
  <c r="D47" i="8"/>
  <c r="C48" i="8"/>
  <c r="F13" i="8"/>
  <c r="F17" i="8"/>
  <c r="F25" i="8"/>
  <c r="E61" i="8"/>
  <c r="F20" i="8"/>
  <c r="C42" i="8"/>
  <c r="E28" i="8"/>
  <c r="F28" i="8" s="1"/>
  <c r="F34" i="8"/>
  <c r="F40" i="8"/>
  <c r="C44" i="8"/>
  <c r="C46" i="8" s="1"/>
  <c r="F12" i="8"/>
  <c r="F14" i="8"/>
  <c r="F42" i="8"/>
  <c r="D44" i="8"/>
  <c r="D46" i="8" s="1"/>
  <c r="F23" i="8"/>
  <c r="F22" i="8"/>
  <c r="F45" i="8"/>
  <c r="E9" i="8"/>
  <c r="F9" i="8" s="1"/>
  <c r="F11" i="8"/>
  <c r="E47" i="8"/>
  <c r="F61" i="8" l="1"/>
  <c r="F47" i="8"/>
  <c r="E46" i="8"/>
  <c r="F46" i="8" s="1"/>
  <c r="F44" i="8"/>
  <c r="C63" i="8" l="1"/>
  <c r="H12" i="6" l="1"/>
  <c r="D63" i="8"/>
  <c r="E57" i="8" l="1"/>
  <c r="E63" i="8" s="1"/>
  <c r="F63" i="8" l="1"/>
  <c r="F57" i="8"/>
</calcChain>
</file>

<file path=xl/sharedStrings.xml><?xml version="1.0" encoding="utf-8"?>
<sst xmlns="http://schemas.openxmlformats.org/spreadsheetml/2006/main" count="297" uniqueCount="131">
  <si>
    <t>Správce:</t>
  </si>
  <si>
    <t>Ing. Miroslav Kubín</t>
  </si>
  <si>
    <t>vedoucí odboru</t>
  </si>
  <si>
    <t>v tis. Kč</t>
  </si>
  <si>
    <t>§</t>
  </si>
  <si>
    <t>%</t>
  </si>
  <si>
    <t>Konzultační, poradenské a právní služby</t>
  </si>
  <si>
    <t>Nákup ostatních služeb</t>
  </si>
  <si>
    <t>Celkem</t>
  </si>
  <si>
    <t>tis.Kč</t>
  </si>
  <si>
    <t>Odbor investic a evropských programů - Projekty v rámci ROP</t>
  </si>
  <si>
    <t>ORJ - 59</t>
  </si>
  <si>
    <t>Nákup materiálu j.n.</t>
  </si>
  <si>
    <t>Služby peněžních ústavů</t>
  </si>
  <si>
    <t>Cestovné (tuzemské i zahraniční)</t>
  </si>
  <si>
    <t>Odbor investic a evropských programů – Operační program lidské zdroje a zaměstnanost</t>
  </si>
  <si>
    <t>ORJ - 64</t>
  </si>
  <si>
    <t>e) Evropské programy</t>
  </si>
  <si>
    <t>Rekapitulace</t>
  </si>
  <si>
    <t>PŘÍJMY Olomouckého kraje na rok 2008</t>
  </si>
  <si>
    <t>ORJ</t>
  </si>
  <si>
    <t>Schválený rozpočet 2007</t>
  </si>
  <si>
    <t>Upravený rozpočet k 31.8.2007</t>
  </si>
  <si>
    <t>Návrh rozpočtu 2008</t>
  </si>
  <si>
    <t>SROP 3.3 - Partnerství pro rozvoj kraje</t>
  </si>
  <si>
    <t>z toho:</t>
  </si>
  <si>
    <t>přijaté úvěry</t>
  </si>
  <si>
    <t>přijaté dotace</t>
  </si>
  <si>
    <t>EHP Norsko - Brána poznání otevřena</t>
  </si>
  <si>
    <t xml:space="preserve">GS - 1.1 - Podpora podnikání ve vybraných regionech Olomouckého kraje </t>
  </si>
  <si>
    <t xml:space="preserve">GS - 1.1 - Podpora malého a středního podnikání ve vybraných regionech Olomouckého kraje </t>
  </si>
  <si>
    <t xml:space="preserve">GS - 3.2 - Podpora sociální integrace v Olomouckém kraji </t>
  </si>
  <si>
    <t>GS - 4.1.2 - Podpora regionálních a místních služeb cestovního ruchu - veřené subjekty a neziskové organizace</t>
  </si>
  <si>
    <t>GS - 1.1 - Podpora regionálních a místních služeb cestovního ruchu - malí a střední podnikatelé v Olomouckém kraji</t>
  </si>
  <si>
    <t>INTERREG IIIA - Turistický informační portál Olomouckého kraje</t>
  </si>
  <si>
    <t>přijatá dotace</t>
  </si>
  <si>
    <t>INTERREG IIIA - Rekonstrukce silnice II/457, 445 v úseku Zlaté Hory - Konradów</t>
  </si>
  <si>
    <t>SROP - 4.1.2 - Marketing cestovního ruchu v Olomouckém kraji</t>
  </si>
  <si>
    <t>Vzdělávání učitelů v přípravě a řízení projektů SF EU na středních školách</t>
  </si>
  <si>
    <t>BIS RTD - Podpora veřejného financování výzkumu a technologického rozvoje v regionech</t>
  </si>
  <si>
    <t>v tis.Kč</t>
  </si>
  <si>
    <t>Ostatní projekty v rámci Regionálního operačního programu</t>
  </si>
  <si>
    <t>Operační program zaměstnanost a lidské zdroje</t>
  </si>
  <si>
    <t>Projekty regionálního rozvoje</t>
  </si>
  <si>
    <t>Odbor strategického rozvoje kraje – Projekty regionálního rozvoje</t>
  </si>
  <si>
    <t>ORJ - 74</t>
  </si>
  <si>
    <t>Ostatní osobní výdaje</t>
  </si>
  <si>
    <t>projekt:Spolupráce v oblasti zaměstnanosti a služeb ve venkovských oblastech</t>
  </si>
  <si>
    <t>projekt:Podpora rozvoje Olomouckého kraje 2012-2015</t>
  </si>
  <si>
    <t>Platy zaměstnanců v pracovním poměru</t>
  </si>
  <si>
    <t>Služby telekomunikací a radiokomunikací</t>
  </si>
  <si>
    <t>Nájemné</t>
  </si>
  <si>
    <t>Služby školení a vzdělávání</t>
  </si>
  <si>
    <t>Pohoštění</t>
  </si>
  <si>
    <t>Účastnické poplatky na konference</t>
  </si>
  <si>
    <t xml:space="preserve">Povinné odvody zaměstnavatele na sociální pojištění z platů členů projektového týmu - 5 pracovních úvazků.   
</t>
  </si>
  <si>
    <t xml:space="preserve">Povinné odvody zaměstnavatele na veřejné zdravotní pojištění z platů členů projektového týmu - 5 pracovních úvazků.   
</t>
  </si>
  <si>
    <t xml:space="preserve">Výdaje na úhradu účasti členů projekového týmu na konferencích.   
</t>
  </si>
  <si>
    <t>tis. Kč</t>
  </si>
  <si>
    <t>projekt: Revitalizace zámeckého parku v Domově Větrný mlýn Skalička</t>
  </si>
  <si>
    <t>projekt: Marketingové aktivity Olomouckého kraje</t>
  </si>
  <si>
    <t>projekt: Marketingové aktivity Olomouckého kraje II</t>
  </si>
  <si>
    <t>Neinvestiční nákupy a související výdaje</t>
  </si>
  <si>
    <t>7=6/4</t>
  </si>
  <si>
    <t>Výdaje na platy, ostatní platby za provedenou práci a pojistné</t>
  </si>
  <si>
    <t>§2143, seskupení pol. 51 - Neinvestiční nákupy a související výdaje</t>
  </si>
  <si>
    <t>§6172, seskupení pol. 51 - Neinvestiční nákupy a související výdaje</t>
  </si>
  <si>
    <t>Neinvestiční transfery podnikatelským subjektům</t>
  </si>
  <si>
    <t>§3636, seskupení pol. 50 - Výdaje na platy, ostatní platby za provedenou práci a pojistné</t>
  </si>
  <si>
    <t>§3636, seskupení pol. 51 - Neinvestiční nákupy a související výdaje</t>
  </si>
  <si>
    <t>§6223, seskupení pol. 50 - Výdaje na platy, ostatní platby za provedenou práci a pojistné</t>
  </si>
  <si>
    <t>§ 4357, seskupení pol. 51 - Neinvestiční nákupy a související výdaje</t>
  </si>
  <si>
    <t>projekt: Značení kulturních a turistických cílů v Olomouckém kraji - III. etapa</t>
  </si>
  <si>
    <t>Drobný hmotný dlouhodobý majetek</t>
  </si>
  <si>
    <t xml:space="preserve">Financování realizace neinvestičního projektu z oblasti cestovního ruchu s názvem "Značení kulturních a turistických cílů v Olomouckém kraji - III. etapa", který byl předložen do 41. Výzvy v rámci Regionálního operačního programu regionu soudržnosti Střední Morava, Prioritní osa: 3. Cestovní ruch, Oblast podpory: 3.2 Veřejná infrastruktira a služby. Celkové uznatelné náklady projektu činí: 4 901 987,00 Kč včetně DPH, vlastní podíl žadatele ve výši 15 % (Olomoucký kraj) činí:735 298,05 Kč včetně DPH, zdroje Regionální rady - dotace ve výši 85 % činí: 4 166 688,95 Kč. Realizace projektu je plánována na období: 01.04.2014 - 31.10.2014. Nezpůsobilé náklady činí 451 680,00 Kč včetně DPH. Jedná se o kofinancování a předfinancování nákladů spojených s výrobou a osazením značení v terénu.  
</t>
  </si>
  <si>
    <t xml:space="preserve">Financování realizace neinvestičního projektu z oblasti cestovního ruchu s názvem "Značení kulturních a turistických cílů v Olomouckém kraji - III. etapa", který byl předložen do 41. Výzvy v rámci Regionálního operačního programu regionu soudržnosti Střední Morava, Prioritní osa: 3. Cestovní ruch, Oblast podpory: 3.2 Veřejná infrastruktira a služby. Celkové uznatelné náklady projektu činí: 4 901 987,00 Kč včetně DPH, vlastní podíl žadatele ve výši 15 % (Olomoucký kraj) činí:735 298,05 Kč včetně DPH, zdroje Regionální rady - dotace ve výši 85 % činí: 4 166 688,95 Kč. Realizace projektu je plánována na období: 01.04.2014 - 31.10.2014. Nezpůsobilé náklady činí 451 680,00 Kč včetně DPH. Jedná se o kofinancování a předfinancování nákladů souvisejících se zajištěním publicity tohoto projektu.  
</t>
  </si>
  <si>
    <t xml:space="preserve">Financování realizace neinvestičního projektu z oblasti cestovního ruchu s názvem "Marketingové aktivity Olomouckého kraje II", který byl předložen do 34. Výzvy v rámci Regionálního operačního programu regionu soudržnosti Střední Morava, Prioritní  osa: 3. Cestovní ruch, Oblast podpory: 3.4 Propagace a řízení. Celkové uznatelné náklady projektu činí: 4 705 882,00 Kč včetně DPH, vlastní podíl žadatele ve výši 15 % (Olomoucký kraj) činí: 705 882,30 Kč včetně DPH, zdroje Regionální rady - dotace ve výši 85 % činí: 3 999 999,70 Kč. Realizace projektu je plánována na období: 02.09.2013 - 15.07.2015. Jedná se o kofinancování a předfinancování nákupu materiálu pro realizaci projektu a zajištění publicity tohoto projektu.  
</t>
  </si>
  <si>
    <t xml:space="preserve">Financování realizace neinvestičního projektu z oblasti cestovního ruchu s názvem "Marketingové aktivity Olomouckého kraje II", který byl předložen do 34. Výzvy v rámci Regionálního operačního programu regionu soudržnosti Střední Morava, Prioritní  osa: 3. Cestovní ruch, Oblast podpory: 3.4 Propagace a řízení. Celkové uznatelné náklady projektu činí: 4 705 882,00 Kč včetně DPH, vlastní podíl žadatele ve výši 15 % (Olomoucký kraj) činí: 705 882,30 Kč včetně DPH, zdroje Regionální rady - dotace ve výši 85 % činí: 3 999 999,70 Kč. Realizace projektu je plánována na období: 02.9.2013 - 15.07.2015. Jedná se o kofinancování a předfinancování cestovních náhrad pracovníků projektového týmu realizujících aktivity projektu, které budou refundovány v rámci tohoto projektu. 
</t>
  </si>
  <si>
    <t xml:space="preserve">Financování realizace neinvestičního projektu z oblasti cestovního ruchu s názvem "Marketingové aktivity Olomouckého  kraje", který je financován v rámci Regionálního operačního programu regionu soudržnosti Střední Morava, Prioritníosa: 3. Cestovní  ruch, Oblast podpory: 3.4 Propagace a řízení. Registrační číslo projektu: CZ: 1.12/3.4.00/19.01262. Celkové uznatelné náklady projektu činí: 21 300 453,97 Kč včetně DPH, vlastní podíl žadatele ve výši 15 % (Olomoucký kraj) činí:3 195 068,10 Kč včetně DPH, zdroje  Regionální rady - dotace ve výši 85 % činí: 18 105 385,87 Kč. Realizace projektu začala v roce 2010 a bude ukončena v roce 2014. Jedná se o kofinancování a předfinancování služeb na základě uzavřených smluv (č. 2010/05453/OIEP/DSM a 2011/00317/OIEP/DSM) a objednávek s dodavatelem v rámci tohoto projektu. 
</t>
  </si>
  <si>
    <t xml:space="preserve">Financování realizace neinvestičního projektu z oblasti cestovního ruchu s názvem "Marketingové aktivity Olomouckého  kraje", který je financován v rámci Regionálního operačního programu regionu soudržnosti Střední Morava, Prioritníosa: 3. Cestovní  ruch, Oblast podpory: 3.4 Propagace a řízení. Registrační číslo projektu: CZ: 1.12/3.4.00/19.01262. Celkové uznatelné náklady projektu činí: 21 300 453,97 Kč včetně DPH, vlastní podíl žadatele ve výši 15 % (Olomoucký kraj) činí:3 195 068,10 Kč včetně DPH, zdroje  Regionální rady - dotace ve výši 85 % činí: 18 105 385,87 Kč. Realizace projektu začala v roce 2010 a bude ukončena v roce 2014. Jedná se o kofinancování a předfinancování cestovních náhrad pracovníků projektového týmu realizujících aktivity projektu,  které budou refundovány v rámci tohoto projektu. 
</t>
  </si>
  <si>
    <t xml:space="preserve">Jedná se o financování podílu Olomouckého kraje a neuznatelných výdajů neinvestičního projektu z oblasti sociální s názvem: "Revitalizace zámeckého parku v Domově Větrný mlýn Skalička" - projekt bude podán v rámci OPŽP, oblast podpory 6.5 Podpora regenerace urbanizované krajiny. Realizace projektu se předpokládá v letech 2013 - 2014. Předpokládané celkové náklady projektu dle Rozhodnutí č. 13149626-SFŽP ze dne 9.7.2013 činí: 12 423 511,00 Kč, příprava projektu byla schválenausnesením ZOK č. UZ/06/43/2009. Uznatelné výdaje činí: 11 553 086,00 Kč. Podíl Olomouckého kraje činí 25 % z celkových uznatelných nákladů  projektu, tj. 2 888 272,00 Kč, neuznatelné výdaje 870 425,00 Kč.  </t>
  </si>
  <si>
    <t>seskupení položek</t>
  </si>
  <si>
    <t>Název seskupení položek</t>
  </si>
  <si>
    <t>Schválený rozpočet 2013</t>
  </si>
  <si>
    <t>Upravený rozpočet k 30.9. 2013</t>
  </si>
  <si>
    <t>Návrh rozpočtu 2014</t>
  </si>
  <si>
    <t>projekt: Zvýšení efektivity Krajského úřadu Olomouckého kraje</t>
  </si>
  <si>
    <t>Ostatní neinvestiční výdaje</t>
  </si>
  <si>
    <t xml:space="preserve">Platy členů projektového týmu vč. odměn - 5 pracovních úvazků.  Realizace projektu schválena usnesením Rady Olomouckého kraje č. UR/90/41/2012 ze dne 22. 5. 2012 a usnesením Zastupitelstva  Olomouckého kraje č. UZ/25/39/2012 ze dne 29. 6. 2012.  
</t>
  </si>
  <si>
    <t>Povinné poj. na soc. zab. a přísp. na st. pol. zaměstnanosti</t>
  </si>
  <si>
    <t>Povinné poj. na veřejné zdravotní pojištění</t>
  </si>
  <si>
    <t xml:space="preserve">Výdaje členů projektového týmu projektu Spolupráce v oblasti zaměstnanosti a služeb ve venkovských oblastech (7 členů). 
</t>
  </si>
  <si>
    <t xml:space="preserve">Výdaje na nákup kancelářských potřeb zejm. tonerů pro potřeby projektového týmu a další nákup materiálu související s realizovanými  aktivitami projektu.  
</t>
  </si>
  <si>
    <t xml:space="preserve">Výdaje na úhradu služeb telefonního operátora - paušály služebních mobilních telefonů členů projektového týmu.   
</t>
  </si>
  <si>
    <t xml:space="preserve">Pronájem prostor pro konání vzdělávacích akcí, workshopů, seminářů, partnerských setkání, setkání zástupců mikroregionů, setkání zástupců ORP Olomouckého kraje a dalších akci pořádaných v rámci projektu.  
</t>
  </si>
  <si>
    <t xml:space="preserve">Výdaje na nákup školících a vzdělávacích služeb pro zaměstnance KUOK plánovaných v rámci projektu. Konkrétně se jedná o semináře, vzdělávací akce a workshopy zaměřené na problematiku veřejných zakázek, projektového a finančního řízení, veřejné podpory apod.  
</t>
  </si>
  <si>
    <t xml:space="preserve">1. Výdaje na nákup vzdělávacích služeb zaměřených na cílovou skupinu projektu – předkladatele a realizátory projektů z ROP SM (veřejná podpora, veřejné zakázky, projektové a finanční řízení apod.), dále setkávání zástupců mikroregionů Olomouckého kraje a setkání zástupců ORP Olomouckého kraje, seminář pro zájemce o inovační vouchery v projetku Inovační vouchery v Olomouckém kraji - II. etapa - 400 tis. Kč 
2. Publicita a marketing projektu - publikační činnost zaměřená na vydávání letáků s cílem zvýšení informovanosti cílové skupiny projektu vč. propagace projektů Inovační vouchery v Olomouckém kraji I. a II. etapa (příklady dobré praxe, mediální podpora oblastí podpory ROP SM), inzerce zaměřená na informovanost o realizaci projektu ajeho jednotlivých aktivit, překlady textů ve spojitosti s realizací aktivit projektu - 170 tis. Kč 
3. Výdaje na realizaci zahraniční pracovní cesty zaměřené na integrované nástroje kohezní politiky EU 2014+ (IPRÚ - integrované plány rozvoje územía ITI - integrované územní investice) - 1 000 tis. Kč 
</t>
  </si>
  <si>
    <t xml:space="preserve">Výdaje na cestovní náhrady projektového týmu uskutečněných v rámci plnění cílů projektu (tuzemské i zahraniční).  </t>
  </si>
  <si>
    <t xml:space="preserve">Výdaje na pohoštění účastníků vzdělávacích akcí, workshopů, seminářů, partnerských setkání, setkání zástupců mikroregionů, setkání zástupců ORP Olomouckého kraje a dalších pořádaných akcí v rámci projektu.  
</t>
  </si>
  <si>
    <t>§6223, seskupení pol. 51 - Neinvestiční nákupy a související výdaje</t>
  </si>
  <si>
    <t xml:space="preserve">Výdaje projektu Spolupráce v oblasti zaměstnanosti a služeb ve venkovských oblastech, jehož realizace byla schválena usnesením ROK č. UR/61/5/2011 ze dne 15. 3. 2011 a usnesením ZOK č. UZ/19/45/2011 ze dne 22. 4. 2011. Projekt je realizován v rámciINTERREG IVC.  
</t>
  </si>
  <si>
    <t>§2125, seskupení pol. 52 - Neinvestiční transfery podnikatelským subjektům</t>
  </si>
  <si>
    <t>projekt: Inovační vouchery v Olomouckém kraji - II. etapa</t>
  </si>
  <si>
    <t>Neinv. trasnsfery nefin.podnik.subjektům-práv.osobám</t>
  </si>
  <si>
    <t xml:space="preserve">Výdaje projektu Inovační vouchery v Olomouckém kraji, jehož realizace projektu a závazek spolufinancovat a předfinancovat projekt byla schválena usnesením Zastupitelstva Olomouckého kraje č. UZ/25/40/2012 ze dne 29. 6. 2012. Projekt je spolufinancovaný z Regionálního operačního programu Střední Morava, podoblast podpory 2.2.8 Rozvoj finačních nástrojů a pilotní projekty a finančním partnerem Statutárním městem Olomouc. Prostředky jsou určeny na poskytnutí inovačních voucherů (dotací) podnikatelům na nákup znalostí od vědeckovýzkumných institucí. 
1. Předpoklad předfinancování výdajů projektu v r. 2014 - 3 225 tis. Kč (UZ 38500881) 
2. Přepoklad čerpání vlastního podílu (spolufinancování) žadatele OK v r. 2014 - 753 tis. Kč (UZ 38100880) 
</t>
  </si>
  <si>
    <t xml:space="preserve">projekt: Inovační vouchery v Olomouckém kraji </t>
  </si>
  <si>
    <t xml:space="preserve">Výdaje projektu Inovační vouchery v Olomouckém kraji - II. etapa, jehož realizace projektu a závazek spolufinancovat a předfinancovat projekt byla schválena usnesením Zastupitelstva Olomouckého kraje č. UZ/5/47/2013 ze dne 28. 6. 2013. Projekt je spolufinancovaný z Regionálního operačního programu Střední Morava, podoblast podpory 2.2.8 Rozvoj finačních nástrojů a pilotní projekty. Prostředky jsou určeny na poskytnutí inovačních voucherů (dotací) podnikatelům na nákup znalostí od vědeckovýzkumných institucí. 
1. Předpoklad předfinancování výdajů projektu v r. 2014 - 2 500 tis. Kč (UZ 38500881)  
2. Přepoklad čerpání vlastního podílu (spolufinancování) žadatele OK v r. 2014 - 834 tis. Kč (UZ 38100880) 
</t>
  </si>
  <si>
    <t>§3636, seskupení pol. 59 - Ostatní neinvestiční výdaje</t>
  </si>
  <si>
    <t xml:space="preserve">Finanční prostředky určené k úhradě způsobilých výdajů při prodloužení doby realizace projektů "Strategie integrované spolupráce 
česko-polského příhraničí" (ORG 100788) a "Projektu technické pomoci Olomouckého kraje v rámci OP přeshraniční spolupráce ČR-PR 2007-2013" (ORG 100345). Prodložení realizace projektů bude předložena ke schvalení ROK/ZOK do konce r. 2013.  
</t>
  </si>
  <si>
    <t>3. Výdaje Olomouckého kraje na rok 2014</t>
  </si>
  <si>
    <t>Ing. Radek Dosoudil</t>
  </si>
  <si>
    <t xml:space="preserve">Financování realizace neinvestičního projektu z oblasti cestovního ruchu s názvem "Marketingové aktivity Olomouckého kraje II", který byl předložen do 34. Výzvy v rámci Regionálního operačního programu regionu soudržnosti Střední Morava, Prioritní  osa: 3. Cestovní ruch, Oblast podpory: 3.4 Propagace a řízení. Celkové uznatelné náklady projektu činí: 4 705 882,00 Kč včetně DPH, vlastní podíl žadatele ve výši 15 % (Olomoucký kraj) činí: 705 882,30 Kč včetně DPH, zdroje Regionální rady - dotace ve výši 85 % činí: 3 999 999,70 Kč. Realizace projektu je plánována na období: 02.09.2013 - 15.07.2015. Jedná se o kofinancování a předfinancování cestovních náhrad - pojištění pracovníků projektového týmu realizujících aktivity projektu, které budou refundovány v rámci tohoto projektu.  
</t>
  </si>
  <si>
    <t xml:space="preserve">Financování realizace neinvestičního projektu z oblasti cestovního ruchu s názvem "Marketingové aktivity Olomouckého kraje II", který byl předložen do 34. Výzvy v rámci Regionálního operačního programu regionu soudržnosti Střední Morava, Prioritní  osa: 3. Cestovní ruch, Oblast podpory: 3.4 Propagace a řízení. Celkové uznatelné náklady projektu činí: 4 705 882,00 Kč včetně DPH, vlastní podíl žadatele ve výši 15 % (Olomoucký kraj) činí: 705 882,30 Kč včetně DPH, zdroje Regionální rady - dotace ve výši 85 % činí: 3 999 999,70 Kč. Realizace projektu je plánována na období: 02.09.2013 - 15.07.2015. Jedná se o kofinancování a předfinancování služeb na základě smluv a objednávek s dodavatelem v rámci tohoto projektu.
</t>
  </si>
  <si>
    <t xml:space="preserve">Financování realizace neinvestičního projektu z oblasti cestovního ruchu s názvem "Marketingové aktivity Olomouckého  kraje", který je financován v rámci Regionálního operačního programu regionu soudržnosti Střední Morava, Prioritníosa: 3. Cestovní  ruch, Oblast podpory: 3.4 Propagace a řízení. Registrační číslo projektu: CZ: 1.12/3.4.00/19.01262. Celkové uznatelné náklady projektu činí: 21 300 453,97 Kč včetně DPH, vlastní podíl žadatele ve výši 15 % (Olomoucký kraj) činí:3 195 068,10 Kč včetně DPH, zdroje  Regionální rady - dotace ve výši 85 % činí: 18 105 385,87 Kč. Realizace projektu začala v roce 2010 a bude ukončena v roce 2014. Jedná se o kofinancování a předfinancování cestovních náhrad - pojištění pracovníků projektového týmu realizujících aktivity projektu,  které budou refundovány v rámci tohoto projektu. 
</t>
  </si>
  <si>
    <t xml:space="preserve">Výdaje na dodavatelské pořízení koncepčních materiálů, strategií a analýz vztahujích se k tématům absorpční kapacity a přípravy Olomouckého kraje na budoucí programové období EU 2014-2020. Jedná se o zpracování následujících materiálů: 
1. Koordinační dokument RIR (Regionální intervenční rámec) pro území Olomouckého kraje - 500 tis. Kč 
2. Nástroj ITI (Integrovaná územní investice) pro území Olomouckého kraje - 500 tis. Kč 
3. Koncepční materiál pro přípravu Olomouckého kraje na kohezní politiku EU 2014+ v rámci regionu soudržnosti NUTS II Střední Morava - 500 tis. Kč 
</t>
  </si>
  <si>
    <t xml:space="preserve">Výdaje na cestovní příkazy na pracovní cesty členů projektového týmu projektu Spolupráce v oblasti zaměstnanosti a služeb ve venkovských oblastech. 
</t>
  </si>
  <si>
    <t>10=9/6</t>
  </si>
  <si>
    <t>název položky</t>
  </si>
  <si>
    <t>ORJ - 30</t>
  </si>
  <si>
    <t>Odbor investic a evropských programů – individuální projekty</t>
  </si>
  <si>
    <t>51</t>
  </si>
  <si>
    <t>3636</t>
  </si>
  <si>
    <t xml:space="preserve">Jedná se o konzultační, poradenské a právní služby, studie, znalecké posudky. 
</t>
  </si>
  <si>
    <t xml:space="preserve">Jedná se o pokrytí nákladů spojených s překlady a dalšími službami. 
</t>
  </si>
  <si>
    <t xml:space="preserve">Jedná se o financování neinvestičního projektu s názvem "Zvýšení efektivity Krajského úřadu Olomouckého kraje", který byl podán v rámci Operačního programu Lidské zdroje a zaměstnanost, prioritní osa 4.4a Veřejná správa a veřejné služby (Konvergence), oblast podpory 4.4a.1 - Posilování institucionální kapacity a efektivnosti veřejné správy. Číslo výzvy: C4. Celkové náklady projektu činí 4 991 433,60 Kč, dotace z ESF ve výši 85% činí 4 242 718,56 Kč a 15 % z vlastních prostředků žadatele - 748 715,04 Kč. Projektová žádost byla podána dne 20.9.2013. Projekt má být realizován během let 2014 - 2015. Předpokládané zahájení realizace projektu bude k 1.2.2014, ukončení realizace projektu k 30.4.2015. V roce 2014 bude třeba zajistit kofinancování projektu adekvátně dle plánovaného harmonogramu ve výši 530 000,00 Kč. 
</t>
  </si>
  <si>
    <t xml:space="preserve">Financování přípravy neinvestičního projektu z oblasti cestovního ruchu s názvem "Marketingové aktivity Olomouckého kraje II", který byl předložen do 34. Výzvy v rámci Regionálního operačního programu regionu soudržnosti Střední Morava, Prioritní  osa: 3. Cestovní ruch, Oblast podpory: 3.4 Propagace a řízení. Celkové uznatelné náklady projektu činí: 4 705 882,00 Kč včetně DPH, vlastní podíl žadatele ve výši 15 % (Olomoucký kraj) činí: 705 882,30 Kč včetně DPH, zdroje Regionální rady - dotace ve výši 85 % činí: 3 999 999,70 Kč. Realizace projektu je plánována na období: 02.09.2013 - 15.07.2015. 
</t>
  </si>
  <si>
    <t xml:space="preserve">Financování realizace neinvestičního projektu z oblasti cestovního ruchu s názvem "Značení kulturních a turistických cílů v Olomouckém kraji - III. etapa", který byl předložen do 41. Výzvy v rámci Regionálního operačního programu regionu soudržnosti Střední Morava, Prioritní osa: 3. Cestovní ruch, Oblast podpory: 3.2 Veřejná infrastruktira a služby. Celkové uznatelné náklady projektu činí: 4 901 987,00 Kč včetně DPH, vlastní podíl žadatele ve výši 15 % (Olomoucký kraj) činí:735 298,05 Kč včetně DPH, zdroje Regionální rady - dotace ve výši 85 % činí: 4 166 688,95 Kč. Realizace projektu je plánována na období: 01.04.2014 - 31.10.2014. Nezpůsobilé náklady činí 451 680,00 Kč včetně DPH. 
</t>
  </si>
  <si>
    <t>Upravený rozpočet k 30.9.2013</t>
  </si>
  <si>
    <t>Návrh rozpočtu na rok 2014</t>
  </si>
  <si>
    <t>Příprava projektů</t>
  </si>
  <si>
    <t>Implementace a péče o území soustavy Natura 2000 v Olomouckém kraji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</si>
</sst>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Arial"/>
      <family val="2"/>
      <charset val="238"/>
    </font>
    <font>
      <sz val="10"/>
      <name val="Arial CE"/>
      <charset val="238"/>
    </font>
    <font>
      <b/>
      <sz val="15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i/>
      <sz val="10"/>
      <color indexed="19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1"/>
      <color indexed="19"/>
      <name val="Arial"/>
      <family val="2"/>
      <charset val="238"/>
    </font>
    <font>
      <sz val="11"/>
      <name val="Arial CE"/>
      <charset val="238"/>
    </font>
    <font>
      <b/>
      <i/>
      <sz val="11"/>
      <color theme="2" tint="-0.499984740745262"/>
      <name val="Arial CE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1" fillId="0" borderId="0"/>
  </cellStyleXfs>
  <cellXfs count="179">
    <xf numFmtId="0" fontId="0" fillId="0" borderId="0" xfId="0"/>
    <xf numFmtId="0" fontId="2" fillId="0" borderId="0" xfId="1" applyFont="1" applyAlignment="1">
      <alignment horizontal="right" vertical="center"/>
    </xf>
    <xf numFmtId="0" fontId="1" fillId="0" borderId="0" xfId="1"/>
    <xf numFmtId="0" fontId="1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3" fontId="1" fillId="0" borderId="0" xfId="1" applyNumberFormat="1" applyAlignment="1">
      <alignment wrapText="1"/>
    </xf>
    <xf numFmtId="0" fontId="6" fillId="0" borderId="2" xfId="1" applyFont="1" applyBorder="1" applyAlignment="1">
      <alignment horizontal="left" vertical="center"/>
    </xf>
    <xf numFmtId="3" fontId="6" fillId="0" borderId="2" xfId="1" applyNumberFormat="1" applyFont="1" applyBorder="1" applyAlignment="1">
      <alignment horizontal="left" vertical="center" wrapText="1"/>
    </xf>
    <xf numFmtId="3" fontId="6" fillId="0" borderId="2" xfId="1" applyNumberFormat="1" applyFont="1" applyBorder="1" applyAlignment="1">
      <alignment horizontal="right" vertical="center" wrapText="1"/>
    </xf>
    <xf numFmtId="0" fontId="6" fillId="0" borderId="2" xfId="1" applyFont="1" applyBorder="1" applyAlignment="1">
      <alignment horizontal="right" vertical="center"/>
    </xf>
    <xf numFmtId="0" fontId="9" fillId="0" borderId="0" xfId="2" applyFont="1" applyFill="1"/>
    <xf numFmtId="0" fontId="7" fillId="0" borderId="0" xfId="2" applyFill="1"/>
    <xf numFmtId="0" fontId="10" fillId="0" borderId="0" xfId="2" applyFont="1" applyFill="1"/>
    <xf numFmtId="0" fontId="11" fillId="0" borderId="0" xfId="2" applyFont="1" applyFill="1"/>
    <xf numFmtId="0" fontId="7" fillId="0" borderId="4" xfId="2" applyFill="1" applyBorder="1" applyAlignment="1">
      <alignment horizontal="center" vertical="center"/>
    </xf>
    <xf numFmtId="0" fontId="7" fillId="0" borderId="5" xfId="2" applyFill="1" applyBorder="1"/>
    <xf numFmtId="3" fontId="7" fillId="0" borderId="5" xfId="2" applyNumberFormat="1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/>
    </xf>
    <xf numFmtId="0" fontId="8" fillId="0" borderId="0" xfId="2" applyFont="1" applyFill="1" applyBorder="1" applyAlignment="1">
      <alignment wrapText="1"/>
    </xf>
    <xf numFmtId="3" fontId="12" fillId="0" borderId="8" xfId="2" applyNumberFormat="1" applyFont="1" applyFill="1" applyBorder="1"/>
    <xf numFmtId="164" fontId="12" fillId="0" borderId="9" xfId="2" applyNumberFormat="1" applyFont="1" applyFill="1" applyBorder="1"/>
    <xf numFmtId="0" fontId="12" fillId="0" borderId="0" xfId="2" applyFont="1" applyFill="1"/>
    <xf numFmtId="0" fontId="13" fillId="0" borderId="7" xfId="2" applyFont="1" applyFill="1" applyBorder="1" applyAlignment="1">
      <alignment horizontal="left"/>
    </xf>
    <xf numFmtId="0" fontId="13" fillId="0" borderId="0" xfId="2" applyFont="1" applyFill="1" applyBorder="1" applyAlignment="1">
      <alignment wrapText="1"/>
    </xf>
    <xf numFmtId="3" fontId="13" fillId="0" borderId="8" xfId="2" applyNumberFormat="1" applyFont="1" applyFill="1" applyBorder="1"/>
    <xf numFmtId="3" fontId="13" fillId="0" borderId="0" xfId="2" applyNumberFormat="1" applyFont="1" applyFill="1" applyBorder="1"/>
    <xf numFmtId="164" fontId="13" fillId="0" borderId="9" xfId="2" applyNumberFormat="1" applyFont="1" applyFill="1" applyBorder="1"/>
    <xf numFmtId="0" fontId="13" fillId="0" borderId="10" xfId="2" applyFont="1" applyFill="1" applyBorder="1"/>
    <xf numFmtId="0" fontId="13" fillId="0" borderId="11" xfId="2" applyFont="1" applyFill="1" applyBorder="1"/>
    <xf numFmtId="3" fontId="13" fillId="0" borderId="12" xfId="2" applyNumberFormat="1" applyFont="1" applyFill="1" applyBorder="1"/>
    <xf numFmtId="3" fontId="13" fillId="0" borderId="11" xfId="2" applyNumberFormat="1" applyFont="1" applyFill="1" applyBorder="1"/>
    <xf numFmtId="164" fontId="13" fillId="0" borderId="13" xfId="2" applyNumberFormat="1" applyFont="1" applyFill="1" applyBorder="1"/>
    <xf numFmtId="0" fontId="13" fillId="0" borderId="0" xfId="2" applyFont="1" applyFill="1"/>
    <xf numFmtId="0" fontId="8" fillId="0" borderId="14" xfId="2" applyFont="1" applyFill="1" applyBorder="1" applyAlignment="1">
      <alignment horizontal="center"/>
    </xf>
    <xf numFmtId="0" fontId="8" fillId="0" borderId="15" xfId="2" applyFont="1" applyFill="1" applyBorder="1" applyAlignment="1">
      <alignment wrapText="1"/>
    </xf>
    <xf numFmtId="3" fontId="12" fillId="0" borderId="16" xfId="2" applyNumberFormat="1" applyFont="1" applyFill="1" applyBorder="1"/>
    <xf numFmtId="3" fontId="12" fillId="0" borderId="15" xfId="2" applyNumberFormat="1" applyFont="1" applyFill="1" applyBorder="1"/>
    <xf numFmtId="164" fontId="12" fillId="0" borderId="17" xfId="2" applyNumberFormat="1" applyFont="1" applyFill="1" applyBorder="1"/>
    <xf numFmtId="3" fontId="7" fillId="0" borderId="16" xfId="2" applyNumberFormat="1" applyFill="1" applyBorder="1"/>
    <xf numFmtId="164" fontId="7" fillId="0" borderId="17" xfId="2" applyNumberFormat="1" applyFill="1" applyBorder="1"/>
    <xf numFmtId="0" fontId="13" fillId="0" borderId="11" xfId="2" applyFont="1" applyFill="1" applyBorder="1" applyAlignment="1">
      <alignment wrapText="1"/>
    </xf>
    <xf numFmtId="3" fontId="7" fillId="0" borderId="15" xfId="2" applyNumberFormat="1" applyFill="1" applyBorder="1"/>
    <xf numFmtId="0" fontId="13" fillId="0" borderId="18" xfId="2" applyFont="1" applyFill="1" applyBorder="1"/>
    <xf numFmtId="0" fontId="13" fillId="0" borderId="2" xfId="2" applyFont="1" applyFill="1" applyBorder="1"/>
    <xf numFmtId="3" fontId="13" fillId="0" borderId="19" xfId="2" applyNumberFormat="1" applyFont="1" applyFill="1" applyBorder="1"/>
    <xf numFmtId="3" fontId="13" fillId="0" borderId="2" xfId="2" applyNumberFormat="1" applyFont="1" applyFill="1" applyBorder="1"/>
    <xf numFmtId="164" fontId="13" fillId="0" borderId="20" xfId="2" applyNumberFormat="1" applyFont="1" applyFill="1" applyBorder="1"/>
    <xf numFmtId="0" fontId="11" fillId="0" borderId="7" xfId="2" applyFont="1" applyFill="1" applyBorder="1"/>
    <xf numFmtId="0" fontId="11" fillId="0" borderId="0" xfId="2" applyFont="1" applyFill="1" applyBorder="1"/>
    <xf numFmtId="3" fontId="11" fillId="0" borderId="8" xfId="2" applyNumberFormat="1" applyFont="1" applyFill="1" applyBorder="1"/>
    <xf numFmtId="164" fontId="11" fillId="0" borderId="9" xfId="2" applyNumberFormat="1" applyFont="1" applyFill="1" applyBorder="1"/>
    <xf numFmtId="0" fontId="14" fillId="0" borderId="0" xfId="2" applyFont="1" applyFill="1"/>
    <xf numFmtId="0" fontId="13" fillId="0" borderId="7" xfId="2" applyFont="1" applyFill="1" applyBorder="1"/>
    <xf numFmtId="0" fontId="13" fillId="0" borderId="0" xfId="2" applyFont="1" applyFill="1" applyBorder="1"/>
    <xf numFmtId="0" fontId="13" fillId="0" borderId="19" xfId="2" applyFont="1" applyFill="1" applyBorder="1"/>
    <xf numFmtId="0" fontId="7" fillId="0" borderId="3" xfId="2" applyFill="1" applyBorder="1"/>
    <xf numFmtId="0" fontId="7" fillId="0" borderId="2" xfId="2" applyFill="1" applyBorder="1"/>
    <xf numFmtId="0" fontId="15" fillId="0" borderId="0" xfId="2" applyFont="1" applyFill="1"/>
    <xf numFmtId="3" fontId="7" fillId="0" borderId="0" xfId="2" applyNumberFormat="1" applyFill="1"/>
    <xf numFmtId="0" fontId="3" fillId="0" borderId="8" xfId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left" vertical="center" wrapText="1"/>
    </xf>
    <xf numFmtId="3" fontId="6" fillId="0" borderId="8" xfId="1" applyNumberFormat="1" applyFont="1" applyBorder="1" applyAlignment="1">
      <alignment horizontal="right" vertical="center" wrapText="1"/>
    </xf>
    <xf numFmtId="3" fontId="6" fillId="0" borderId="0" xfId="1" applyNumberFormat="1" applyFont="1" applyBorder="1" applyAlignment="1">
      <alignment horizontal="right" vertical="center" wrapText="1"/>
    </xf>
    <xf numFmtId="0" fontId="16" fillId="0" borderId="0" xfId="1" applyFont="1" applyFill="1" applyBorder="1"/>
    <xf numFmtId="3" fontId="17" fillId="0" borderId="0" xfId="1" applyNumberFormat="1" applyFont="1" applyBorder="1" applyAlignment="1">
      <alignment horizontal="justify" vertical="top" wrapText="1"/>
    </xf>
    <xf numFmtId="0" fontId="17" fillId="0" borderId="0" xfId="1" applyFont="1" applyBorder="1" applyAlignment="1">
      <alignment horizontal="justify" vertical="top" wrapText="1"/>
    </xf>
    <xf numFmtId="0" fontId="1" fillId="0" borderId="0" xfId="1" applyBorder="1"/>
    <xf numFmtId="0" fontId="16" fillId="0" borderId="0" xfId="0" applyFont="1" applyFill="1" applyBorder="1"/>
    <xf numFmtId="3" fontId="17" fillId="0" borderId="0" xfId="1" applyNumberFormat="1" applyFont="1" applyBorder="1" applyAlignment="1">
      <alignment horizontal="justify" vertical="top" wrapText="1"/>
    </xf>
    <xf numFmtId="0" fontId="17" fillId="0" borderId="0" xfId="1" applyFont="1" applyBorder="1" applyAlignment="1">
      <alignment horizontal="justify" vertical="top" wrapText="1"/>
    </xf>
    <xf numFmtId="0" fontId="6" fillId="0" borderId="0" xfId="1" applyFont="1" applyBorder="1" applyAlignment="1">
      <alignment horizontal="left" vertical="center"/>
    </xf>
    <xf numFmtId="3" fontId="6" fillId="0" borderId="0" xfId="1" applyNumberFormat="1" applyFont="1" applyBorder="1" applyAlignment="1">
      <alignment horizontal="left" vertical="center" wrapText="1"/>
    </xf>
    <xf numFmtId="0" fontId="6" fillId="0" borderId="0" xfId="1" applyFont="1" applyBorder="1" applyAlignment="1">
      <alignment horizontal="right" vertical="center"/>
    </xf>
    <xf numFmtId="3" fontId="17" fillId="0" borderId="0" xfId="1" applyNumberFormat="1" applyFont="1" applyBorder="1" applyAlignment="1">
      <alignment horizontal="justify" vertical="top" wrapText="1"/>
    </xf>
    <xf numFmtId="0" fontId="17" fillId="0" borderId="0" xfId="1" applyFont="1" applyBorder="1" applyAlignment="1">
      <alignment horizontal="justify" vertical="top" wrapText="1"/>
    </xf>
    <xf numFmtId="3" fontId="1" fillId="0" borderId="0" xfId="1" applyNumberFormat="1" applyBorder="1" applyAlignment="1">
      <alignment wrapText="1"/>
    </xf>
    <xf numFmtId="0" fontId="3" fillId="0" borderId="25" xfId="1" applyFont="1" applyBorder="1" applyAlignment="1">
      <alignment horizontal="center" vertical="center"/>
    </xf>
    <xf numFmtId="3" fontId="6" fillId="0" borderId="25" xfId="1" applyNumberFormat="1" applyFont="1" applyBorder="1" applyAlignment="1">
      <alignment horizontal="right" vertical="center" wrapText="1"/>
    </xf>
    <xf numFmtId="0" fontId="0" fillId="0" borderId="0" xfId="0" applyAlignment="1">
      <alignment horizontal="justify" vertical="top" wrapText="1"/>
    </xf>
    <xf numFmtId="0" fontId="1" fillId="0" borderId="26" xfId="1" applyBorder="1"/>
    <xf numFmtId="0" fontId="1" fillId="0" borderId="27" xfId="1" applyBorder="1"/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3" fontId="3" fillId="0" borderId="30" xfId="1" applyNumberFormat="1" applyFont="1" applyBorder="1" applyAlignment="1">
      <alignment horizontal="left" vertical="center" wrapText="1"/>
    </xf>
    <xf numFmtId="3" fontId="6" fillId="0" borderId="30" xfId="1" applyNumberFormat="1" applyFont="1" applyBorder="1" applyAlignment="1">
      <alignment horizontal="right" vertical="center" wrapText="1"/>
    </xf>
    <xf numFmtId="4" fontId="6" fillId="0" borderId="31" xfId="1" applyNumberFormat="1" applyFont="1" applyBorder="1" applyAlignment="1">
      <alignment horizontal="right" vertical="center"/>
    </xf>
    <xf numFmtId="0" fontId="3" fillId="0" borderId="18" xfId="1" applyFont="1" applyBorder="1" applyAlignment="1">
      <alignment horizontal="center" vertical="center"/>
    </xf>
    <xf numFmtId="3" fontId="3" fillId="0" borderId="19" xfId="1" applyNumberFormat="1" applyFont="1" applyBorder="1" applyAlignment="1">
      <alignment horizontal="left" vertical="center" wrapText="1"/>
    </xf>
    <xf numFmtId="3" fontId="6" fillId="0" borderId="19" xfId="1" applyNumberFormat="1" applyFont="1" applyBorder="1" applyAlignment="1">
      <alignment horizontal="right" vertical="center" wrapText="1"/>
    </xf>
    <xf numFmtId="0" fontId="1" fillId="0" borderId="3" xfId="1" applyBorder="1"/>
    <xf numFmtId="3" fontId="1" fillId="0" borderId="3" xfId="1" applyNumberFormat="1" applyBorder="1" applyAlignment="1">
      <alignment wrapText="1"/>
    </xf>
    <xf numFmtId="3" fontId="6" fillId="0" borderId="5" xfId="1" applyNumberFormat="1" applyFont="1" applyBorder="1" applyAlignment="1">
      <alignment horizontal="right" vertical="center" wrapText="1"/>
    </xf>
    <xf numFmtId="0" fontId="3" fillId="0" borderId="19" xfId="1" applyFont="1" applyBorder="1" applyAlignment="1">
      <alignment horizontal="center" vertical="center"/>
    </xf>
    <xf numFmtId="4" fontId="6" fillId="0" borderId="9" xfId="1" applyNumberFormat="1" applyFont="1" applyBorder="1" applyAlignment="1">
      <alignment horizontal="right" vertical="center"/>
    </xf>
    <xf numFmtId="0" fontId="3" fillId="0" borderId="7" xfId="1" applyFont="1" applyBorder="1" applyAlignment="1">
      <alignment horizontal="center" vertical="center"/>
    </xf>
    <xf numFmtId="3" fontId="18" fillId="0" borderId="0" xfId="1" applyNumberFormat="1" applyFont="1" applyBorder="1" applyAlignment="1">
      <alignment horizontal="right" vertical="top" wrapText="1"/>
    </xf>
    <xf numFmtId="0" fontId="18" fillId="0" borderId="0" xfId="1" applyFont="1" applyBorder="1" applyAlignment="1">
      <alignment horizontal="right" vertical="top" wrapText="1"/>
    </xf>
    <xf numFmtId="0" fontId="1" fillId="0" borderId="0" xfId="1" applyBorder="1" applyAlignment="1">
      <alignment horizontal="left" vertical="top" wrapText="1"/>
    </xf>
    <xf numFmtId="3" fontId="1" fillId="0" borderId="0" xfId="1" applyNumberFormat="1" applyFont="1" applyBorder="1" applyAlignment="1">
      <alignment horizontal="left" vertical="top" wrapText="1"/>
    </xf>
    <xf numFmtId="49" fontId="1" fillId="0" borderId="0" xfId="1" applyNumberFormat="1" applyFont="1" applyAlignment="1">
      <alignment horizontal="left" vertical="center"/>
    </xf>
    <xf numFmtId="49" fontId="3" fillId="0" borderId="34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6" fillId="0" borderId="31" xfId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left" vertical="center"/>
    </xf>
    <xf numFmtId="0" fontId="7" fillId="0" borderId="0" xfId="2" applyFill="1" applyAlignment="1">
      <alignment horizontal="right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3" fontId="5" fillId="2" borderId="5" xfId="1" applyNumberFormat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3" fontId="1" fillId="2" borderId="5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2" borderId="22" xfId="1" applyFont="1" applyFill="1" applyBorder="1" applyAlignment="1">
      <alignment horizontal="center" vertical="center"/>
    </xf>
    <xf numFmtId="49" fontId="6" fillId="2" borderId="28" xfId="1" applyNumberFormat="1" applyFont="1" applyFill="1" applyBorder="1" applyAlignment="1">
      <alignment horizontal="left" vertical="center"/>
    </xf>
    <xf numFmtId="0" fontId="6" fillId="2" borderId="32" xfId="1" applyFont="1" applyFill="1" applyBorder="1" applyAlignment="1">
      <alignment vertical="center"/>
    </xf>
    <xf numFmtId="3" fontId="6" fillId="2" borderId="24" xfId="1" applyNumberFormat="1" applyFont="1" applyFill="1" applyBorder="1" applyAlignment="1">
      <alignment vertical="center" wrapText="1"/>
    </xf>
    <xf numFmtId="3" fontId="6" fillId="2" borderId="5" xfId="1" applyNumberFormat="1" applyFont="1" applyFill="1" applyBorder="1" applyAlignment="1">
      <alignment horizontal="right" vertical="center" wrapText="1"/>
    </xf>
    <xf numFmtId="0" fontId="6" fillId="2" borderId="22" xfId="1" applyFont="1" applyFill="1" applyBorder="1" applyAlignment="1">
      <alignment horizontal="right" vertical="center"/>
    </xf>
    <xf numFmtId="0" fontId="5" fillId="2" borderId="29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vertical="center"/>
    </xf>
    <xf numFmtId="3" fontId="6" fillId="2" borderId="0" xfId="1" applyNumberFormat="1" applyFont="1" applyFill="1" applyBorder="1" applyAlignment="1">
      <alignment vertical="center" wrapText="1"/>
    </xf>
    <xf numFmtId="4" fontId="6" fillId="2" borderId="22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left" vertical="center"/>
    </xf>
    <xf numFmtId="3" fontId="6" fillId="2" borderId="33" xfId="1" applyNumberFormat="1" applyFont="1" applyFill="1" applyBorder="1" applyAlignment="1">
      <alignment horizontal="right" vertical="center" wrapText="1"/>
    </xf>
    <xf numFmtId="3" fontId="1" fillId="2" borderId="30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7" fillId="2" borderId="4" xfId="2" applyFill="1" applyBorder="1" applyAlignment="1">
      <alignment horizontal="center" vertical="center"/>
    </xf>
    <xf numFmtId="0" fontId="7" fillId="2" borderId="5" xfId="2" applyFill="1" applyBorder="1"/>
    <xf numFmtId="3" fontId="5" fillId="2" borderId="21" xfId="1" applyNumberFormat="1" applyFont="1" applyFill="1" applyBorder="1" applyAlignment="1">
      <alignment horizontal="center" vertical="center" wrapText="1"/>
    </xf>
    <xf numFmtId="0" fontId="7" fillId="2" borderId="22" xfId="2" applyFont="1" applyFill="1" applyBorder="1" applyAlignment="1">
      <alignment horizontal="center" vertical="center" wrapText="1"/>
    </xf>
    <xf numFmtId="3" fontId="11" fillId="2" borderId="5" xfId="2" applyNumberFormat="1" applyFont="1" applyFill="1" applyBorder="1" applyAlignment="1">
      <alignment horizontal="right" vertical="center"/>
    </xf>
    <xf numFmtId="4" fontId="11" fillId="2" borderId="22" xfId="2" applyNumberFormat="1" applyFont="1" applyFill="1" applyBorder="1" applyAlignment="1">
      <alignment horizontal="right" vertical="center"/>
    </xf>
    <xf numFmtId="0" fontId="6" fillId="2" borderId="2" xfId="1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horizontal="right" vertical="center"/>
    </xf>
    <xf numFmtId="0" fontId="1" fillId="2" borderId="0" xfId="1" applyFill="1"/>
    <xf numFmtId="4" fontId="8" fillId="0" borderId="17" xfId="2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3" fontId="21" fillId="0" borderId="16" xfId="0" applyNumberFormat="1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 vertical="center"/>
    </xf>
    <xf numFmtId="3" fontId="8" fillId="0" borderId="16" xfId="2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1" fillId="2" borderId="23" xfId="2" applyFont="1" applyFill="1" applyBorder="1" applyAlignment="1"/>
    <xf numFmtId="0" fontId="1" fillId="2" borderId="24" xfId="1" applyFill="1" applyBorder="1" applyAlignment="1"/>
    <xf numFmtId="0" fontId="8" fillId="0" borderId="14" xfId="2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16" xfId="2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3" fontId="17" fillId="0" borderId="0" xfId="1" applyNumberFormat="1" applyFont="1" applyBorder="1" applyAlignment="1">
      <alignment horizontal="left" vertical="top" wrapText="1"/>
    </xf>
    <xf numFmtId="0" fontId="17" fillId="0" borderId="0" xfId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0" fillId="0" borderId="0" xfId="0" applyAlignment="1"/>
    <xf numFmtId="3" fontId="17" fillId="0" borderId="0" xfId="1" applyNumberFormat="1" applyFont="1" applyBorder="1" applyAlignment="1">
      <alignment horizontal="justify" vertical="top" wrapText="1"/>
    </xf>
    <xf numFmtId="0" fontId="17" fillId="0" borderId="0" xfId="1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4" fontId="17" fillId="0" borderId="0" xfId="1" applyNumberFormat="1" applyFont="1" applyBorder="1" applyAlignment="1">
      <alignment horizontal="justify" vertical="top" wrapText="1"/>
    </xf>
    <xf numFmtId="3" fontId="17" fillId="0" borderId="3" xfId="1" applyNumberFormat="1" applyFont="1" applyBorder="1" applyAlignment="1">
      <alignment horizontal="justify" vertical="top" wrapText="1"/>
    </xf>
    <xf numFmtId="0" fontId="17" fillId="0" borderId="3" xfId="1" applyFont="1" applyBorder="1" applyAlignment="1">
      <alignment horizontal="justify" vertical="top" wrapText="1"/>
    </xf>
  </cellXfs>
  <cellStyles count="5">
    <cellStyle name="Normální" xfId="0" builtinId="0"/>
    <cellStyle name="Normální 2" xfId="1"/>
    <cellStyle name="Normální 2 2" xfId="2"/>
    <cellStyle name="Normální 3" xfId="3"/>
    <cellStyle name="Normální 4" xfId="4"/>
  </cellStyles>
  <dxfs count="0"/>
  <tableStyles count="0" defaultTableStyle="TableStyleMedium2" defaultPivotStyle="PivotStyleLight16"/>
  <colors>
    <mruColors>
      <color rgb="FFCCFFFF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64"/>
  <sheetViews>
    <sheetView showGridLines="0" tabSelected="1" zoomScaleNormal="100" workbookViewId="0">
      <selection activeCell="B80" sqref="B80"/>
    </sheetView>
  </sheetViews>
  <sheetFormatPr defaultRowHeight="12.75" x14ac:dyDescent="0.2"/>
  <cols>
    <col min="1" max="1" width="9" style="12"/>
    <col min="2" max="2" width="38.875" style="12" customWidth="1"/>
    <col min="3" max="3" width="13.875" style="12" customWidth="1"/>
    <col min="4" max="4" width="14.5" style="12" customWidth="1"/>
    <col min="5" max="5" width="13" style="12" customWidth="1"/>
    <col min="6" max="6" width="7.875" style="12" customWidth="1"/>
    <col min="7" max="16384" width="9" style="12"/>
  </cols>
  <sheetData>
    <row r="1" spans="1:6" ht="20.25" x14ac:dyDescent="0.3">
      <c r="A1" s="11" t="s">
        <v>109</v>
      </c>
    </row>
    <row r="3" spans="1:6" ht="18" x14ac:dyDescent="0.25">
      <c r="A3" s="13" t="s">
        <v>17</v>
      </c>
    </row>
    <row r="5" spans="1:6" ht="15.75" x14ac:dyDescent="0.25">
      <c r="A5" s="14" t="s">
        <v>18</v>
      </c>
    </row>
    <row r="6" spans="1:6" ht="14.25" x14ac:dyDescent="0.2">
      <c r="A6"/>
      <c r="B6"/>
      <c r="C6"/>
      <c r="D6"/>
      <c r="E6"/>
      <c r="F6"/>
    </row>
    <row r="7" spans="1:6" ht="18" hidden="1" x14ac:dyDescent="0.25">
      <c r="A7" s="13" t="s">
        <v>19</v>
      </c>
    </row>
    <row r="8" spans="1:6" ht="27" hidden="1" thickTop="1" thickBot="1" x14ac:dyDescent="0.25">
      <c r="A8" s="15" t="s">
        <v>20</v>
      </c>
      <c r="B8" s="16"/>
      <c r="C8" s="17" t="s">
        <v>21</v>
      </c>
      <c r="D8" s="17" t="s">
        <v>22</v>
      </c>
      <c r="E8" s="17" t="s">
        <v>23</v>
      </c>
      <c r="F8" s="18" t="s">
        <v>5</v>
      </c>
    </row>
    <row r="9" spans="1:6" s="23" customFormat="1" ht="15" hidden="1" x14ac:dyDescent="0.25">
      <c r="A9" s="19">
        <v>34</v>
      </c>
      <c r="B9" s="20" t="s">
        <v>24</v>
      </c>
      <c r="C9" s="21">
        <f>SUM(C10:C11)</f>
        <v>13131</v>
      </c>
      <c r="D9" s="21">
        <f>SUM(D10:D11)</f>
        <v>22988</v>
      </c>
      <c r="E9" s="21" t="e">
        <f>SUM(E10:E11)</f>
        <v>#REF!</v>
      </c>
      <c r="F9" s="22" t="e">
        <f t="shared" ref="F9:F32" si="0">E9/D9</f>
        <v>#REF!</v>
      </c>
    </row>
    <row r="10" spans="1:6" s="23" customFormat="1" ht="14.25" hidden="1" x14ac:dyDescent="0.2">
      <c r="A10" s="24" t="s">
        <v>25</v>
      </c>
      <c r="B10" s="25" t="s">
        <v>26</v>
      </c>
      <c r="C10" s="26">
        <v>3305</v>
      </c>
      <c r="D10" s="27">
        <v>12559</v>
      </c>
      <c r="E10" s="27">
        <v>0</v>
      </c>
      <c r="F10" s="28">
        <f t="shared" si="0"/>
        <v>0</v>
      </c>
    </row>
    <row r="11" spans="1:6" s="34" customFormat="1" hidden="1" x14ac:dyDescent="0.2">
      <c r="A11" s="29" t="s">
        <v>25</v>
      </c>
      <c r="B11" s="30" t="s">
        <v>27</v>
      </c>
      <c r="C11" s="31">
        <v>9826</v>
      </c>
      <c r="D11" s="32">
        <v>10429</v>
      </c>
      <c r="E11" s="32" t="e">
        <f>SUM(#REF!)</f>
        <v>#REF!</v>
      </c>
      <c r="F11" s="33" t="e">
        <f t="shared" si="0"/>
        <v>#REF!</v>
      </c>
    </row>
    <row r="12" spans="1:6" s="23" customFormat="1" ht="13.5" hidden="1" customHeight="1" x14ac:dyDescent="0.25">
      <c r="A12" s="35">
        <v>35</v>
      </c>
      <c r="B12" s="36" t="s">
        <v>28</v>
      </c>
      <c r="C12" s="37" t="e">
        <f>SUM(C13)</f>
        <v>#REF!</v>
      </c>
      <c r="D12" s="38" t="e">
        <f>SUM(D13)</f>
        <v>#REF!</v>
      </c>
      <c r="E12" s="38" t="e">
        <f>SUM(E13)</f>
        <v>#REF!</v>
      </c>
      <c r="F12" s="39" t="e">
        <f t="shared" si="0"/>
        <v>#REF!</v>
      </c>
    </row>
    <row r="13" spans="1:6" s="34" customFormat="1" hidden="1" x14ac:dyDescent="0.2">
      <c r="A13" s="29" t="s">
        <v>25</v>
      </c>
      <c r="B13" s="30" t="s">
        <v>26</v>
      </c>
      <c r="C13" s="31" t="e">
        <f>SUM(#REF!)</f>
        <v>#REF!</v>
      </c>
      <c r="D13" s="32" t="e">
        <f>SUM(#REF!)</f>
        <v>#REF!</v>
      </c>
      <c r="E13" s="32" t="e">
        <f>SUM(#REF!)</f>
        <v>#REF!</v>
      </c>
      <c r="F13" s="33" t="e">
        <f t="shared" si="0"/>
        <v>#REF!</v>
      </c>
    </row>
    <row r="14" spans="1:6" s="34" customFormat="1" ht="30" hidden="1" x14ac:dyDescent="0.25">
      <c r="A14" s="35">
        <v>36</v>
      </c>
      <c r="B14" s="36" t="s">
        <v>29</v>
      </c>
      <c r="C14" s="40">
        <f>SUM(C15:C16)</f>
        <v>6796</v>
      </c>
      <c r="D14" s="40">
        <f>SUM(D15:D16)</f>
        <v>18105</v>
      </c>
      <c r="E14" s="40">
        <f>SUM(E15:E16)</f>
        <v>0</v>
      </c>
      <c r="F14" s="41">
        <f t="shared" si="0"/>
        <v>0</v>
      </c>
    </row>
    <row r="15" spans="1:6" s="34" customFormat="1" hidden="1" x14ac:dyDescent="0.2">
      <c r="A15" s="24" t="s">
        <v>25</v>
      </c>
      <c r="B15" s="25" t="s">
        <v>27</v>
      </c>
      <c r="C15" s="26">
        <v>0</v>
      </c>
      <c r="D15" s="27">
        <v>7557</v>
      </c>
      <c r="E15" s="27">
        <v>0</v>
      </c>
      <c r="F15" s="28">
        <f t="shared" si="0"/>
        <v>0</v>
      </c>
    </row>
    <row r="16" spans="1:6" s="34" customFormat="1" hidden="1" x14ac:dyDescent="0.2">
      <c r="A16" s="29" t="s">
        <v>25</v>
      </c>
      <c r="B16" s="30" t="s">
        <v>26</v>
      </c>
      <c r="C16" s="26">
        <v>6796</v>
      </c>
      <c r="D16" s="27">
        <v>10548</v>
      </c>
      <c r="E16" s="27">
        <v>0</v>
      </c>
      <c r="F16" s="28">
        <f t="shared" si="0"/>
        <v>0</v>
      </c>
    </row>
    <row r="17" spans="1:6" s="34" customFormat="1" ht="45" hidden="1" x14ac:dyDescent="0.25">
      <c r="A17" s="35">
        <v>37</v>
      </c>
      <c r="B17" s="36" t="s">
        <v>30</v>
      </c>
      <c r="C17" s="40">
        <f>SUM(C18:C19)</f>
        <v>9700</v>
      </c>
      <c r="D17" s="40">
        <f>SUM(D18:D19)</f>
        <v>34772</v>
      </c>
      <c r="E17" s="40">
        <f>SUM(E18:E19)</f>
        <v>0</v>
      </c>
      <c r="F17" s="41">
        <f t="shared" si="0"/>
        <v>0</v>
      </c>
    </row>
    <row r="18" spans="1:6" s="34" customFormat="1" hidden="1" x14ac:dyDescent="0.2">
      <c r="A18" s="24" t="s">
        <v>25</v>
      </c>
      <c r="B18" s="25" t="s">
        <v>27</v>
      </c>
      <c r="C18" s="26">
        <v>0</v>
      </c>
      <c r="D18" s="27">
        <v>19662</v>
      </c>
      <c r="E18" s="27">
        <v>0</v>
      </c>
      <c r="F18" s="28">
        <f t="shared" si="0"/>
        <v>0</v>
      </c>
    </row>
    <row r="19" spans="1:6" s="34" customFormat="1" hidden="1" x14ac:dyDescent="0.2">
      <c r="A19" s="29" t="s">
        <v>25</v>
      </c>
      <c r="B19" s="30" t="s">
        <v>26</v>
      </c>
      <c r="C19" s="26">
        <v>9700</v>
      </c>
      <c r="D19" s="27">
        <v>15110</v>
      </c>
      <c r="E19" s="27">
        <v>0</v>
      </c>
      <c r="F19" s="28">
        <f t="shared" si="0"/>
        <v>0</v>
      </c>
    </row>
    <row r="20" spans="1:6" ht="30" hidden="1" x14ac:dyDescent="0.25">
      <c r="A20" s="35">
        <v>38</v>
      </c>
      <c r="B20" s="36" t="s">
        <v>31</v>
      </c>
      <c r="C20" s="40" t="e">
        <f>SUM(C21:C22)</f>
        <v>#REF!</v>
      </c>
      <c r="D20" s="40" t="e">
        <f>SUM(D21:D22)</f>
        <v>#REF!</v>
      </c>
      <c r="E20" s="40" t="e">
        <f>SUM(E21:E22)</f>
        <v>#REF!</v>
      </c>
      <c r="F20" s="41" t="e">
        <f t="shared" si="0"/>
        <v>#REF!</v>
      </c>
    </row>
    <row r="21" spans="1:6" hidden="1" x14ac:dyDescent="0.2">
      <c r="A21" s="24" t="s">
        <v>25</v>
      </c>
      <c r="B21" s="25" t="s">
        <v>27</v>
      </c>
      <c r="C21" s="26">
        <v>0</v>
      </c>
      <c r="D21" s="27">
        <v>23645</v>
      </c>
      <c r="E21" s="27">
        <v>0</v>
      </c>
      <c r="F21" s="28">
        <f t="shared" si="0"/>
        <v>0</v>
      </c>
    </row>
    <row r="22" spans="1:6" s="34" customFormat="1" hidden="1" x14ac:dyDescent="0.2">
      <c r="A22" s="29" t="s">
        <v>25</v>
      </c>
      <c r="B22" s="30" t="s">
        <v>26</v>
      </c>
      <c r="C22" s="31" t="e">
        <f>SUM(#REF!)</f>
        <v>#REF!</v>
      </c>
      <c r="D22" s="32" t="e">
        <f>SUM(#REF!)</f>
        <v>#REF!</v>
      </c>
      <c r="E22" s="32" t="e">
        <f>SUM(#REF!)</f>
        <v>#REF!</v>
      </c>
      <c r="F22" s="33" t="e">
        <f t="shared" si="0"/>
        <v>#REF!</v>
      </c>
    </row>
    <row r="23" spans="1:6" ht="45" hidden="1" x14ac:dyDescent="0.25">
      <c r="A23" s="35">
        <v>39</v>
      </c>
      <c r="B23" s="36" t="s">
        <v>32</v>
      </c>
      <c r="C23" s="40" t="e">
        <f>SUM(C24:C25)</f>
        <v>#REF!</v>
      </c>
      <c r="D23" s="40" t="e">
        <f>SUM(D24:D25)</f>
        <v>#REF!</v>
      </c>
      <c r="E23" s="40" t="e">
        <f>SUM(E24:E25)</f>
        <v>#REF!</v>
      </c>
      <c r="F23" s="41" t="e">
        <f t="shared" si="0"/>
        <v>#REF!</v>
      </c>
    </row>
    <row r="24" spans="1:6" hidden="1" x14ac:dyDescent="0.2">
      <c r="A24" s="24" t="s">
        <v>25</v>
      </c>
      <c r="B24" s="25" t="s">
        <v>27</v>
      </c>
      <c r="C24" s="26">
        <v>0</v>
      </c>
      <c r="D24" s="27">
        <v>3116</v>
      </c>
      <c r="E24" s="27">
        <v>0</v>
      </c>
      <c r="F24" s="28">
        <f t="shared" si="0"/>
        <v>0</v>
      </c>
    </row>
    <row r="25" spans="1:6" s="34" customFormat="1" hidden="1" x14ac:dyDescent="0.2">
      <c r="A25" s="29" t="s">
        <v>25</v>
      </c>
      <c r="B25" s="30" t="s">
        <v>26</v>
      </c>
      <c r="C25" s="31" t="e">
        <f>SUM(#REF!)</f>
        <v>#REF!</v>
      </c>
      <c r="D25" s="32" t="e">
        <f>SUM(#REF!)</f>
        <v>#REF!</v>
      </c>
      <c r="E25" s="32" t="e">
        <f>SUM(#REF!)</f>
        <v>#REF!</v>
      </c>
      <c r="F25" s="33" t="e">
        <f t="shared" si="0"/>
        <v>#REF!</v>
      </c>
    </row>
    <row r="26" spans="1:6" s="34" customFormat="1" ht="45" hidden="1" x14ac:dyDescent="0.25">
      <c r="A26" s="35">
        <v>40</v>
      </c>
      <c r="B26" s="36" t="s">
        <v>33</v>
      </c>
      <c r="C26" s="40">
        <f>SUM(C27:C27)</f>
        <v>390</v>
      </c>
      <c r="D26" s="40">
        <f>SUM(D27:D27)</f>
        <v>2432</v>
      </c>
      <c r="E26" s="40" t="e">
        <f>SUM(E27:E27)</f>
        <v>#REF!</v>
      </c>
      <c r="F26" s="41" t="e">
        <f t="shared" si="0"/>
        <v>#REF!</v>
      </c>
    </row>
    <row r="27" spans="1:6" s="34" customFormat="1" hidden="1" x14ac:dyDescent="0.2">
      <c r="A27" s="29" t="s">
        <v>25</v>
      </c>
      <c r="B27" s="30" t="s">
        <v>26</v>
      </c>
      <c r="C27" s="31">
        <v>390</v>
      </c>
      <c r="D27" s="32">
        <v>2432</v>
      </c>
      <c r="E27" s="32" t="e">
        <f>SUM(#REF!)</f>
        <v>#REF!</v>
      </c>
      <c r="F27" s="33" t="e">
        <f t="shared" si="0"/>
        <v>#REF!</v>
      </c>
    </row>
    <row r="28" spans="1:6" s="34" customFormat="1" ht="45" hidden="1" x14ac:dyDescent="0.25">
      <c r="A28" s="35">
        <v>41</v>
      </c>
      <c r="B28" s="36" t="s">
        <v>32</v>
      </c>
      <c r="C28" s="40">
        <f>SUM(C29:C30)</f>
        <v>9228</v>
      </c>
      <c r="D28" s="40">
        <f>SUM(D29:D30)</f>
        <v>12301</v>
      </c>
      <c r="E28" s="40" t="e">
        <f>SUM(E29:E30)</f>
        <v>#REF!</v>
      </c>
      <c r="F28" s="41" t="e">
        <f t="shared" si="0"/>
        <v>#REF!</v>
      </c>
    </row>
    <row r="29" spans="1:6" s="34" customFormat="1" hidden="1" x14ac:dyDescent="0.2">
      <c r="A29" s="24" t="s">
        <v>25</v>
      </c>
      <c r="B29" s="25" t="s">
        <v>27</v>
      </c>
      <c r="C29" s="26">
        <v>0</v>
      </c>
      <c r="D29" s="27">
        <v>628</v>
      </c>
      <c r="E29" s="27">
        <v>0</v>
      </c>
      <c r="F29" s="28">
        <f t="shared" si="0"/>
        <v>0</v>
      </c>
    </row>
    <row r="30" spans="1:6" s="34" customFormat="1" hidden="1" x14ac:dyDescent="0.2">
      <c r="A30" s="29" t="s">
        <v>25</v>
      </c>
      <c r="B30" s="30" t="s">
        <v>26</v>
      </c>
      <c r="C30" s="31">
        <v>9228</v>
      </c>
      <c r="D30" s="32">
        <v>11673</v>
      </c>
      <c r="E30" s="32" t="e">
        <f>SUM(#REF!)</f>
        <v>#REF!</v>
      </c>
      <c r="F30" s="33" t="e">
        <f t="shared" si="0"/>
        <v>#REF!</v>
      </c>
    </row>
    <row r="31" spans="1:6" s="34" customFormat="1" ht="30" hidden="1" x14ac:dyDescent="0.25">
      <c r="A31" s="35">
        <v>43</v>
      </c>
      <c r="B31" s="36" t="s">
        <v>34</v>
      </c>
      <c r="C31" s="37">
        <f>SUM(C32:C33)</f>
        <v>0</v>
      </c>
      <c r="D31" s="37">
        <f>SUM(D32:D33)</f>
        <v>1650</v>
      </c>
      <c r="E31" s="37">
        <f>SUM(E32:E33)</f>
        <v>1700</v>
      </c>
      <c r="F31" s="41">
        <f t="shared" si="0"/>
        <v>1.0303030303030303</v>
      </c>
    </row>
    <row r="32" spans="1:6" s="34" customFormat="1" hidden="1" x14ac:dyDescent="0.2">
      <c r="A32" s="24" t="s">
        <v>25</v>
      </c>
      <c r="B32" s="25" t="s">
        <v>26</v>
      </c>
      <c r="C32" s="26">
        <v>0</v>
      </c>
      <c r="D32" s="27">
        <v>1650</v>
      </c>
      <c r="E32" s="27">
        <v>0</v>
      </c>
      <c r="F32" s="28">
        <f t="shared" si="0"/>
        <v>0</v>
      </c>
    </row>
    <row r="33" spans="1:6" s="34" customFormat="1" hidden="1" x14ac:dyDescent="0.2">
      <c r="A33" s="29" t="s">
        <v>25</v>
      </c>
      <c r="B33" s="42" t="s">
        <v>35</v>
      </c>
      <c r="C33" s="31">
        <v>0</v>
      </c>
      <c r="D33" s="32">
        <v>0</v>
      </c>
      <c r="E33" s="32">
        <v>1700</v>
      </c>
      <c r="F33" s="33"/>
    </row>
    <row r="34" spans="1:6" s="34" customFormat="1" ht="30" hidden="1" x14ac:dyDescent="0.25">
      <c r="A34" s="19">
        <v>44</v>
      </c>
      <c r="B34" s="20" t="s">
        <v>36</v>
      </c>
      <c r="C34" s="21">
        <f>SUM(C35:C36)</f>
        <v>0</v>
      </c>
      <c r="D34" s="21">
        <f>SUM(D35:D36)</f>
        <v>36</v>
      </c>
      <c r="E34" s="21">
        <f>SUM(E35:E36)</f>
        <v>1015</v>
      </c>
      <c r="F34" s="41">
        <f>E34/D34</f>
        <v>28.194444444444443</v>
      </c>
    </row>
    <row r="35" spans="1:6" s="34" customFormat="1" hidden="1" x14ac:dyDescent="0.2">
      <c r="A35" s="24" t="s">
        <v>25</v>
      </c>
      <c r="B35" s="25" t="s">
        <v>26</v>
      </c>
      <c r="C35" s="26">
        <v>0</v>
      </c>
      <c r="D35" s="27">
        <v>36</v>
      </c>
      <c r="E35" s="27">
        <v>0</v>
      </c>
      <c r="F35" s="28">
        <f>E35/D35</f>
        <v>0</v>
      </c>
    </row>
    <row r="36" spans="1:6" s="34" customFormat="1" hidden="1" x14ac:dyDescent="0.2">
      <c r="A36" s="29" t="s">
        <v>25</v>
      </c>
      <c r="B36" s="42" t="s">
        <v>35</v>
      </c>
      <c r="C36" s="31">
        <v>0</v>
      </c>
      <c r="D36" s="32">
        <v>0</v>
      </c>
      <c r="E36" s="32">
        <v>1015</v>
      </c>
      <c r="F36" s="33"/>
    </row>
    <row r="37" spans="1:6" s="34" customFormat="1" ht="30" hidden="1" x14ac:dyDescent="0.25">
      <c r="A37" s="19">
        <v>45</v>
      </c>
      <c r="B37" s="20" t="s">
        <v>37</v>
      </c>
      <c r="C37" s="21">
        <f>SUM(C38:C39)</f>
        <v>5418</v>
      </c>
      <c r="D37" s="21">
        <f>SUM(D38:D39)</f>
        <v>5427</v>
      </c>
      <c r="E37" s="21">
        <f>SUM(E38:E39)</f>
        <v>8853</v>
      </c>
      <c r="F37" s="41">
        <f>E37/D37</f>
        <v>1.6312880044223328</v>
      </c>
    </row>
    <row r="38" spans="1:6" s="34" customFormat="1" hidden="1" x14ac:dyDescent="0.2">
      <c r="A38" s="24" t="s">
        <v>25</v>
      </c>
      <c r="B38" s="25" t="s">
        <v>26</v>
      </c>
      <c r="C38" s="26">
        <v>5418</v>
      </c>
      <c r="D38" s="27">
        <v>5427</v>
      </c>
      <c r="E38" s="27">
        <v>0</v>
      </c>
      <c r="F38" s="28">
        <f>E38/D38</f>
        <v>0</v>
      </c>
    </row>
    <row r="39" spans="1:6" s="34" customFormat="1" hidden="1" x14ac:dyDescent="0.2">
      <c r="A39" s="29" t="s">
        <v>25</v>
      </c>
      <c r="B39" s="42" t="s">
        <v>35</v>
      </c>
      <c r="C39" s="31">
        <v>0</v>
      </c>
      <c r="D39" s="32">
        <v>0</v>
      </c>
      <c r="E39" s="32">
        <v>8853</v>
      </c>
      <c r="F39" s="33"/>
    </row>
    <row r="40" spans="1:6" s="34" customFormat="1" ht="30" hidden="1" x14ac:dyDescent="0.25">
      <c r="A40" s="19">
        <v>47</v>
      </c>
      <c r="B40" s="20" t="s">
        <v>38</v>
      </c>
      <c r="C40" s="21" t="e">
        <f>SUM(C41:C41)</f>
        <v>#REF!</v>
      </c>
      <c r="D40" s="21">
        <f>SUM(D41:D41)</f>
        <v>1590</v>
      </c>
      <c r="E40" s="21">
        <f>SUM(E41:E41)</f>
        <v>544</v>
      </c>
      <c r="F40" s="22">
        <f t="shared" ref="F40:F48" si="1">E40/D40</f>
        <v>0.34213836477987419</v>
      </c>
    </row>
    <row r="41" spans="1:6" s="34" customFormat="1" hidden="1" x14ac:dyDescent="0.2">
      <c r="A41" s="29" t="s">
        <v>25</v>
      </c>
      <c r="B41" s="25" t="s">
        <v>35</v>
      </c>
      <c r="C41" s="31" t="e">
        <f>SUM(#REF!)</f>
        <v>#REF!</v>
      </c>
      <c r="D41" s="32">
        <v>1590</v>
      </c>
      <c r="E41" s="32">
        <v>544</v>
      </c>
      <c r="F41" s="33">
        <f t="shared" si="1"/>
        <v>0.34213836477987419</v>
      </c>
    </row>
    <row r="42" spans="1:6" s="34" customFormat="1" ht="45" hidden="1" x14ac:dyDescent="0.25">
      <c r="A42" s="19">
        <v>48</v>
      </c>
      <c r="B42" s="20" t="s">
        <v>39</v>
      </c>
      <c r="C42" s="21" t="e">
        <f>SUM(C43:C43)</f>
        <v>#REF!</v>
      </c>
      <c r="D42" s="21">
        <f>SUM(D43:D43)</f>
        <v>609</v>
      </c>
      <c r="E42" s="21">
        <f>SUM(E43:E43)</f>
        <v>0</v>
      </c>
      <c r="F42" s="22">
        <f t="shared" si="1"/>
        <v>0</v>
      </c>
    </row>
    <row r="43" spans="1:6" s="34" customFormat="1" hidden="1" x14ac:dyDescent="0.2">
      <c r="A43" s="29" t="s">
        <v>25</v>
      </c>
      <c r="B43" s="25" t="s">
        <v>35</v>
      </c>
      <c r="C43" s="31" t="e">
        <f>SUM(#REF!)</f>
        <v>#REF!</v>
      </c>
      <c r="D43" s="32">
        <v>609</v>
      </c>
      <c r="E43" s="32">
        <v>0</v>
      </c>
      <c r="F43" s="33">
        <f t="shared" si="1"/>
        <v>0</v>
      </c>
    </row>
    <row r="44" spans="1:6" ht="30" hidden="1" x14ac:dyDescent="0.25">
      <c r="A44" s="35">
        <v>49</v>
      </c>
      <c r="B44" s="36" t="s">
        <v>31</v>
      </c>
      <c r="C44" s="40" t="e">
        <f>SUM(C45)</f>
        <v>#REF!</v>
      </c>
      <c r="D44" s="43" t="e">
        <f>SUM(D45)</f>
        <v>#REF!</v>
      </c>
      <c r="E44" s="43" t="e">
        <f>SUM(E45)</f>
        <v>#REF!</v>
      </c>
      <c r="F44" s="41" t="e">
        <f t="shared" si="1"/>
        <v>#REF!</v>
      </c>
    </row>
    <row r="45" spans="1:6" s="34" customFormat="1" ht="13.5" hidden="1" thickBot="1" x14ac:dyDescent="0.25">
      <c r="A45" s="44" t="s">
        <v>25</v>
      </c>
      <c r="B45" s="45" t="s">
        <v>26</v>
      </c>
      <c r="C45" s="46" t="e">
        <f>SUM(#REF!)</f>
        <v>#REF!</v>
      </c>
      <c r="D45" s="47" t="e">
        <f>SUM(#REF!)</f>
        <v>#REF!</v>
      </c>
      <c r="E45" s="47" t="e">
        <f>SUM(#REF!)</f>
        <v>#REF!</v>
      </c>
      <c r="F45" s="48" t="e">
        <f t="shared" si="1"/>
        <v>#REF!</v>
      </c>
    </row>
    <row r="46" spans="1:6" s="53" customFormat="1" ht="15.75" hidden="1" x14ac:dyDescent="0.25">
      <c r="A46" s="49" t="s">
        <v>8</v>
      </c>
      <c r="B46" s="50"/>
      <c r="C46" s="51" t="e">
        <f>C44+C23+C20+C12+C9+C37+C34+C31+C42+C40+C28+C26+C17+C14</f>
        <v>#REF!</v>
      </c>
      <c r="D46" s="51" t="e">
        <f>D44+D23+D20+D12+D9+D37+D34+D31+D42+D40+D28+D26+D17+D14</f>
        <v>#REF!</v>
      </c>
      <c r="E46" s="51" t="e">
        <f>E44+E23+E20+E12+E9+E37+E34+E31+E42+E40+E28+E26+E17+E14</f>
        <v>#REF!</v>
      </c>
      <c r="F46" s="52" t="e">
        <f t="shared" si="1"/>
        <v>#REF!</v>
      </c>
    </row>
    <row r="47" spans="1:6" hidden="1" x14ac:dyDescent="0.2">
      <c r="A47" s="54" t="s">
        <v>25</v>
      </c>
      <c r="B47" s="55" t="s">
        <v>26</v>
      </c>
      <c r="C47" s="26" t="e">
        <f>C45+C25+C22+C13+C38+C35+C32+C30+C27+C19+C16+C10</f>
        <v>#REF!</v>
      </c>
      <c r="D47" s="26" t="e">
        <f>D45+D25+D22+D13+D38+D35+D32+D30+D27+D19+D16+D10</f>
        <v>#REF!</v>
      </c>
      <c r="E47" s="26" t="e">
        <f>E45+E25+E22+E13+E38+E35+E32+E30+E27+E19+E16+E10</f>
        <v>#REF!</v>
      </c>
      <c r="F47" s="28" t="e">
        <f t="shared" si="1"/>
        <v>#REF!</v>
      </c>
    </row>
    <row r="48" spans="1:6" ht="13.5" hidden="1" thickBot="1" x14ac:dyDescent="0.25">
      <c r="A48" s="44" t="s">
        <v>25</v>
      </c>
      <c r="B48" s="56" t="s">
        <v>27</v>
      </c>
      <c r="C48" s="46" t="e">
        <f>C11+C39+C36+C33+C43+C41+C29+C24+C21+C18+C15</f>
        <v>#REF!</v>
      </c>
      <c r="D48" s="46">
        <f>D11+D39+D36+D33+D43+D41+D29+D24+D21+D18+D15</f>
        <v>67236</v>
      </c>
      <c r="E48" s="46" t="e">
        <f>E11+E39+E36+E33+E43+E41+E29+E24+E21+E18+E15</f>
        <v>#REF!</v>
      </c>
      <c r="F48" s="48" t="e">
        <f t="shared" si="1"/>
        <v>#REF!</v>
      </c>
    </row>
    <row r="49" spans="1:6" ht="13.5" hidden="1" thickTop="1" x14ac:dyDescent="0.2">
      <c r="A49" s="57"/>
    </row>
    <row r="50" spans="1:6" hidden="1" x14ac:dyDescent="0.2"/>
    <row r="51" spans="1:6" ht="18.75" thickBot="1" x14ac:dyDescent="0.3">
      <c r="A51" s="13"/>
      <c r="C51" s="58"/>
      <c r="D51" s="58"/>
      <c r="E51" s="58"/>
      <c r="F51" s="106" t="s">
        <v>40</v>
      </c>
    </row>
    <row r="52" spans="1:6" ht="25.5" thickTop="1" thickBot="1" x14ac:dyDescent="0.25">
      <c r="A52" s="137" t="s">
        <v>20</v>
      </c>
      <c r="B52" s="138"/>
      <c r="C52" s="139" t="s">
        <v>83</v>
      </c>
      <c r="D52" s="139" t="s">
        <v>127</v>
      </c>
      <c r="E52" s="111" t="s">
        <v>128</v>
      </c>
      <c r="F52" s="140" t="s">
        <v>5</v>
      </c>
    </row>
    <row r="53" spans="1:6" ht="13.5" customHeight="1" thickTop="1" x14ac:dyDescent="0.2">
      <c r="A53" s="160">
        <v>30</v>
      </c>
      <c r="B53" s="163" t="s">
        <v>129</v>
      </c>
      <c r="C53" s="156">
        <v>17270</v>
      </c>
      <c r="D53" s="156">
        <f>'ORJ - 30'!F10</f>
        <v>109</v>
      </c>
      <c r="E53" s="156">
        <f>'ORJ - 30'!G10</f>
        <v>60</v>
      </c>
      <c r="F53" s="148">
        <f>E53/C53*100</f>
        <v>0.34742327735958312</v>
      </c>
    </row>
    <row r="54" spans="1:6" ht="19.5" customHeight="1" x14ac:dyDescent="0.2">
      <c r="A54" s="161"/>
      <c r="B54" s="164"/>
      <c r="C54" s="157"/>
      <c r="D54" s="157"/>
      <c r="E54" s="157"/>
      <c r="F54" s="149"/>
    </row>
    <row r="55" spans="1:6" ht="19.5" customHeight="1" x14ac:dyDescent="0.2">
      <c r="A55" s="150">
        <v>52</v>
      </c>
      <c r="B55" s="152" t="s">
        <v>130</v>
      </c>
      <c r="C55" s="154">
        <v>300</v>
      </c>
      <c r="D55" s="154">
        <f>0</f>
        <v>0</v>
      </c>
      <c r="E55" s="154">
        <v>0</v>
      </c>
      <c r="F55" s="148">
        <v>0</v>
      </c>
    </row>
    <row r="56" spans="1:6" ht="19.5" customHeight="1" x14ac:dyDescent="0.2">
      <c r="A56" s="151"/>
      <c r="B56" s="153"/>
      <c r="C56" s="155"/>
      <c r="D56" s="155"/>
      <c r="E56" s="155"/>
      <c r="F56" s="149"/>
    </row>
    <row r="57" spans="1:6" s="59" customFormat="1" x14ac:dyDescent="0.2">
      <c r="A57" s="160">
        <v>59</v>
      </c>
      <c r="B57" s="163" t="s">
        <v>41</v>
      </c>
      <c r="C57" s="156">
        <v>24522</v>
      </c>
      <c r="D57" s="156">
        <f>'ORJ - 59'!F12</f>
        <v>12310</v>
      </c>
      <c r="E57" s="156">
        <f>'ORJ - 59'!G12</f>
        <v>14941</v>
      </c>
      <c r="F57" s="148">
        <f>E57/C57*100</f>
        <v>60.928961748633881</v>
      </c>
    </row>
    <row r="58" spans="1:6" ht="18" customHeight="1" x14ac:dyDescent="0.2">
      <c r="A58" s="161"/>
      <c r="B58" s="164"/>
      <c r="C58" s="157"/>
      <c r="D58" s="157"/>
      <c r="E58" s="157"/>
      <c r="F58" s="149"/>
    </row>
    <row r="59" spans="1:6" x14ac:dyDescent="0.2">
      <c r="A59" s="160">
        <v>64</v>
      </c>
      <c r="B59" s="163" t="s">
        <v>42</v>
      </c>
      <c r="C59" s="156">
        <v>387</v>
      </c>
      <c r="D59" s="156">
        <f>'ORJ - 64'!F11</f>
        <v>0</v>
      </c>
      <c r="E59" s="156">
        <f>'ORJ - 64'!G11</f>
        <v>530</v>
      </c>
      <c r="F59" s="148">
        <v>0</v>
      </c>
    </row>
    <row r="60" spans="1:6" ht="17.25" customHeight="1" x14ac:dyDescent="0.2">
      <c r="A60" s="161"/>
      <c r="B60" s="164"/>
      <c r="C60" s="157"/>
      <c r="D60" s="157"/>
      <c r="E60" s="157"/>
      <c r="F60" s="149"/>
    </row>
    <row r="61" spans="1:6" s="59" customFormat="1" x14ac:dyDescent="0.2">
      <c r="A61" s="160">
        <v>74</v>
      </c>
      <c r="B61" s="163" t="s">
        <v>43</v>
      </c>
      <c r="C61" s="156">
        <v>16015</v>
      </c>
      <c r="D61" s="156">
        <f>'ORJ - 74'!F16</f>
        <v>12812</v>
      </c>
      <c r="E61" s="156">
        <f>'ORJ - 74'!G16</f>
        <v>14991</v>
      </c>
      <c r="F61" s="148">
        <f>E61/C61*100</f>
        <v>93.605994380268498</v>
      </c>
    </row>
    <row r="62" spans="1:6" ht="13.5" customHeight="1" thickBot="1" x14ac:dyDescent="0.25">
      <c r="A62" s="162"/>
      <c r="B62" s="165"/>
      <c r="C62" s="166"/>
      <c r="D62" s="157"/>
      <c r="E62" s="157"/>
      <c r="F62" s="149"/>
    </row>
    <row r="63" spans="1:6" ht="26.25" customHeight="1" thickTop="1" thickBot="1" x14ac:dyDescent="0.3">
      <c r="A63" s="158" t="s">
        <v>8</v>
      </c>
      <c r="B63" s="159"/>
      <c r="C63" s="141">
        <f>SUM(C53:C62)</f>
        <v>58494</v>
      </c>
      <c r="D63" s="141">
        <f t="shared" ref="D63:E63" si="2">SUM(D53:D62)</f>
        <v>25231</v>
      </c>
      <c r="E63" s="141">
        <f t="shared" si="2"/>
        <v>30522</v>
      </c>
      <c r="F63" s="142">
        <f>E63/C63*100</f>
        <v>52.179710739563035</v>
      </c>
    </row>
    <row r="64" spans="1:6" ht="13.5" thickTop="1" x14ac:dyDescent="0.2">
      <c r="E64" s="60"/>
    </row>
  </sheetData>
  <mergeCells count="31">
    <mergeCell ref="F53:F54"/>
    <mergeCell ref="A53:A54"/>
    <mergeCell ref="B53:B54"/>
    <mergeCell ref="C53:C54"/>
    <mergeCell ref="D53:D54"/>
    <mergeCell ref="E53:E54"/>
    <mergeCell ref="C59:C60"/>
    <mergeCell ref="A63:B63"/>
    <mergeCell ref="A57:A58"/>
    <mergeCell ref="A59:A60"/>
    <mergeCell ref="A61:A62"/>
    <mergeCell ref="B57:B58"/>
    <mergeCell ref="B59:B60"/>
    <mergeCell ref="B61:B62"/>
    <mergeCell ref="C61:C62"/>
    <mergeCell ref="C57:C58"/>
    <mergeCell ref="F61:F62"/>
    <mergeCell ref="F57:F58"/>
    <mergeCell ref="F59:F60"/>
    <mergeCell ref="D61:D62"/>
    <mergeCell ref="E61:E62"/>
    <mergeCell ref="D57:D58"/>
    <mergeCell ref="D59:D60"/>
    <mergeCell ref="E57:E58"/>
    <mergeCell ref="E59:E60"/>
    <mergeCell ref="F55:F56"/>
    <mergeCell ref="A55:A56"/>
    <mergeCell ref="B55:B56"/>
    <mergeCell ref="C55:C56"/>
    <mergeCell ref="D55:D56"/>
    <mergeCell ref="E55:E56"/>
  </mergeCells>
  <pageMargins left="0.70866141732283472" right="0.70866141732283472" top="0.78740157480314965" bottom="0.78740157480314965" header="0.31496062992125984" footer="0.31496062992125984"/>
  <pageSetup paperSize="9" scale="80" firstPageNumber="83" orientation="portrait" useFirstPageNumber="1" r:id="rId1"/>
  <headerFooter alignWithMargins="0">
    <oddFooter>&amp;L&amp;"Arial,Kurzíva"Zastupitelstvo Olomouckého kraje 19-12-2013
6. - Rozpočet Olomouckého kraje 2014 - návrh rozpočtu
Příloha č. 3e) Evropské programy&amp;R&amp;"Arial,Kurzíva"Strana &amp;P (celkem 124)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H24"/>
  <sheetViews>
    <sheetView showGridLines="0" view="pageBreakPreview" zoomScaleNormal="100" zoomScaleSheetLayoutView="100" workbookViewId="0">
      <selection activeCell="G74" sqref="G74"/>
    </sheetView>
  </sheetViews>
  <sheetFormatPr defaultRowHeight="12.75" x14ac:dyDescent="0.2"/>
  <cols>
    <col min="1" max="1" width="0.75" style="2" customWidth="1"/>
    <col min="2" max="2" width="8.5" style="2" customWidth="1"/>
    <col min="3" max="3" width="9" style="2" customWidth="1"/>
    <col min="4" max="4" width="51.75" style="2" customWidth="1"/>
    <col min="5" max="7" width="14.25" style="2" customWidth="1"/>
    <col min="8" max="8" width="8.125" style="2" customWidth="1"/>
    <col min="9" max="16384" width="9" style="2"/>
  </cols>
  <sheetData>
    <row r="2" spans="1:8" ht="48" customHeight="1" x14ac:dyDescent="0.2">
      <c r="B2" s="169" t="s">
        <v>119</v>
      </c>
      <c r="C2" s="170"/>
      <c r="D2" s="170"/>
      <c r="E2" s="1"/>
      <c r="F2" s="1"/>
      <c r="G2" s="1"/>
      <c r="H2" s="1" t="s">
        <v>118</v>
      </c>
    </row>
    <row r="5" spans="1:8" x14ac:dyDescent="0.2">
      <c r="B5" s="101" t="s">
        <v>0</v>
      </c>
      <c r="C5" s="3"/>
      <c r="D5" s="3" t="s">
        <v>1</v>
      </c>
      <c r="E5" s="4"/>
      <c r="F5" s="4"/>
      <c r="G5" s="4"/>
      <c r="H5" s="4"/>
    </row>
    <row r="6" spans="1:8" x14ac:dyDescent="0.2">
      <c r="B6" s="3"/>
      <c r="C6" s="3"/>
      <c r="D6" s="3" t="s">
        <v>2</v>
      </c>
      <c r="E6" s="4"/>
      <c r="F6" s="4"/>
      <c r="G6" s="4"/>
      <c r="H6" s="4"/>
    </row>
    <row r="7" spans="1:8" ht="13.5" thickBot="1" x14ac:dyDescent="0.25">
      <c r="B7" s="5"/>
      <c r="C7" s="5"/>
      <c r="D7" s="5"/>
      <c r="E7" s="5"/>
      <c r="F7" s="5"/>
      <c r="G7" s="5"/>
      <c r="H7" s="5" t="s">
        <v>3</v>
      </c>
    </row>
    <row r="8" spans="1:8" ht="35.1" customHeight="1" thickTop="1" thickBot="1" x14ac:dyDescent="0.25">
      <c r="B8" s="107" t="s">
        <v>4</v>
      </c>
      <c r="C8" s="108" t="s">
        <v>81</v>
      </c>
      <c r="D8" s="111" t="s">
        <v>117</v>
      </c>
      <c r="E8" s="111" t="s">
        <v>83</v>
      </c>
      <c r="F8" s="111" t="s">
        <v>84</v>
      </c>
      <c r="G8" s="111" t="s">
        <v>85</v>
      </c>
      <c r="H8" s="112" t="s">
        <v>5</v>
      </c>
    </row>
    <row r="9" spans="1:8" ht="14.25" thickTop="1" thickBot="1" x14ac:dyDescent="0.25">
      <c r="B9" s="109">
        <v>1</v>
      </c>
      <c r="C9" s="110">
        <v>2</v>
      </c>
      <c r="D9" s="113">
        <v>5</v>
      </c>
      <c r="E9" s="113">
        <v>6</v>
      </c>
      <c r="F9" s="114">
        <v>7</v>
      </c>
      <c r="G9" s="113">
        <v>9</v>
      </c>
      <c r="H9" s="115" t="s">
        <v>116</v>
      </c>
    </row>
    <row r="10" spans="1:8" ht="16.5" thickTop="1" thickBot="1" x14ac:dyDescent="0.25">
      <c r="A10" s="81"/>
      <c r="B10" s="103" t="s">
        <v>121</v>
      </c>
      <c r="C10" s="102" t="s">
        <v>120</v>
      </c>
      <c r="D10" s="85" t="s">
        <v>62</v>
      </c>
      <c r="E10" s="79">
        <v>17270</v>
      </c>
      <c r="F10" s="86">
        <v>109</v>
      </c>
      <c r="G10" s="79">
        <v>60</v>
      </c>
      <c r="H10" s="104">
        <f>G10/E10*100</f>
        <v>0.34742327735958312</v>
      </c>
    </row>
    <row r="11" spans="1:8" ht="16.5" thickTop="1" thickBot="1" x14ac:dyDescent="0.25">
      <c r="B11" s="116" t="s">
        <v>8</v>
      </c>
      <c r="C11" s="117"/>
      <c r="D11" s="118"/>
      <c r="E11" s="119">
        <f>SUM(E10:E10)</f>
        <v>17270</v>
      </c>
      <c r="F11" s="119">
        <f>SUM(F10:F10)</f>
        <v>109</v>
      </c>
      <c r="G11" s="119">
        <f>SUM(G10:G10)</f>
        <v>60</v>
      </c>
      <c r="H11" s="120">
        <f>G11/E11*100</f>
        <v>0.34742327735958312</v>
      </c>
    </row>
    <row r="12" spans="1:8" ht="36.75" customHeight="1" thickTop="1" x14ac:dyDescent="0.2">
      <c r="B12" s="91"/>
      <c r="C12" s="91"/>
      <c r="D12" s="6"/>
      <c r="E12" s="6"/>
      <c r="F12" s="92"/>
      <c r="G12" s="6"/>
      <c r="H12" s="91"/>
    </row>
    <row r="13" spans="1:8" ht="15.75" thickBot="1" x14ac:dyDescent="0.25">
      <c r="B13" s="143" t="s">
        <v>69</v>
      </c>
      <c r="C13" s="143"/>
      <c r="D13" s="144"/>
      <c r="E13" s="144"/>
      <c r="F13" s="145"/>
      <c r="G13" s="145">
        <f>G14+G17</f>
        <v>60</v>
      </c>
      <c r="H13" s="146" t="s">
        <v>9</v>
      </c>
    </row>
    <row r="14" spans="1:8" ht="19.5" customHeight="1" thickTop="1" x14ac:dyDescent="0.2">
      <c r="B14" s="72" t="s">
        <v>6</v>
      </c>
      <c r="C14" s="72"/>
      <c r="D14" s="73"/>
      <c r="E14" s="73"/>
      <c r="F14" s="64"/>
      <c r="G14" s="64">
        <v>30</v>
      </c>
      <c r="H14" s="74" t="s">
        <v>9</v>
      </c>
    </row>
    <row r="15" spans="1:8" ht="31.5" customHeight="1" x14ac:dyDescent="0.2">
      <c r="B15" s="167" t="s">
        <v>122</v>
      </c>
      <c r="C15" s="168"/>
      <c r="D15" s="168"/>
      <c r="E15" s="168"/>
      <c r="F15" s="168"/>
      <c r="G15" s="168"/>
      <c r="H15" s="168"/>
    </row>
    <row r="16" spans="1:8" ht="1.5" customHeight="1" x14ac:dyDescent="0.2">
      <c r="B16" s="100"/>
      <c r="C16" s="99"/>
      <c r="D16" s="99"/>
      <c r="E16" s="99"/>
      <c r="F16" s="99"/>
      <c r="G16" s="99"/>
      <c r="H16" s="99"/>
    </row>
    <row r="17" spans="2:8" ht="14.25" customHeight="1" x14ac:dyDescent="0.2">
      <c r="B17" s="105" t="s">
        <v>7</v>
      </c>
      <c r="C17" s="72"/>
      <c r="D17" s="73"/>
      <c r="E17" s="73"/>
      <c r="F17" s="64"/>
      <c r="G17" s="64">
        <v>30</v>
      </c>
      <c r="H17" s="74" t="s">
        <v>9</v>
      </c>
    </row>
    <row r="18" spans="2:8" ht="27" customHeight="1" x14ac:dyDescent="0.2">
      <c r="B18" s="167" t="s">
        <v>123</v>
      </c>
      <c r="C18" s="168"/>
      <c r="D18" s="168"/>
      <c r="E18" s="168"/>
      <c r="F18" s="168"/>
      <c r="G18" s="168"/>
      <c r="H18" s="168"/>
    </row>
    <row r="23" spans="2:8" x14ac:dyDescent="0.2">
      <c r="F23" s="68"/>
    </row>
    <row r="24" spans="2:8" x14ac:dyDescent="0.2">
      <c r="E24" s="68"/>
    </row>
  </sheetData>
  <mergeCells count="3">
    <mergeCell ref="B15:H15"/>
    <mergeCell ref="B18:H18"/>
    <mergeCell ref="B2:D2"/>
  </mergeCells>
  <pageMargins left="0.70866141732283472" right="0.70866141732283472" top="0.78740157480314965" bottom="0.78740157480314965" header="0.31496062992125984" footer="0.31496062992125984"/>
  <pageSetup paperSize="9" scale="66" firstPageNumber="84" fitToHeight="9999" orientation="portrait" useFirstPageNumber="1" r:id="rId1"/>
  <headerFooter alignWithMargins="0">
    <oddFooter>&amp;L&amp;"Arial,Kurzíva"Zastupitelstvo Olomouckého kraje 19-12-2013
6. - Rozpočet Olomouckého kraje 2014 - návrh rozpočtu
Příloha č. 3e) Evropské programy&amp;R&amp;"Arial,Kurzíva"Strana &amp;P (celkem 124)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M49"/>
  <sheetViews>
    <sheetView showGridLines="0" view="pageBreakPreview" zoomScaleNormal="100" zoomScaleSheetLayoutView="100" workbookViewId="0">
      <selection activeCell="D69" sqref="D69"/>
    </sheetView>
  </sheetViews>
  <sheetFormatPr defaultRowHeight="12.75" x14ac:dyDescent="0.2"/>
  <cols>
    <col min="1" max="1" width="0.75" style="2" customWidth="1"/>
    <col min="2" max="2" width="8.5" style="2" customWidth="1"/>
    <col min="3" max="3" width="9" style="2" customWidth="1"/>
    <col min="4" max="4" width="51.75" style="2" customWidth="1"/>
    <col min="5" max="7" width="14.25" style="2" customWidth="1"/>
    <col min="8" max="8" width="8.125" style="2" customWidth="1"/>
    <col min="9" max="253" width="9" style="2"/>
    <col min="254" max="254" width="0.75" style="2" customWidth="1"/>
    <col min="255" max="255" width="5" style="2" customWidth="1"/>
    <col min="256" max="256" width="4.625" style="2" customWidth="1"/>
    <col min="257" max="257" width="8.5" style="2" customWidth="1"/>
    <col min="258" max="258" width="11.375" style="2" customWidth="1"/>
    <col min="259" max="259" width="31.875" style="2" customWidth="1"/>
    <col min="260" max="262" width="9.375" style="2" customWidth="1"/>
    <col min="263" max="263" width="9.25" style="2" customWidth="1"/>
    <col min="264" max="264" width="7" style="2" customWidth="1"/>
    <col min="265" max="509" width="9" style="2"/>
    <col min="510" max="510" width="0.75" style="2" customWidth="1"/>
    <col min="511" max="511" width="5" style="2" customWidth="1"/>
    <col min="512" max="512" width="4.625" style="2" customWidth="1"/>
    <col min="513" max="513" width="8.5" style="2" customWidth="1"/>
    <col min="514" max="514" width="11.375" style="2" customWidth="1"/>
    <col min="515" max="515" width="31.875" style="2" customWidth="1"/>
    <col min="516" max="518" width="9.375" style="2" customWidth="1"/>
    <col min="519" max="519" width="9.25" style="2" customWidth="1"/>
    <col min="520" max="520" width="7" style="2" customWidth="1"/>
    <col min="521" max="765" width="9" style="2"/>
    <col min="766" max="766" width="0.75" style="2" customWidth="1"/>
    <col min="767" max="767" width="5" style="2" customWidth="1"/>
    <col min="768" max="768" width="4.625" style="2" customWidth="1"/>
    <col min="769" max="769" width="8.5" style="2" customWidth="1"/>
    <col min="770" max="770" width="11.375" style="2" customWidth="1"/>
    <col min="771" max="771" width="31.875" style="2" customWidth="1"/>
    <col min="772" max="774" width="9.375" style="2" customWidth="1"/>
    <col min="775" max="775" width="9.25" style="2" customWidth="1"/>
    <col min="776" max="776" width="7" style="2" customWidth="1"/>
    <col min="777" max="1021" width="9" style="2"/>
    <col min="1022" max="1022" width="0.75" style="2" customWidth="1"/>
    <col min="1023" max="1023" width="5" style="2" customWidth="1"/>
    <col min="1024" max="1024" width="4.625" style="2" customWidth="1"/>
    <col min="1025" max="1025" width="8.5" style="2" customWidth="1"/>
    <col min="1026" max="1026" width="11.375" style="2" customWidth="1"/>
    <col min="1027" max="1027" width="31.875" style="2" customWidth="1"/>
    <col min="1028" max="1030" width="9.375" style="2" customWidth="1"/>
    <col min="1031" max="1031" width="9.25" style="2" customWidth="1"/>
    <col min="1032" max="1032" width="7" style="2" customWidth="1"/>
    <col min="1033" max="1277" width="9" style="2"/>
    <col min="1278" max="1278" width="0.75" style="2" customWidth="1"/>
    <col min="1279" max="1279" width="5" style="2" customWidth="1"/>
    <col min="1280" max="1280" width="4.625" style="2" customWidth="1"/>
    <col min="1281" max="1281" width="8.5" style="2" customWidth="1"/>
    <col min="1282" max="1282" width="11.375" style="2" customWidth="1"/>
    <col min="1283" max="1283" width="31.875" style="2" customWidth="1"/>
    <col min="1284" max="1286" width="9.375" style="2" customWidth="1"/>
    <col min="1287" max="1287" width="9.25" style="2" customWidth="1"/>
    <col min="1288" max="1288" width="7" style="2" customWidth="1"/>
    <col min="1289" max="1533" width="9" style="2"/>
    <col min="1534" max="1534" width="0.75" style="2" customWidth="1"/>
    <col min="1535" max="1535" width="5" style="2" customWidth="1"/>
    <col min="1536" max="1536" width="4.625" style="2" customWidth="1"/>
    <col min="1537" max="1537" width="8.5" style="2" customWidth="1"/>
    <col min="1538" max="1538" width="11.375" style="2" customWidth="1"/>
    <col min="1539" max="1539" width="31.875" style="2" customWidth="1"/>
    <col min="1540" max="1542" width="9.375" style="2" customWidth="1"/>
    <col min="1543" max="1543" width="9.25" style="2" customWidth="1"/>
    <col min="1544" max="1544" width="7" style="2" customWidth="1"/>
    <col min="1545" max="1789" width="9" style="2"/>
    <col min="1790" max="1790" width="0.75" style="2" customWidth="1"/>
    <col min="1791" max="1791" width="5" style="2" customWidth="1"/>
    <col min="1792" max="1792" width="4.625" style="2" customWidth="1"/>
    <col min="1793" max="1793" width="8.5" style="2" customWidth="1"/>
    <col min="1794" max="1794" width="11.375" style="2" customWidth="1"/>
    <col min="1795" max="1795" width="31.875" style="2" customWidth="1"/>
    <col min="1796" max="1798" width="9.375" style="2" customWidth="1"/>
    <col min="1799" max="1799" width="9.25" style="2" customWidth="1"/>
    <col min="1800" max="1800" width="7" style="2" customWidth="1"/>
    <col min="1801" max="2045" width="9" style="2"/>
    <col min="2046" max="2046" width="0.75" style="2" customWidth="1"/>
    <col min="2047" max="2047" width="5" style="2" customWidth="1"/>
    <col min="2048" max="2048" width="4.625" style="2" customWidth="1"/>
    <col min="2049" max="2049" width="8.5" style="2" customWidth="1"/>
    <col min="2050" max="2050" width="11.375" style="2" customWidth="1"/>
    <col min="2051" max="2051" width="31.875" style="2" customWidth="1"/>
    <col min="2052" max="2054" width="9.375" style="2" customWidth="1"/>
    <col min="2055" max="2055" width="9.25" style="2" customWidth="1"/>
    <col min="2056" max="2056" width="7" style="2" customWidth="1"/>
    <col min="2057" max="2301" width="9" style="2"/>
    <col min="2302" max="2302" width="0.75" style="2" customWidth="1"/>
    <col min="2303" max="2303" width="5" style="2" customWidth="1"/>
    <col min="2304" max="2304" width="4.625" style="2" customWidth="1"/>
    <col min="2305" max="2305" width="8.5" style="2" customWidth="1"/>
    <col min="2306" max="2306" width="11.375" style="2" customWidth="1"/>
    <col min="2307" max="2307" width="31.875" style="2" customWidth="1"/>
    <col min="2308" max="2310" width="9.375" style="2" customWidth="1"/>
    <col min="2311" max="2311" width="9.25" style="2" customWidth="1"/>
    <col min="2312" max="2312" width="7" style="2" customWidth="1"/>
    <col min="2313" max="2557" width="9" style="2"/>
    <col min="2558" max="2558" width="0.75" style="2" customWidth="1"/>
    <col min="2559" max="2559" width="5" style="2" customWidth="1"/>
    <col min="2560" max="2560" width="4.625" style="2" customWidth="1"/>
    <col min="2561" max="2561" width="8.5" style="2" customWidth="1"/>
    <col min="2562" max="2562" width="11.375" style="2" customWidth="1"/>
    <col min="2563" max="2563" width="31.875" style="2" customWidth="1"/>
    <col min="2564" max="2566" width="9.375" style="2" customWidth="1"/>
    <col min="2567" max="2567" width="9.25" style="2" customWidth="1"/>
    <col min="2568" max="2568" width="7" style="2" customWidth="1"/>
    <col min="2569" max="2813" width="9" style="2"/>
    <col min="2814" max="2814" width="0.75" style="2" customWidth="1"/>
    <col min="2815" max="2815" width="5" style="2" customWidth="1"/>
    <col min="2816" max="2816" width="4.625" style="2" customWidth="1"/>
    <col min="2817" max="2817" width="8.5" style="2" customWidth="1"/>
    <col min="2818" max="2818" width="11.375" style="2" customWidth="1"/>
    <col min="2819" max="2819" width="31.875" style="2" customWidth="1"/>
    <col min="2820" max="2822" width="9.375" style="2" customWidth="1"/>
    <col min="2823" max="2823" width="9.25" style="2" customWidth="1"/>
    <col min="2824" max="2824" width="7" style="2" customWidth="1"/>
    <col min="2825" max="3069" width="9" style="2"/>
    <col min="3070" max="3070" width="0.75" style="2" customWidth="1"/>
    <col min="3071" max="3071" width="5" style="2" customWidth="1"/>
    <col min="3072" max="3072" width="4.625" style="2" customWidth="1"/>
    <col min="3073" max="3073" width="8.5" style="2" customWidth="1"/>
    <col min="3074" max="3074" width="11.375" style="2" customWidth="1"/>
    <col min="3075" max="3075" width="31.875" style="2" customWidth="1"/>
    <col min="3076" max="3078" width="9.375" style="2" customWidth="1"/>
    <col min="3079" max="3079" width="9.25" style="2" customWidth="1"/>
    <col min="3080" max="3080" width="7" style="2" customWidth="1"/>
    <col min="3081" max="3325" width="9" style="2"/>
    <col min="3326" max="3326" width="0.75" style="2" customWidth="1"/>
    <col min="3327" max="3327" width="5" style="2" customWidth="1"/>
    <col min="3328" max="3328" width="4.625" style="2" customWidth="1"/>
    <col min="3329" max="3329" width="8.5" style="2" customWidth="1"/>
    <col min="3330" max="3330" width="11.375" style="2" customWidth="1"/>
    <col min="3331" max="3331" width="31.875" style="2" customWidth="1"/>
    <col min="3332" max="3334" width="9.375" style="2" customWidth="1"/>
    <col min="3335" max="3335" width="9.25" style="2" customWidth="1"/>
    <col min="3336" max="3336" width="7" style="2" customWidth="1"/>
    <col min="3337" max="3581" width="9" style="2"/>
    <col min="3582" max="3582" width="0.75" style="2" customWidth="1"/>
    <col min="3583" max="3583" width="5" style="2" customWidth="1"/>
    <col min="3584" max="3584" width="4.625" style="2" customWidth="1"/>
    <col min="3585" max="3585" width="8.5" style="2" customWidth="1"/>
    <col min="3586" max="3586" width="11.375" style="2" customWidth="1"/>
    <col min="3587" max="3587" width="31.875" style="2" customWidth="1"/>
    <col min="3588" max="3590" width="9.375" style="2" customWidth="1"/>
    <col min="3591" max="3591" width="9.25" style="2" customWidth="1"/>
    <col min="3592" max="3592" width="7" style="2" customWidth="1"/>
    <col min="3593" max="3837" width="9" style="2"/>
    <col min="3838" max="3838" width="0.75" style="2" customWidth="1"/>
    <col min="3839" max="3839" width="5" style="2" customWidth="1"/>
    <col min="3840" max="3840" width="4.625" style="2" customWidth="1"/>
    <col min="3841" max="3841" width="8.5" style="2" customWidth="1"/>
    <col min="3842" max="3842" width="11.375" style="2" customWidth="1"/>
    <col min="3843" max="3843" width="31.875" style="2" customWidth="1"/>
    <col min="3844" max="3846" width="9.375" style="2" customWidth="1"/>
    <col min="3847" max="3847" width="9.25" style="2" customWidth="1"/>
    <col min="3848" max="3848" width="7" style="2" customWidth="1"/>
    <col min="3849" max="4093" width="9" style="2"/>
    <col min="4094" max="4094" width="0.75" style="2" customWidth="1"/>
    <col min="4095" max="4095" width="5" style="2" customWidth="1"/>
    <col min="4096" max="4096" width="4.625" style="2" customWidth="1"/>
    <col min="4097" max="4097" width="8.5" style="2" customWidth="1"/>
    <col min="4098" max="4098" width="11.375" style="2" customWidth="1"/>
    <col min="4099" max="4099" width="31.875" style="2" customWidth="1"/>
    <col min="4100" max="4102" width="9.375" style="2" customWidth="1"/>
    <col min="4103" max="4103" width="9.25" style="2" customWidth="1"/>
    <col min="4104" max="4104" width="7" style="2" customWidth="1"/>
    <col min="4105" max="4349" width="9" style="2"/>
    <col min="4350" max="4350" width="0.75" style="2" customWidth="1"/>
    <col min="4351" max="4351" width="5" style="2" customWidth="1"/>
    <col min="4352" max="4352" width="4.625" style="2" customWidth="1"/>
    <col min="4353" max="4353" width="8.5" style="2" customWidth="1"/>
    <col min="4354" max="4354" width="11.375" style="2" customWidth="1"/>
    <col min="4355" max="4355" width="31.875" style="2" customWidth="1"/>
    <col min="4356" max="4358" width="9.375" style="2" customWidth="1"/>
    <col min="4359" max="4359" width="9.25" style="2" customWidth="1"/>
    <col min="4360" max="4360" width="7" style="2" customWidth="1"/>
    <col min="4361" max="4605" width="9" style="2"/>
    <col min="4606" max="4606" width="0.75" style="2" customWidth="1"/>
    <col min="4607" max="4607" width="5" style="2" customWidth="1"/>
    <col min="4608" max="4608" width="4.625" style="2" customWidth="1"/>
    <col min="4609" max="4609" width="8.5" style="2" customWidth="1"/>
    <col min="4610" max="4610" width="11.375" style="2" customWidth="1"/>
    <col min="4611" max="4611" width="31.875" style="2" customWidth="1"/>
    <col min="4612" max="4614" width="9.375" style="2" customWidth="1"/>
    <col min="4615" max="4615" width="9.25" style="2" customWidth="1"/>
    <col min="4616" max="4616" width="7" style="2" customWidth="1"/>
    <col min="4617" max="4861" width="9" style="2"/>
    <col min="4862" max="4862" width="0.75" style="2" customWidth="1"/>
    <col min="4863" max="4863" width="5" style="2" customWidth="1"/>
    <col min="4864" max="4864" width="4.625" style="2" customWidth="1"/>
    <col min="4865" max="4865" width="8.5" style="2" customWidth="1"/>
    <col min="4866" max="4866" width="11.375" style="2" customWidth="1"/>
    <col min="4867" max="4867" width="31.875" style="2" customWidth="1"/>
    <col min="4868" max="4870" width="9.375" style="2" customWidth="1"/>
    <col min="4871" max="4871" width="9.25" style="2" customWidth="1"/>
    <col min="4872" max="4872" width="7" style="2" customWidth="1"/>
    <col min="4873" max="5117" width="9" style="2"/>
    <col min="5118" max="5118" width="0.75" style="2" customWidth="1"/>
    <col min="5119" max="5119" width="5" style="2" customWidth="1"/>
    <col min="5120" max="5120" width="4.625" style="2" customWidth="1"/>
    <col min="5121" max="5121" width="8.5" style="2" customWidth="1"/>
    <col min="5122" max="5122" width="11.375" style="2" customWidth="1"/>
    <col min="5123" max="5123" width="31.875" style="2" customWidth="1"/>
    <col min="5124" max="5126" width="9.375" style="2" customWidth="1"/>
    <col min="5127" max="5127" width="9.25" style="2" customWidth="1"/>
    <col min="5128" max="5128" width="7" style="2" customWidth="1"/>
    <col min="5129" max="5373" width="9" style="2"/>
    <col min="5374" max="5374" width="0.75" style="2" customWidth="1"/>
    <col min="5375" max="5375" width="5" style="2" customWidth="1"/>
    <col min="5376" max="5376" width="4.625" style="2" customWidth="1"/>
    <col min="5377" max="5377" width="8.5" style="2" customWidth="1"/>
    <col min="5378" max="5378" width="11.375" style="2" customWidth="1"/>
    <col min="5379" max="5379" width="31.875" style="2" customWidth="1"/>
    <col min="5380" max="5382" width="9.375" style="2" customWidth="1"/>
    <col min="5383" max="5383" width="9.25" style="2" customWidth="1"/>
    <col min="5384" max="5384" width="7" style="2" customWidth="1"/>
    <col min="5385" max="5629" width="9" style="2"/>
    <col min="5630" max="5630" width="0.75" style="2" customWidth="1"/>
    <col min="5631" max="5631" width="5" style="2" customWidth="1"/>
    <col min="5632" max="5632" width="4.625" style="2" customWidth="1"/>
    <col min="5633" max="5633" width="8.5" style="2" customWidth="1"/>
    <col min="5634" max="5634" width="11.375" style="2" customWidth="1"/>
    <col min="5635" max="5635" width="31.875" style="2" customWidth="1"/>
    <col min="5636" max="5638" width="9.375" style="2" customWidth="1"/>
    <col min="5639" max="5639" width="9.25" style="2" customWidth="1"/>
    <col min="5640" max="5640" width="7" style="2" customWidth="1"/>
    <col min="5641" max="5885" width="9" style="2"/>
    <col min="5886" max="5886" width="0.75" style="2" customWidth="1"/>
    <col min="5887" max="5887" width="5" style="2" customWidth="1"/>
    <col min="5888" max="5888" width="4.625" style="2" customWidth="1"/>
    <col min="5889" max="5889" width="8.5" style="2" customWidth="1"/>
    <col min="5890" max="5890" width="11.375" style="2" customWidth="1"/>
    <col min="5891" max="5891" width="31.875" style="2" customWidth="1"/>
    <col min="5892" max="5894" width="9.375" style="2" customWidth="1"/>
    <col min="5895" max="5895" width="9.25" style="2" customWidth="1"/>
    <col min="5896" max="5896" width="7" style="2" customWidth="1"/>
    <col min="5897" max="6141" width="9" style="2"/>
    <col min="6142" max="6142" width="0.75" style="2" customWidth="1"/>
    <col min="6143" max="6143" width="5" style="2" customWidth="1"/>
    <col min="6144" max="6144" width="4.625" style="2" customWidth="1"/>
    <col min="6145" max="6145" width="8.5" style="2" customWidth="1"/>
    <col min="6146" max="6146" width="11.375" style="2" customWidth="1"/>
    <col min="6147" max="6147" width="31.875" style="2" customWidth="1"/>
    <col min="6148" max="6150" width="9.375" style="2" customWidth="1"/>
    <col min="6151" max="6151" width="9.25" style="2" customWidth="1"/>
    <col min="6152" max="6152" width="7" style="2" customWidth="1"/>
    <col min="6153" max="6397" width="9" style="2"/>
    <col min="6398" max="6398" width="0.75" style="2" customWidth="1"/>
    <col min="6399" max="6399" width="5" style="2" customWidth="1"/>
    <col min="6400" max="6400" width="4.625" style="2" customWidth="1"/>
    <col min="6401" max="6401" width="8.5" style="2" customWidth="1"/>
    <col min="6402" max="6402" width="11.375" style="2" customWidth="1"/>
    <col min="6403" max="6403" width="31.875" style="2" customWidth="1"/>
    <col min="6404" max="6406" width="9.375" style="2" customWidth="1"/>
    <col min="6407" max="6407" width="9.25" style="2" customWidth="1"/>
    <col min="6408" max="6408" width="7" style="2" customWidth="1"/>
    <col min="6409" max="6653" width="9" style="2"/>
    <col min="6654" max="6654" width="0.75" style="2" customWidth="1"/>
    <col min="6655" max="6655" width="5" style="2" customWidth="1"/>
    <col min="6656" max="6656" width="4.625" style="2" customWidth="1"/>
    <col min="6657" max="6657" width="8.5" style="2" customWidth="1"/>
    <col min="6658" max="6658" width="11.375" style="2" customWidth="1"/>
    <col min="6659" max="6659" width="31.875" style="2" customWidth="1"/>
    <col min="6660" max="6662" width="9.375" style="2" customWidth="1"/>
    <col min="6663" max="6663" width="9.25" style="2" customWidth="1"/>
    <col min="6664" max="6664" width="7" style="2" customWidth="1"/>
    <col min="6665" max="6909" width="9" style="2"/>
    <col min="6910" max="6910" width="0.75" style="2" customWidth="1"/>
    <col min="6911" max="6911" width="5" style="2" customWidth="1"/>
    <col min="6912" max="6912" width="4.625" style="2" customWidth="1"/>
    <col min="6913" max="6913" width="8.5" style="2" customWidth="1"/>
    <col min="6914" max="6914" width="11.375" style="2" customWidth="1"/>
    <col min="6915" max="6915" width="31.875" style="2" customWidth="1"/>
    <col min="6916" max="6918" width="9.375" style="2" customWidth="1"/>
    <col min="6919" max="6919" width="9.25" style="2" customWidth="1"/>
    <col min="6920" max="6920" width="7" style="2" customWidth="1"/>
    <col min="6921" max="7165" width="9" style="2"/>
    <col min="7166" max="7166" width="0.75" style="2" customWidth="1"/>
    <col min="7167" max="7167" width="5" style="2" customWidth="1"/>
    <col min="7168" max="7168" width="4.625" style="2" customWidth="1"/>
    <col min="7169" max="7169" width="8.5" style="2" customWidth="1"/>
    <col min="7170" max="7170" width="11.375" style="2" customWidth="1"/>
    <col min="7171" max="7171" width="31.875" style="2" customWidth="1"/>
    <col min="7172" max="7174" width="9.375" style="2" customWidth="1"/>
    <col min="7175" max="7175" width="9.25" style="2" customWidth="1"/>
    <col min="7176" max="7176" width="7" style="2" customWidth="1"/>
    <col min="7177" max="7421" width="9" style="2"/>
    <col min="7422" max="7422" width="0.75" style="2" customWidth="1"/>
    <col min="7423" max="7423" width="5" style="2" customWidth="1"/>
    <col min="7424" max="7424" width="4.625" style="2" customWidth="1"/>
    <col min="7425" max="7425" width="8.5" style="2" customWidth="1"/>
    <col min="7426" max="7426" width="11.375" style="2" customWidth="1"/>
    <col min="7427" max="7427" width="31.875" style="2" customWidth="1"/>
    <col min="7428" max="7430" width="9.375" style="2" customWidth="1"/>
    <col min="7431" max="7431" width="9.25" style="2" customWidth="1"/>
    <col min="7432" max="7432" width="7" style="2" customWidth="1"/>
    <col min="7433" max="7677" width="9" style="2"/>
    <col min="7678" max="7678" width="0.75" style="2" customWidth="1"/>
    <col min="7679" max="7679" width="5" style="2" customWidth="1"/>
    <col min="7680" max="7680" width="4.625" style="2" customWidth="1"/>
    <col min="7681" max="7681" width="8.5" style="2" customWidth="1"/>
    <col min="7682" max="7682" width="11.375" style="2" customWidth="1"/>
    <col min="7683" max="7683" width="31.875" style="2" customWidth="1"/>
    <col min="7684" max="7686" width="9.375" style="2" customWidth="1"/>
    <col min="7687" max="7687" width="9.25" style="2" customWidth="1"/>
    <col min="7688" max="7688" width="7" style="2" customWidth="1"/>
    <col min="7689" max="7933" width="9" style="2"/>
    <col min="7934" max="7934" width="0.75" style="2" customWidth="1"/>
    <col min="7935" max="7935" width="5" style="2" customWidth="1"/>
    <col min="7936" max="7936" width="4.625" style="2" customWidth="1"/>
    <col min="7937" max="7937" width="8.5" style="2" customWidth="1"/>
    <col min="7938" max="7938" width="11.375" style="2" customWidth="1"/>
    <col min="7939" max="7939" width="31.875" style="2" customWidth="1"/>
    <col min="7940" max="7942" width="9.375" style="2" customWidth="1"/>
    <col min="7943" max="7943" width="9.25" style="2" customWidth="1"/>
    <col min="7944" max="7944" width="7" style="2" customWidth="1"/>
    <col min="7945" max="8189" width="9" style="2"/>
    <col min="8190" max="8190" width="0.75" style="2" customWidth="1"/>
    <col min="8191" max="8191" width="5" style="2" customWidth="1"/>
    <col min="8192" max="8192" width="4.625" style="2" customWidth="1"/>
    <col min="8193" max="8193" width="8.5" style="2" customWidth="1"/>
    <col min="8194" max="8194" width="11.375" style="2" customWidth="1"/>
    <col min="8195" max="8195" width="31.875" style="2" customWidth="1"/>
    <col min="8196" max="8198" width="9.375" style="2" customWidth="1"/>
    <col min="8199" max="8199" width="9.25" style="2" customWidth="1"/>
    <col min="8200" max="8200" width="7" style="2" customWidth="1"/>
    <col min="8201" max="8445" width="9" style="2"/>
    <col min="8446" max="8446" width="0.75" style="2" customWidth="1"/>
    <col min="8447" max="8447" width="5" style="2" customWidth="1"/>
    <col min="8448" max="8448" width="4.625" style="2" customWidth="1"/>
    <col min="8449" max="8449" width="8.5" style="2" customWidth="1"/>
    <col min="8450" max="8450" width="11.375" style="2" customWidth="1"/>
    <col min="8451" max="8451" width="31.875" style="2" customWidth="1"/>
    <col min="8452" max="8454" width="9.375" style="2" customWidth="1"/>
    <col min="8455" max="8455" width="9.25" style="2" customWidth="1"/>
    <col min="8456" max="8456" width="7" style="2" customWidth="1"/>
    <col min="8457" max="8701" width="9" style="2"/>
    <col min="8702" max="8702" width="0.75" style="2" customWidth="1"/>
    <col min="8703" max="8703" width="5" style="2" customWidth="1"/>
    <col min="8704" max="8704" width="4.625" style="2" customWidth="1"/>
    <col min="8705" max="8705" width="8.5" style="2" customWidth="1"/>
    <col min="8706" max="8706" width="11.375" style="2" customWidth="1"/>
    <col min="8707" max="8707" width="31.875" style="2" customWidth="1"/>
    <col min="8708" max="8710" width="9.375" style="2" customWidth="1"/>
    <col min="8711" max="8711" width="9.25" style="2" customWidth="1"/>
    <col min="8712" max="8712" width="7" style="2" customWidth="1"/>
    <col min="8713" max="8957" width="9" style="2"/>
    <col min="8958" max="8958" width="0.75" style="2" customWidth="1"/>
    <col min="8959" max="8959" width="5" style="2" customWidth="1"/>
    <col min="8960" max="8960" width="4.625" style="2" customWidth="1"/>
    <col min="8961" max="8961" width="8.5" style="2" customWidth="1"/>
    <col min="8962" max="8962" width="11.375" style="2" customWidth="1"/>
    <col min="8963" max="8963" width="31.875" style="2" customWidth="1"/>
    <col min="8964" max="8966" width="9.375" style="2" customWidth="1"/>
    <col min="8967" max="8967" width="9.25" style="2" customWidth="1"/>
    <col min="8968" max="8968" width="7" style="2" customWidth="1"/>
    <col min="8969" max="9213" width="9" style="2"/>
    <col min="9214" max="9214" width="0.75" style="2" customWidth="1"/>
    <col min="9215" max="9215" width="5" style="2" customWidth="1"/>
    <col min="9216" max="9216" width="4.625" style="2" customWidth="1"/>
    <col min="9217" max="9217" width="8.5" style="2" customWidth="1"/>
    <col min="9218" max="9218" width="11.375" style="2" customWidth="1"/>
    <col min="9219" max="9219" width="31.875" style="2" customWidth="1"/>
    <col min="9220" max="9222" width="9.375" style="2" customWidth="1"/>
    <col min="9223" max="9223" width="9.25" style="2" customWidth="1"/>
    <col min="9224" max="9224" width="7" style="2" customWidth="1"/>
    <col min="9225" max="9469" width="9" style="2"/>
    <col min="9470" max="9470" width="0.75" style="2" customWidth="1"/>
    <col min="9471" max="9471" width="5" style="2" customWidth="1"/>
    <col min="9472" max="9472" width="4.625" style="2" customWidth="1"/>
    <col min="9473" max="9473" width="8.5" style="2" customWidth="1"/>
    <col min="9474" max="9474" width="11.375" style="2" customWidth="1"/>
    <col min="9475" max="9475" width="31.875" style="2" customWidth="1"/>
    <col min="9476" max="9478" width="9.375" style="2" customWidth="1"/>
    <col min="9479" max="9479" width="9.25" style="2" customWidth="1"/>
    <col min="9480" max="9480" width="7" style="2" customWidth="1"/>
    <col min="9481" max="9725" width="9" style="2"/>
    <col min="9726" max="9726" width="0.75" style="2" customWidth="1"/>
    <col min="9727" max="9727" width="5" style="2" customWidth="1"/>
    <col min="9728" max="9728" width="4.625" style="2" customWidth="1"/>
    <col min="9729" max="9729" width="8.5" style="2" customWidth="1"/>
    <col min="9730" max="9730" width="11.375" style="2" customWidth="1"/>
    <col min="9731" max="9731" width="31.875" style="2" customWidth="1"/>
    <col min="9732" max="9734" width="9.375" style="2" customWidth="1"/>
    <col min="9735" max="9735" width="9.25" style="2" customWidth="1"/>
    <col min="9736" max="9736" width="7" style="2" customWidth="1"/>
    <col min="9737" max="9981" width="9" style="2"/>
    <col min="9982" max="9982" width="0.75" style="2" customWidth="1"/>
    <col min="9983" max="9983" width="5" style="2" customWidth="1"/>
    <col min="9984" max="9984" width="4.625" style="2" customWidth="1"/>
    <col min="9985" max="9985" width="8.5" style="2" customWidth="1"/>
    <col min="9986" max="9986" width="11.375" style="2" customWidth="1"/>
    <col min="9987" max="9987" width="31.875" style="2" customWidth="1"/>
    <col min="9988" max="9990" width="9.375" style="2" customWidth="1"/>
    <col min="9991" max="9991" width="9.25" style="2" customWidth="1"/>
    <col min="9992" max="9992" width="7" style="2" customWidth="1"/>
    <col min="9993" max="10237" width="9" style="2"/>
    <col min="10238" max="10238" width="0.75" style="2" customWidth="1"/>
    <col min="10239" max="10239" width="5" style="2" customWidth="1"/>
    <col min="10240" max="10240" width="4.625" style="2" customWidth="1"/>
    <col min="10241" max="10241" width="8.5" style="2" customWidth="1"/>
    <col min="10242" max="10242" width="11.375" style="2" customWidth="1"/>
    <col min="10243" max="10243" width="31.875" style="2" customWidth="1"/>
    <col min="10244" max="10246" width="9.375" style="2" customWidth="1"/>
    <col min="10247" max="10247" width="9.25" style="2" customWidth="1"/>
    <col min="10248" max="10248" width="7" style="2" customWidth="1"/>
    <col min="10249" max="10493" width="9" style="2"/>
    <col min="10494" max="10494" width="0.75" style="2" customWidth="1"/>
    <col min="10495" max="10495" width="5" style="2" customWidth="1"/>
    <col min="10496" max="10496" width="4.625" style="2" customWidth="1"/>
    <col min="10497" max="10497" width="8.5" style="2" customWidth="1"/>
    <col min="10498" max="10498" width="11.375" style="2" customWidth="1"/>
    <col min="10499" max="10499" width="31.875" style="2" customWidth="1"/>
    <col min="10500" max="10502" width="9.375" style="2" customWidth="1"/>
    <col min="10503" max="10503" width="9.25" style="2" customWidth="1"/>
    <col min="10504" max="10504" width="7" style="2" customWidth="1"/>
    <col min="10505" max="10749" width="9" style="2"/>
    <col min="10750" max="10750" width="0.75" style="2" customWidth="1"/>
    <col min="10751" max="10751" width="5" style="2" customWidth="1"/>
    <col min="10752" max="10752" width="4.625" style="2" customWidth="1"/>
    <col min="10753" max="10753" width="8.5" style="2" customWidth="1"/>
    <col min="10754" max="10754" width="11.375" style="2" customWidth="1"/>
    <col min="10755" max="10755" width="31.875" style="2" customWidth="1"/>
    <col min="10756" max="10758" width="9.375" style="2" customWidth="1"/>
    <col min="10759" max="10759" width="9.25" style="2" customWidth="1"/>
    <col min="10760" max="10760" width="7" style="2" customWidth="1"/>
    <col min="10761" max="11005" width="9" style="2"/>
    <col min="11006" max="11006" width="0.75" style="2" customWidth="1"/>
    <col min="11007" max="11007" width="5" style="2" customWidth="1"/>
    <col min="11008" max="11008" width="4.625" style="2" customWidth="1"/>
    <col min="11009" max="11009" width="8.5" style="2" customWidth="1"/>
    <col min="11010" max="11010" width="11.375" style="2" customWidth="1"/>
    <col min="11011" max="11011" width="31.875" style="2" customWidth="1"/>
    <col min="11012" max="11014" width="9.375" style="2" customWidth="1"/>
    <col min="11015" max="11015" width="9.25" style="2" customWidth="1"/>
    <col min="11016" max="11016" width="7" style="2" customWidth="1"/>
    <col min="11017" max="11261" width="9" style="2"/>
    <col min="11262" max="11262" width="0.75" style="2" customWidth="1"/>
    <col min="11263" max="11263" width="5" style="2" customWidth="1"/>
    <col min="11264" max="11264" width="4.625" style="2" customWidth="1"/>
    <col min="11265" max="11265" width="8.5" style="2" customWidth="1"/>
    <col min="11266" max="11266" width="11.375" style="2" customWidth="1"/>
    <col min="11267" max="11267" width="31.875" style="2" customWidth="1"/>
    <col min="11268" max="11270" width="9.375" style="2" customWidth="1"/>
    <col min="11271" max="11271" width="9.25" style="2" customWidth="1"/>
    <col min="11272" max="11272" width="7" style="2" customWidth="1"/>
    <col min="11273" max="11517" width="9" style="2"/>
    <col min="11518" max="11518" width="0.75" style="2" customWidth="1"/>
    <col min="11519" max="11519" width="5" style="2" customWidth="1"/>
    <col min="11520" max="11520" width="4.625" style="2" customWidth="1"/>
    <col min="11521" max="11521" width="8.5" style="2" customWidth="1"/>
    <col min="11522" max="11522" width="11.375" style="2" customWidth="1"/>
    <col min="11523" max="11523" width="31.875" style="2" customWidth="1"/>
    <col min="11524" max="11526" width="9.375" style="2" customWidth="1"/>
    <col min="11527" max="11527" width="9.25" style="2" customWidth="1"/>
    <col min="11528" max="11528" width="7" style="2" customWidth="1"/>
    <col min="11529" max="11773" width="9" style="2"/>
    <col min="11774" max="11774" width="0.75" style="2" customWidth="1"/>
    <col min="11775" max="11775" width="5" style="2" customWidth="1"/>
    <col min="11776" max="11776" width="4.625" style="2" customWidth="1"/>
    <col min="11777" max="11777" width="8.5" style="2" customWidth="1"/>
    <col min="11778" max="11778" width="11.375" style="2" customWidth="1"/>
    <col min="11779" max="11779" width="31.875" style="2" customWidth="1"/>
    <col min="11780" max="11782" width="9.375" style="2" customWidth="1"/>
    <col min="11783" max="11783" width="9.25" style="2" customWidth="1"/>
    <col min="11784" max="11784" width="7" style="2" customWidth="1"/>
    <col min="11785" max="12029" width="9" style="2"/>
    <col min="12030" max="12030" width="0.75" style="2" customWidth="1"/>
    <col min="12031" max="12031" width="5" style="2" customWidth="1"/>
    <col min="12032" max="12032" width="4.625" style="2" customWidth="1"/>
    <col min="12033" max="12033" width="8.5" style="2" customWidth="1"/>
    <col min="12034" max="12034" width="11.375" style="2" customWidth="1"/>
    <col min="12035" max="12035" width="31.875" style="2" customWidth="1"/>
    <col min="12036" max="12038" width="9.375" style="2" customWidth="1"/>
    <col min="12039" max="12039" width="9.25" style="2" customWidth="1"/>
    <col min="12040" max="12040" width="7" style="2" customWidth="1"/>
    <col min="12041" max="12285" width="9" style="2"/>
    <col min="12286" max="12286" width="0.75" style="2" customWidth="1"/>
    <col min="12287" max="12287" width="5" style="2" customWidth="1"/>
    <col min="12288" max="12288" width="4.625" style="2" customWidth="1"/>
    <col min="12289" max="12289" width="8.5" style="2" customWidth="1"/>
    <col min="12290" max="12290" width="11.375" style="2" customWidth="1"/>
    <col min="12291" max="12291" width="31.875" style="2" customWidth="1"/>
    <col min="12292" max="12294" width="9.375" style="2" customWidth="1"/>
    <col min="12295" max="12295" width="9.25" style="2" customWidth="1"/>
    <col min="12296" max="12296" width="7" style="2" customWidth="1"/>
    <col min="12297" max="12541" width="9" style="2"/>
    <col min="12542" max="12542" width="0.75" style="2" customWidth="1"/>
    <col min="12543" max="12543" width="5" style="2" customWidth="1"/>
    <col min="12544" max="12544" width="4.625" style="2" customWidth="1"/>
    <col min="12545" max="12545" width="8.5" style="2" customWidth="1"/>
    <col min="12546" max="12546" width="11.375" style="2" customWidth="1"/>
    <col min="12547" max="12547" width="31.875" style="2" customWidth="1"/>
    <col min="12548" max="12550" width="9.375" style="2" customWidth="1"/>
    <col min="12551" max="12551" width="9.25" style="2" customWidth="1"/>
    <col min="12552" max="12552" width="7" style="2" customWidth="1"/>
    <col min="12553" max="12797" width="9" style="2"/>
    <col min="12798" max="12798" width="0.75" style="2" customWidth="1"/>
    <col min="12799" max="12799" width="5" style="2" customWidth="1"/>
    <col min="12800" max="12800" width="4.625" style="2" customWidth="1"/>
    <col min="12801" max="12801" width="8.5" style="2" customWidth="1"/>
    <col min="12802" max="12802" width="11.375" style="2" customWidth="1"/>
    <col min="12803" max="12803" width="31.875" style="2" customWidth="1"/>
    <col min="12804" max="12806" width="9.375" style="2" customWidth="1"/>
    <col min="12807" max="12807" width="9.25" style="2" customWidth="1"/>
    <col min="12808" max="12808" width="7" style="2" customWidth="1"/>
    <col min="12809" max="13053" width="9" style="2"/>
    <col min="13054" max="13054" width="0.75" style="2" customWidth="1"/>
    <col min="13055" max="13055" width="5" style="2" customWidth="1"/>
    <col min="13056" max="13056" width="4.625" style="2" customWidth="1"/>
    <col min="13057" max="13057" width="8.5" style="2" customWidth="1"/>
    <col min="13058" max="13058" width="11.375" style="2" customWidth="1"/>
    <col min="13059" max="13059" width="31.875" style="2" customWidth="1"/>
    <col min="13060" max="13062" width="9.375" style="2" customWidth="1"/>
    <col min="13063" max="13063" width="9.25" style="2" customWidth="1"/>
    <col min="13064" max="13064" width="7" style="2" customWidth="1"/>
    <col min="13065" max="13309" width="9" style="2"/>
    <col min="13310" max="13310" width="0.75" style="2" customWidth="1"/>
    <col min="13311" max="13311" width="5" style="2" customWidth="1"/>
    <col min="13312" max="13312" width="4.625" style="2" customWidth="1"/>
    <col min="13313" max="13313" width="8.5" style="2" customWidth="1"/>
    <col min="13314" max="13314" width="11.375" style="2" customWidth="1"/>
    <col min="13315" max="13315" width="31.875" style="2" customWidth="1"/>
    <col min="13316" max="13318" width="9.375" style="2" customWidth="1"/>
    <col min="13319" max="13319" width="9.25" style="2" customWidth="1"/>
    <col min="13320" max="13320" width="7" style="2" customWidth="1"/>
    <col min="13321" max="13565" width="9" style="2"/>
    <col min="13566" max="13566" width="0.75" style="2" customWidth="1"/>
    <col min="13567" max="13567" width="5" style="2" customWidth="1"/>
    <col min="13568" max="13568" width="4.625" style="2" customWidth="1"/>
    <col min="13569" max="13569" width="8.5" style="2" customWidth="1"/>
    <col min="13570" max="13570" width="11.375" style="2" customWidth="1"/>
    <col min="13571" max="13571" width="31.875" style="2" customWidth="1"/>
    <col min="13572" max="13574" width="9.375" style="2" customWidth="1"/>
    <col min="13575" max="13575" width="9.25" style="2" customWidth="1"/>
    <col min="13576" max="13576" width="7" style="2" customWidth="1"/>
    <col min="13577" max="13821" width="9" style="2"/>
    <col min="13822" max="13822" width="0.75" style="2" customWidth="1"/>
    <col min="13823" max="13823" width="5" style="2" customWidth="1"/>
    <col min="13824" max="13824" width="4.625" style="2" customWidth="1"/>
    <col min="13825" max="13825" width="8.5" style="2" customWidth="1"/>
    <col min="13826" max="13826" width="11.375" style="2" customWidth="1"/>
    <col min="13827" max="13827" width="31.875" style="2" customWidth="1"/>
    <col min="13828" max="13830" width="9.375" style="2" customWidth="1"/>
    <col min="13831" max="13831" width="9.25" style="2" customWidth="1"/>
    <col min="13832" max="13832" width="7" style="2" customWidth="1"/>
    <col min="13833" max="14077" width="9" style="2"/>
    <col min="14078" max="14078" width="0.75" style="2" customWidth="1"/>
    <col min="14079" max="14079" width="5" style="2" customWidth="1"/>
    <col min="14080" max="14080" width="4.625" style="2" customWidth="1"/>
    <col min="14081" max="14081" width="8.5" style="2" customWidth="1"/>
    <col min="14082" max="14082" width="11.375" style="2" customWidth="1"/>
    <col min="14083" max="14083" width="31.875" style="2" customWidth="1"/>
    <col min="14084" max="14086" width="9.375" style="2" customWidth="1"/>
    <col min="14087" max="14087" width="9.25" style="2" customWidth="1"/>
    <col min="14088" max="14088" width="7" style="2" customWidth="1"/>
    <col min="14089" max="14333" width="9" style="2"/>
    <col min="14334" max="14334" width="0.75" style="2" customWidth="1"/>
    <col min="14335" max="14335" width="5" style="2" customWidth="1"/>
    <col min="14336" max="14336" width="4.625" style="2" customWidth="1"/>
    <col min="14337" max="14337" width="8.5" style="2" customWidth="1"/>
    <col min="14338" max="14338" width="11.375" style="2" customWidth="1"/>
    <col min="14339" max="14339" width="31.875" style="2" customWidth="1"/>
    <col min="14340" max="14342" width="9.375" style="2" customWidth="1"/>
    <col min="14343" max="14343" width="9.25" style="2" customWidth="1"/>
    <col min="14344" max="14344" width="7" style="2" customWidth="1"/>
    <col min="14345" max="14589" width="9" style="2"/>
    <col min="14590" max="14590" width="0.75" style="2" customWidth="1"/>
    <col min="14591" max="14591" width="5" style="2" customWidth="1"/>
    <col min="14592" max="14592" width="4.625" style="2" customWidth="1"/>
    <col min="14593" max="14593" width="8.5" style="2" customWidth="1"/>
    <col min="14594" max="14594" width="11.375" style="2" customWidth="1"/>
    <col min="14595" max="14595" width="31.875" style="2" customWidth="1"/>
    <col min="14596" max="14598" width="9.375" style="2" customWidth="1"/>
    <col min="14599" max="14599" width="9.25" style="2" customWidth="1"/>
    <col min="14600" max="14600" width="7" style="2" customWidth="1"/>
    <col min="14601" max="14845" width="9" style="2"/>
    <col min="14846" max="14846" width="0.75" style="2" customWidth="1"/>
    <col min="14847" max="14847" width="5" style="2" customWidth="1"/>
    <col min="14848" max="14848" width="4.625" style="2" customWidth="1"/>
    <col min="14849" max="14849" width="8.5" style="2" customWidth="1"/>
    <col min="14850" max="14850" width="11.375" style="2" customWidth="1"/>
    <col min="14851" max="14851" width="31.875" style="2" customWidth="1"/>
    <col min="14852" max="14854" width="9.375" style="2" customWidth="1"/>
    <col min="14855" max="14855" width="9.25" style="2" customWidth="1"/>
    <col min="14856" max="14856" width="7" style="2" customWidth="1"/>
    <col min="14857" max="15101" width="9" style="2"/>
    <col min="15102" max="15102" width="0.75" style="2" customWidth="1"/>
    <col min="15103" max="15103" width="5" style="2" customWidth="1"/>
    <col min="15104" max="15104" width="4.625" style="2" customWidth="1"/>
    <col min="15105" max="15105" width="8.5" style="2" customWidth="1"/>
    <col min="15106" max="15106" width="11.375" style="2" customWidth="1"/>
    <col min="15107" max="15107" width="31.875" style="2" customWidth="1"/>
    <col min="15108" max="15110" width="9.375" style="2" customWidth="1"/>
    <col min="15111" max="15111" width="9.25" style="2" customWidth="1"/>
    <col min="15112" max="15112" width="7" style="2" customWidth="1"/>
    <col min="15113" max="15357" width="9" style="2"/>
    <col min="15358" max="15358" width="0.75" style="2" customWidth="1"/>
    <col min="15359" max="15359" width="5" style="2" customWidth="1"/>
    <col min="15360" max="15360" width="4.625" style="2" customWidth="1"/>
    <col min="15361" max="15361" width="8.5" style="2" customWidth="1"/>
    <col min="15362" max="15362" width="11.375" style="2" customWidth="1"/>
    <col min="15363" max="15363" width="31.875" style="2" customWidth="1"/>
    <col min="15364" max="15366" width="9.375" style="2" customWidth="1"/>
    <col min="15367" max="15367" width="9.25" style="2" customWidth="1"/>
    <col min="15368" max="15368" width="7" style="2" customWidth="1"/>
    <col min="15369" max="15613" width="9" style="2"/>
    <col min="15614" max="15614" width="0.75" style="2" customWidth="1"/>
    <col min="15615" max="15615" width="5" style="2" customWidth="1"/>
    <col min="15616" max="15616" width="4.625" style="2" customWidth="1"/>
    <col min="15617" max="15617" width="8.5" style="2" customWidth="1"/>
    <col min="15618" max="15618" width="11.375" style="2" customWidth="1"/>
    <col min="15619" max="15619" width="31.875" style="2" customWidth="1"/>
    <col min="15620" max="15622" width="9.375" style="2" customWidth="1"/>
    <col min="15623" max="15623" width="9.25" style="2" customWidth="1"/>
    <col min="15624" max="15624" width="7" style="2" customWidth="1"/>
    <col min="15625" max="15869" width="9" style="2"/>
    <col min="15870" max="15870" width="0.75" style="2" customWidth="1"/>
    <col min="15871" max="15871" width="5" style="2" customWidth="1"/>
    <col min="15872" max="15872" width="4.625" style="2" customWidth="1"/>
    <col min="15873" max="15873" width="8.5" style="2" customWidth="1"/>
    <col min="15874" max="15874" width="11.375" style="2" customWidth="1"/>
    <col min="15875" max="15875" width="31.875" style="2" customWidth="1"/>
    <col min="15876" max="15878" width="9.375" style="2" customWidth="1"/>
    <col min="15879" max="15879" width="9.25" style="2" customWidth="1"/>
    <col min="15880" max="15880" width="7" style="2" customWidth="1"/>
    <col min="15881" max="16125" width="9" style="2"/>
    <col min="16126" max="16126" width="0.75" style="2" customWidth="1"/>
    <col min="16127" max="16127" width="5" style="2" customWidth="1"/>
    <col min="16128" max="16128" width="4.625" style="2" customWidth="1"/>
    <col min="16129" max="16129" width="8.5" style="2" customWidth="1"/>
    <col min="16130" max="16130" width="11.375" style="2" customWidth="1"/>
    <col min="16131" max="16131" width="31.875" style="2" customWidth="1"/>
    <col min="16132" max="16134" width="9.375" style="2" customWidth="1"/>
    <col min="16135" max="16135" width="9.25" style="2" customWidth="1"/>
    <col min="16136" max="16136" width="7" style="2" customWidth="1"/>
    <col min="16137" max="16384" width="9" style="2"/>
  </cols>
  <sheetData>
    <row r="2" spans="2:9" ht="47.1" customHeight="1" x14ac:dyDescent="0.2">
      <c r="B2" s="171" t="s">
        <v>10</v>
      </c>
      <c r="C2" s="170"/>
      <c r="D2" s="170"/>
      <c r="E2" s="172"/>
      <c r="F2" s="1"/>
      <c r="G2" s="1"/>
      <c r="H2" s="1" t="s">
        <v>11</v>
      </c>
    </row>
    <row r="5" spans="2:9" x14ac:dyDescent="0.2">
      <c r="B5" s="3" t="s">
        <v>0</v>
      </c>
      <c r="C5" s="3"/>
      <c r="D5" s="3" t="s">
        <v>1</v>
      </c>
      <c r="E5" s="4"/>
      <c r="F5" s="4"/>
      <c r="G5" s="4"/>
      <c r="H5" s="4"/>
    </row>
    <row r="6" spans="2:9" x14ac:dyDescent="0.2">
      <c r="B6" s="3"/>
      <c r="C6" s="3"/>
      <c r="D6" s="3" t="s">
        <v>2</v>
      </c>
      <c r="E6" s="4"/>
      <c r="F6" s="4"/>
      <c r="G6" s="4"/>
      <c r="H6" s="4"/>
    </row>
    <row r="7" spans="2:9" ht="13.5" thickBot="1" x14ac:dyDescent="0.25">
      <c r="B7" s="5"/>
      <c r="C7" s="5"/>
      <c r="D7" s="5"/>
      <c r="E7" s="5"/>
      <c r="F7" s="5"/>
      <c r="G7" s="5"/>
      <c r="H7" s="5" t="s">
        <v>3</v>
      </c>
    </row>
    <row r="8" spans="2:9" ht="35.25" customHeight="1" thickTop="1" thickBot="1" x14ac:dyDescent="0.25">
      <c r="B8" s="121" t="s">
        <v>4</v>
      </c>
      <c r="C8" s="122" t="s">
        <v>81</v>
      </c>
      <c r="D8" s="111" t="s">
        <v>82</v>
      </c>
      <c r="E8" s="111" t="s">
        <v>83</v>
      </c>
      <c r="F8" s="111" t="s">
        <v>84</v>
      </c>
      <c r="G8" s="111" t="s">
        <v>85</v>
      </c>
      <c r="H8" s="112" t="s">
        <v>5</v>
      </c>
      <c r="I8" s="82"/>
    </row>
    <row r="9" spans="2:9" ht="14.25" thickTop="1" thickBot="1" x14ac:dyDescent="0.25">
      <c r="B9" s="123">
        <v>1</v>
      </c>
      <c r="C9" s="124">
        <v>2</v>
      </c>
      <c r="D9" s="114">
        <v>3</v>
      </c>
      <c r="E9" s="114">
        <v>4</v>
      </c>
      <c r="F9" s="114">
        <v>5</v>
      </c>
      <c r="G9" s="114">
        <v>6</v>
      </c>
      <c r="H9" s="115" t="s">
        <v>63</v>
      </c>
    </row>
    <row r="10" spans="2:9" ht="21" customHeight="1" thickTop="1" x14ac:dyDescent="0.2">
      <c r="B10" s="83">
        <v>2143</v>
      </c>
      <c r="C10" s="84">
        <v>51</v>
      </c>
      <c r="D10" s="85" t="s">
        <v>62</v>
      </c>
      <c r="E10" s="86">
        <v>16043</v>
      </c>
      <c r="F10" s="86">
        <v>12310</v>
      </c>
      <c r="G10" s="86">
        <v>11182</v>
      </c>
      <c r="H10" s="87">
        <f>G10/E10*100</f>
        <v>69.700180764196219</v>
      </c>
      <c r="I10" s="82"/>
    </row>
    <row r="11" spans="2:9" ht="21" customHeight="1" thickBot="1" x14ac:dyDescent="0.25">
      <c r="B11" s="88">
        <v>4357</v>
      </c>
      <c r="C11" s="94">
        <v>51</v>
      </c>
      <c r="D11" s="89" t="s">
        <v>62</v>
      </c>
      <c r="E11" s="63">
        <v>8479</v>
      </c>
      <c r="F11" s="63">
        <v>0</v>
      </c>
      <c r="G11" s="64">
        <v>3759</v>
      </c>
      <c r="H11" s="95">
        <v>0</v>
      </c>
    </row>
    <row r="12" spans="2:9" ht="16.5" thickTop="1" thickBot="1" x14ac:dyDescent="0.25">
      <c r="B12" s="125" t="s">
        <v>8</v>
      </c>
      <c r="C12" s="126"/>
      <c r="D12" s="127"/>
      <c r="E12" s="119">
        <f>SUM(E10:E11)</f>
        <v>24522</v>
      </c>
      <c r="F12" s="119">
        <f>SUM(F10:F11)</f>
        <v>12310</v>
      </c>
      <c r="G12" s="119">
        <f>SUM(G10:G11)</f>
        <v>14941</v>
      </c>
      <c r="H12" s="128">
        <f>G12/E12*100</f>
        <v>60.928961748633881</v>
      </c>
      <c r="I12" s="82"/>
    </row>
    <row r="13" spans="2:9" ht="13.5" thickTop="1" x14ac:dyDescent="0.2">
      <c r="D13" s="92"/>
      <c r="E13" s="92"/>
      <c r="F13" s="6"/>
      <c r="G13" s="92"/>
      <c r="H13" s="91"/>
    </row>
    <row r="14" spans="2:9" x14ac:dyDescent="0.2">
      <c r="D14" s="6"/>
      <c r="E14" s="6"/>
      <c r="F14" s="6"/>
      <c r="G14" s="6"/>
    </row>
    <row r="15" spans="2:9" s="147" customFormat="1" ht="15.75" thickBot="1" x14ac:dyDescent="0.25">
      <c r="B15" s="143" t="s">
        <v>65</v>
      </c>
      <c r="C15" s="143"/>
      <c r="D15" s="144"/>
      <c r="E15" s="144"/>
      <c r="F15" s="145"/>
      <c r="G15" s="145">
        <f>G17+G21+G24+G26+G31+G34+G37+G40+G42+G28+G19</f>
        <v>11182</v>
      </c>
      <c r="H15" s="146" t="s">
        <v>9</v>
      </c>
    </row>
    <row r="16" spans="2:9" ht="15" thickTop="1" x14ac:dyDescent="0.2">
      <c r="B16" s="69" t="s">
        <v>72</v>
      </c>
      <c r="D16" s="6"/>
      <c r="E16" s="6"/>
      <c r="F16" s="6"/>
      <c r="G16" s="97">
        <f>G17+G21+G19</f>
        <v>4952</v>
      </c>
      <c r="H16" s="98" t="s">
        <v>9</v>
      </c>
    </row>
    <row r="17" spans="2:8" ht="15" x14ac:dyDescent="0.2">
      <c r="B17" s="72" t="s">
        <v>73</v>
      </c>
      <c r="C17" s="72"/>
      <c r="D17" s="73"/>
      <c r="E17" s="73"/>
      <c r="F17" s="64"/>
      <c r="G17" s="64">
        <v>4882</v>
      </c>
      <c r="H17" s="74" t="s">
        <v>9</v>
      </c>
    </row>
    <row r="18" spans="2:8" ht="112.5" customHeight="1" x14ac:dyDescent="0.2">
      <c r="B18" s="173" t="s">
        <v>74</v>
      </c>
      <c r="C18" s="174"/>
      <c r="D18" s="174"/>
      <c r="E18" s="174"/>
      <c r="F18" s="174"/>
      <c r="G18" s="174"/>
      <c r="H18" s="174"/>
    </row>
    <row r="19" spans="2:8" ht="15" x14ac:dyDescent="0.2">
      <c r="B19" s="72" t="s">
        <v>6</v>
      </c>
      <c r="C19" s="72"/>
      <c r="D19" s="73"/>
      <c r="E19" s="73"/>
      <c r="F19" s="64"/>
      <c r="G19" s="64">
        <v>50</v>
      </c>
      <c r="H19" s="74" t="s">
        <v>58</v>
      </c>
    </row>
    <row r="20" spans="2:8" ht="106.5" customHeight="1" x14ac:dyDescent="0.2">
      <c r="B20" s="173" t="s">
        <v>126</v>
      </c>
      <c r="C20" s="175"/>
      <c r="D20" s="175"/>
      <c r="E20" s="175"/>
      <c r="F20" s="175"/>
      <c r="G20" s="175"/>
      <c r="H20" s="175"/>
    </row>
    <row r="21" spans="2:8" ht="16.5" customHeight="1" x14ac:dyDescent="0.2">
      <c r="B21" s="72" t="s">
        <v>7</v>
      </c>
      <c r="C21" s="72"/>
      <c r="D21" s="73"/>
      <c r="E21" s="73"/>
      <c r="F21" s="64"/>
      <c r="G21" s="64">
        <v>20</v>
      </c>
      <c r="H21" s="74" t="s">
        <v>58</v>
      </c>
    </row>
    <row r="22" spans="2:8" ht="117" customHeight="1" x14ac:dyDescent="0.2">
      <c r="B22" s="173" t="s">
        <v>75</v>
      </c>
      <c r="C22" s="175"/>
      <c r="D22" s="175"/>
      <c r="E22" s="175"/>
      <c r="F22" s="175"/>
      <c r="G22" s="175"/>
      <c r="H22" s="175"/>
    </row>
    <row r="23" spans="2:8" ht="14.25" x14ac:dyDescent="0.2">
      <c r="B23" s="69" t="s">
        <v>61</v>
      </c>
      <c r="D23" s="6"/>
      <c r="E23" s="6"/>
      <c r="F23" s="6"/>
      <c r="G23" s="97">
        <f>G24+G26+G31+G34+G28</f>
        <v>2730</v>
      </c>
      <c r="H23" s="98" t="s">
        <v>9</v>
      </c>
    </row>
    <row r="24" spans="2:8" ht="15" x14ac:dyDescent="0.2">
      <c r="B24" s="72" t="s">
        <v>12</v>
      </c>
      <c r="C24" s="72"/>
      <c r="D24" s="73"/>
      <c r="E24" s="73"/>
      <c r="F24" s="64"/>
      <c r="G24" s="64">
        <v>60</v>
      </c>
      <c r="H24" s="74" t="s">
        <v>9</v>
      </c>
    </row>
    <row r="25" spans="2:8" ht="111" customHeight="1" x14ac:dyDescent="0.2">
      <c r="B25" s="173" t="s">
        <v>76</v>
      </c>
      <c r="C25" s="174"/>
      <c r="D25" s="174"/>
      <c r="E25" s="174"/>
      <c r="F25" s="174"/>
      <c r="G25" s="174"/>
      <c r="H25" s="174"/>
    </row>
    <row r="26" spans="2:8" ht="15" x14ac:dyDescent="0.2">
      <c r="B26" s="72" t="s">
        <v>13</v>
      </c>
      <c r="C26" s="72"/>
      <c r="D26" s="73"/>
      <c r="E26" s="73"/>
      <c r="F26" s="64"/>
      <c r="G26" s="64">
        <v>20</v>
      </c>
      <c r="H26" s="74" t="s">
        <v>58</v>
      </c>
    </row>
    <row r="27" spans="2:8" ht="119.25" customHeight="1" x14ac:dyDescent="0.2">
      <c r="B27" s="173" t="s">
        <v>111</v>
      </c>
      <c r="C27" s="174"/>
      <c r="D27" s="174"/>
      <c r="E27" s="174"/>
      <c r="F27" s="174"/>
      <c r="G27" s="174"/>
      <c r="H27" s="174"/>
    </row>
    <row r="28" spans="2:8" ht="15" x14ac:dyDescent="0.2">
      <c r="B28" s="72" t="s">
        <v>6</v>
      </c>
      <c r="C28" s="72"/>
      <c r="D28" s="73"/>
      <c r="E28" s="73"/>
      <c r="F28" s="64"/>
      <c r="G28" s="64">
        <v>20</v>
      </c>
      <c r="H28" s="74" t="s">
        <v>58</v>
      </c>
    </row>
    <row r="29" spans="2:8" ht="92.25" customHeight="1" x14ac:dyDescent="0.2">
      <c r="B29" s="173" t="s">
        <v>125</v>
      </c>
      <c r="C29" s="175"/>
      <c r="D29" s="175"/>
      <c r="E29" s="175"/>
      <c r="F29" s="175"/>
      <c r="G29" s="175"/>
      <c r="H29" s="175"/>
    </row>
    <row r="30" spans="2:8" ht="9" customHeight="1" x14ac:dyDescent="0.2">
      <c r="B30" s="75"/>
      <c r="C30" s="80"/>
      <c r="D30" s="80"/>
      <c r="E30" s="80"/>
      <c r="F30" s="80"/>
      <c r="G30" s="80"/>
      <c r="H30" s="80"/>
    </row>
    <row r="31" spans="2:8" ht="21.75" customHeight="1" x14ac:dyDescent="0.2">
      <c r="B31" s="72" t="s">
        <v>7</v>
      </c>
      <c r="C31" s="72"/>
      <c r="D31" s="73"/>
      <c r="E31" s="73"/>
      <c r="F31" s="64"/>
      <c r="G31" s="64">
        <v>2500</v>
      </c>
      <c r="H31" s="74" t="s">
        <v>58</v>
      </c>
    </row>
    <row r="32" spans="2:8" ht="119.25" customHeight="1" x14ac:dyDescent="0.2">
      <c r="B32" s="173" t="s">
        <v>112</v>
      </c>
      <c r="C32" s="174"/>
      <c r="D32" s="174"/>
      <c r="E32" s="174"/>
      <c r="F32" s="174"/>
      <c r="G32" s="174"/>
      <c r="H32" s="174"/>
    </row>
    <row r="33" spans="2:13" ht="10.5" customHeight="1" x14ac:dyDescent="0.2">
      <c r="B33" s="75"/>
      <c r="C33" s="80"/>
      <c r="D33" s="80"/>
      <c r="E33" s="80"/>
      <c r="F33" s="80"/>
      <c r="G33" s="80"/>
      <c r="H33" s="80"/>
    </row>
    <row r="34" spans="2:13" ht="21.75" customHeight="1" x14ac:dyDescent="0.2">
      <c r="B34" s="72" t="s">
        <v>14</v>
      </c>
      <c r="C34" s="72"/>
      <c r="D34" s="73"/>
      <c r="E34" s="73"/>
      <c r="F34" s="64"/>
      <c r="G34" s="64">
        <v>130</v>
      </c>
      <c r="H34" s="74" t="s">
        <v>58</v>
      </c>
    </row>
    <row r="35" spans="2:13" ht="119.25" customHeight="1" x14ac:dyDescent="0.2">
      <c r="B35" s="173" t="s">
        <v>77</v>
      </c>
      <c r="C35" s="175"/>
      <c r="D35" s="175"/>
      <c r="E35" s="175"/>
      <c r="F35" s="175"/>
      <c r="G35" s="175"/>
      <c r="H35" s="175"/>
    </row>
    <row r="36" spans="2:13" ht="14.25" x14ac:dyDescent="0.2">
      <c r="B36" s="69" t="s">
        <v>60</v>
      </c>
      <c r="D36" s="77"/>
      <c r="E36" s="6"/>
      <c r="F36" s="6"/>
      <c r="G36" s="97">
        <f>G37+G40+G42</f>
        <v>3500</v>
      </c>
      <c r="H36" s="98" t="s">
        <v>58</v>
      </c>
    </row>
    <row r="37" spans="2:13" ht="15" x14ac:dyDescent="0.2">
      <c r="B37" s="72" t="s">
        <v>13</v>
      </c>
      <c r="C37" s="72"/>
      <c r="D37" s="73"/>
      <c r="E37" s="73"/>
      <c r="F37" s="64"/>
      <c r="G37" s="64">
        <v>10</v>
      </c>
      <c r="H37" s="74" t="s">
        <v>9</v>
      </c>
    </row>
    <row r="38" spans="2:13" ht="120.75" customHeight="1" x14ac:dyDescent="0.2">
      <c r="B38" s="173" t="s">
        <v>113</v>
      </c>
      <c r="C38" s="174"/>
      <c r="D38" s="174"/>
      <c r="E38" s="174"/>
      <c r="F38" s="174"/>
      <c r="G38" s="174"/>
      <c r="H38" s="174"/>
    </row>
    <row r="39" spans="2:13" ht="9" customHeight="1" x14ac:dyDescent="0.2">
      <c r="B39" s="70"/>
      <c r="C39" s="71"/>
      <c r="D39" s="71"/>
      <c r="E39" s="71"/>
      <c r="F39" s="71"/>
      <c r="G39" s="71"/>
      <c r="H39" s="71"/>
      <c r="L39" s="68"/>
    </row>
    <row r="40" spans="2:13" ht="15" x14ac:dyDescent="0.2">
      <c r="B40" s="72" t="s">
        <v>7</v>
      </c>
      <c r="C40" s="72"/>
      <c r="D40" s="73"/>
      <c r="E40" s="73"/>
      <c r="F40" s="64"/>
      <c r="G40" s="64">
        <v>3420</v>
      </c>
      <c r="H40" s="74" t="s">
        <v>9</v>
      </c>
      <c r="M40" s="68"/>
    </row>
    <row r="41" spans="2:13" ht="139.5" customHeight="1" x14ac:dyDescent="0.2">
      <c r="B41" s="173" t="s">
        <v>78</v>
      </c>
      <c r="C41" s="174"/>
      <c r="D41" s="174"/>
      <c r="E41" s="174"/>
      <c r="F41" s="174"/>
      <c r="G41" s="174"/>
      <c r="H41" s="174"/>
    </row>
    <row r="42" spans="2:13" ht="15" x14ac:dyDescent="0.2">
      <c r="B42" s="72" t="s">
        <v>14</v>
      </c>
      <c r="C42" s="72"/>
      <c r="D42" s="73"/>
      <c r="E42" s="73"/>
      <c r="F42" s="64"/>
      <c r="G42" s="64">
        <v>70</v>
      </c>
      <c r="H42" s="74" t="s">
        <v>9</v>
      </c>
      <c r="M42" s="68"/>
    </row>
    <row r="43" spans="2:13" ht="139.5" customHeight="1" x14ac:dyDescent="0.2">
      <c r="B43" s="173" t="s">
        <v>79</v>
      </c>
      <c r="C43" s="175"/>
      <c r="D43" s="175"/>
      <c r="E43" s="175"/>
      <c r="F43" s="175"/>
      <c r="G43" s="175"/>
      <c r="H43" s="175"/>
    </row>
    <row r="44" spans="2:13" ht="12" customHeight="1" x14ac:dyDescent="0.2">
      <c r="B44" s="70"/>
      <c r="C44" s="71"/>
      <c r="D44" s="71"/>
      <c r="E44" s="71"/>
      <c r="F44" s="71"/>
      <c r="G44" s="71"/>
      <c r="H44" s="71"/>
    </row>
    <row r="45" spans="2:13" s="147" customFormat="1" ht="15.75" thickBot="1" x14ac:dyDescent="0.25">
      <c r="B45" s="143" t="s">
        <v>71</v>
      </c>
      <c r="C45" s="143"/>
      <c r="D45" s="144"/>
      <c r="E45" s="144"/>
      <c r="F45" s="145"/>
      <c r="G45" s="145">
        <v>3759</v>
      </c>
      <c r="H45" s="146" t="s">
        <v>9</v>
      </c>
    </row>
    <row r="46" spans="2:13" ht="15.75" thickTop="1" x14ac:dyDescent="0.2">
      <c r="B46" s="69" t="s">
        <v>59</v>
      </c>
      <c r="D46" s="77"/>
      <c r="E46" s="73"/>
      <c r="F46" s="64"/>
      <c r="G46" s="97">
        <f>G47</f>
        <v>3759</v>
      </c>
      <c r="H46" s="98" t="s">
        <v>9</v>
      </c>
    </row>
    <row r="47" spans="2:13" ht="15" x14ac:dyDescent="0.2">
      <c r="B47" s="72" t="s">
        <v>7</v>
      </c>
      <c r="C47" s="72"/>
      <c r="D47" s="73"/>
      <c r="E47" s="73"/>
      <c r="F47" s="64"/>
      <c r="G47" s="64">
        <v>3759</v>
      </c>
      <c r="H47" s="74" t="s">
        <v>9</v>
      </c>
    </row>
    <row r="48" spans="2:13" ht="110.25" customHeight="1" x14ac:dyDescent="0.2">
      <c r="B48" s="173" t="s">
        <v>80</v>
      </c>
      <c r="C48" s="174"/>
      <c r="D48" s="174"/>
      <c r="E48" s="174"/>
      <c r="F48" s="174"/>
      <c r="G48" s="174"/>
      <c r="H48" s="174"/>
    </row>
    <row r="49" spans="2:8" ht="14.25" customHeight="1" x14ac:dyDescent="0.2">
      <c r="B49" s="70"/>
      <c r="C49" s="71"/>
      <c r="D49" s="71"/>
      <c r="E49" s="71"/>
      <c r="F49" s="71"/>
      <c r="G49" s="71"/>
      <c r="H49" s="71"/>
    </row>
  </sheetData>
  <mergeCells count="13">
    <mergeCell ref="B2:E2"/>
    <mergeCell ref="B48:H48"/>
    <mergeCell ref="B18:H18"/>
    <mergeCell ref="B25:H25"/>
    <mergeCell ref="B38:H38"/>
    <mergeCell ref="B22:H22"/>
    <mergeCell ref="B27:H27"/>
    <mergeCell ref="B32:H32"/>
    <mergeCell ref="B35:H35"/>
    <mergeCell ref="B43:H43"/>
    <mergeCell ref="B41:H41"/>
    <mergeCell ref="B29:H29"/>
    <mergeCell ref="B20:H20"/>
  </mergeCells>
  <pageMargins left="0.70866141732283472" right="0.70866141732283472" top="0.78740157480314965" bottom="0.78740157480314965" header="0.31496062992125984" footer="0.31496062992125984"/>
  <pageSetup paperSize="9" scale="66" firstPageNumber="85" fitToHeight="9999" orientation="portrait" useFirstPageNumber="1" r:id="rId1"/>
  <headerFooter alignWithMargins="0">
    <oddFooter>&amp;L&amp;"Arial,Kurzíva"Zastupitelstvo Olomouckého kraje 19-12-2013
6. - Rozpočet Olomouckého kraje 2014 - návrh rozpočtu
Příloha č. 3e) Evropské programy&amp;R&amp;"Arial,Kurzíva"Strana &amp;P (celkem 124)</oddFooter>
  </headerFooter>
  <rowBreaks count="1" manualBreakCount="1">
    <brk id="3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I17"/>
  <sheetViews>
    <sheetView showGridLines="0" view="pageBreakPreview" zoomScaleNormal="100" zoomScaleSheetLayoutView="100" workbookViewId="0">
      <selection activeCell="G74" sqref="G74"/>
    </sheetView>
  </sheetViews>
  <sheetFormatPr defaultRowHeight="12.75" x14ac:dyDescent="0.2"/>
  <cols>
    <col min="1" max="1" width="0.75" style="2" customWidth="1"/>
    <col min="2" max="2" width="8.5" style="2" customWidth="1"/>
    <col min="3" max="3" width="9" style="2" customWidth="1"/>
    <col min="4" max="4" width="51.75" style="2" customWidth="1"/>
    <col min="5" max="7" width="14.25" style="2" customWidth="1"/>
    <col min="8" max="8" width="8.125" style="2" customWidth="1"/>
    <col min="9" max="16384" width="9" style="2"/>
  </cols>
  <sheetData>
    <row r="2" spans="1:9" ht="45" customHeight="1" x14ac:dyDescent="0.2">
      <c r="B2" s="171" t="s">
        <v>15</v>
      </c>
      <c r="C2" s="171"/>
      <c r="D2" s="171"/>
      <c r="E2" s="171"/>
      <c r="F2" s="171"/>
      <c r="G2" s="171"/>
    </row>
    <row r="3" spans="1:9" ht="19.5" x14ac:dyDescent="0.2">
      <c r="H3" s="1" t="s">
        <v>16</v>
      </c>
    </row>
    <row r="5" spans="1:9" x14ac:dyDescent="0.2">
      <c r="B5" s="3" t="s">
        <v>0</v>
      </c>
      <c r="C5" s="3"/>
      <c r="D5" s="3" t="s">
        <v>1</v>
      </c>
      <c r="E5" s="4"/>
      <c r="F5" s="4"/>
      <c r="G5" s="4"/>
      <c r="H5" s="4"/>
    </row>
    <row r="6" spans="1:9" x14ac:dyDescent="0.2">
      <c r="B6" s="3"/>
      <c r="C6" s="3"/>
      <c r="D6" s="3" t="s">
        <v>2</v>
      </c>
      <c r="E6" s="4"/>
      <c r="F6" s="4"/>
      <c r="G6" s="4"/>
      <c r="H6" s="4"/>
    </row>
    <row r="7" spans="1:9" ht="13.5" thickBot="1" x14ac:dyDescent="0.25">
      <c r="B7" s="5"/>
      <c r="C7" s="5"/>
      <c r="D7" s="5"/>
      <c r="E7" s="5"/>
      <c r="F7" s="5"/>
      <c r="G7" s="5"/>
      <c r="H7" s="5" t="s">
        <v>3</v>
      </c>
    </row>
    <row r="8" spans="1:9" ht="35.1" customHeight="1" thickTop="1" thickBot="1" x14ac:dyDescent="0.25">
      <c r="B8" s="129" t="s">
        <v>4</v>
      </c>
      <c r="C8" s="122" t="s">
        <v>81</v>
      </c>
      <c r="D8" s="111" t="s">
        <v>82</v>
      </c>
      <c r="E8" s="111" t="s">
        <v>83</v>
      </c>
      <c r="F8" s="111" t="s">
        <v>84</v>
      </c>
      <c r="G8" s="111" t="s">
        <v>85</v>
      </c>
      <c r="H8" s="112" t="s">
        <v>5</v>
      </c>
    </row>
    <row r="9" spans="1:9" ht="14.25" thickTop="1" thickBot="1" x14ac:dyDescent="0.25">
      <c r="B9" s="130">
        <v>1</v>
      </c>
      <c r="C9" s="131">
        <v>2</v>
      </c>
      <c r="D9" s="113">
        <v>3</v>
      </c>
      <c r="E9" s="113">
        <v>4</v>
      </c>
      <c r="F9" s="113">
        <v>5</v>
      </c>
      <c r="G9" s="113">
        <v>6</v>
      </c>
      <c r="H9" s="132" t="s">
        <v>63</v>
      </c>
      <c r="I9" s="82"/>
    </row>
    <row r="10" spans="1:9" ht="16.5" thickTop="1" thickBot="1" x14ac:dyDescent="0.25">
      <c r="B10" s="83">
        <v>6172</v>
      </c>
      <c r="C10" s="61">
        <v>51</v>
      </c>
      <c r="D10" s="62" t="s">
        <v>62</v>
      </c>
      <c r="E10" s="63">
        <v>387</v>
      </c>
      <c r="F10" s="63">
        <v>0</v>
      </c>
      <c r="G10" s="93">
        <v>530</v>
      </c>
      <c r="H10" s="87">
        <v>0</v>
      </c>
      <c r="I10" s="82"/>
    </row>
    <row r="11" spans="1:9" ht="16.5" thickTop="1" thickBot="1" x14ac:dyDescent="0.25">
      <c r="A11" s="81"/>
      <c r="B11" s="133" t="s">
        <v>8</v>
      </c>
      <c r="C11" s="117"/>
      <c r="D11" s="118"/>
      <c r="E11" s="119">
        <f>SUM(E10:E10)</f>
        <v>387</v>
      </c>
      <c r="F11" s="119">
        <f>SUM(F10:F10)</f>
        <v>0</v>
      </c>
      <c r="G11" s="134">
        <f>SUM(G10:G10)</f>
        <v>530</v>
      </c>
      <c r="H11" s="128">
        <v>0</v>
      </c>
    </row>
    <row r="12" spans="1:9" ht="13.5" thickTop="1" x14ac:dyDescent="0.2">
      <c r="C12" s="91"/>
      <c r="D12" s="6"/>
      <c r="E12" s="6"/>
      <c r="F12" s="92"/>
      <c r="G12" s="92"/>
      <c r="H12" s="91"/>
    </row>
    <row r="13" spans="1:9" ht="14.25" x14ac:dyDescent="0.2">
      <c r="B13" s="65"/>
      <c r="D13" s="6"/>
      <c r="E13" s="6"/>
      <c r="F13" s="6"/>
      <c r="G13" s="6"/>
    </row>
    <row r="14" spans="1:9" s="147" customFormat="1" ht="15.75" thickBot="1" x14ac:dyDescent="0.25">
      <c r="B14" s="143" t="s">
        <v>66</v>
      </c>
      <c r="C14" s="143"/>
      <c r="D14" s="144"/>
      <c r="E14" s="144"/>
      <c r="F14" s="145"/>
      <c r="G14" s="145">
        <f>G15</f>
        <v>530</v>
      </c>
      <c r="H14" s="146" t="s">
        <v>9</v>
      </c>
    </row>
    <row r="15" spans="1:9" ht="15" thickTop="1" x14ac:dyDescent="0.2">
      <c r="B15" s="65" t="s">
        <v>86</v>
      </c>
      <c r="D15" s="6"/>
      <c r="E15" s="6"/>
      <c r="F15" s="6"/>
      <c r="G15" s="97">
        <f>G16</f>
        <v>530</v>
      </c>
      <c r="H15" s="98" t="s">
        <v>9</v>
      </c>
    </row>
    <row r="16" spans="1:9" ht="15" x14ac:dyDescent="0.2">
      <c r="B16" s="72" t="s">
        <v>6</v>
      </c>
      <c r="C16" s="72"/>
      <c r="D16" s="73"/>
      <c r="E16" s="73"/>
      <c r="F16" s="64"/>
      <c r="G16" s="64">
        <v>530</v>
      </c>
      <c r="H16" s="74" t="s">
        <v>9</v>
      </c>
    </row>
    <row r="17" spans="2:8" ht="102.75" customHeight="1" x14ac:dyDescent="0.2">
      <c r="B17" s="173" t="s">
        <v>124</v>
      </c>
      <c r="C17" s="174"/>
      <c r="D17" s="174"/>
      <c r="E17" s="174"/>
      <c r="F17" s="174"/>
      <c r="G17" s="174"/>
      <c r="H17" s="174"/>
    </row>
  </sheetData>
  <mergeCells count="2">
    <mergeCell ref="B2:G2"/>
    <mergeCell ref="B17:H17"/>
  </mergeCells>
  <pageMargins left="0.70866141732283472" right="0.70866141732283472" top="0.78740157480314965" bottom="0.78740157480314965" header="0.31496062992125984" footer="0.31496062992125984"/>
  <pageSetup paperSize="9" scale="66" firstPageNumber="87" fitToHeight="9999" orientation="portrait" useFirstPageNumber="1" r:id="rId1"/>
  <headerFooter alignWithMargins="0">
    <oddFooter>&amp;L&amp;"Arial,Kurzíva"Zastupitelstvo Olomouckého kraje 19-12-2013
6. - Rozpočet Olomouckého kraje 2014 - návrh rozpočtu
Příloha č. 3e) Evropské programy&amp;R&amp;"Arial,Kurzíva"Strana &amp;P (celkem 124)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K70"/>
  <sheetViews>
    <sheetView showGridLines="0" view="pageBreakPreview" zoomScaleNormal="100" zoomScaleSheetLayoutView="100" workbookViewId="0">
      <selection activeCell="G74" sqref="G74"/>
    </sheetView>
  </sheetViews>
  <sheetFormatPr defaultRowHeight="12.75" x14ac:dyDescent="0.2"/>
  <cols>
    <col min="1" max="1" width="1" style="2" customWidth="1"/>
    <col min="2" max="2" width="8.5" style="2" customWidth="1"/>
    <col min="3" max="3" width="9" style="2" customWidth="1"/>
    <col min="4" max="4" width="51.75" style="2" customWidth="1"/>
    <col min="5" max="7" width="14.25" style="2" customWidth="1"/>
    <col min="8" max="8" width="8.125" style="2" customWidth="1"/>
    <col min="9" max="16384" width="9" style="2"/>
  </cols>
  <sheetData>
    <row r="2" spans="1:11" ht="19.5" x14ac:dyDescent="0.2">
      <c r="B2" s="171" t="s">
        <v>44</v>
      </c>
      <c r="C2" s="171"/>
      <c r="D2" s="171"/>
      <c r="E2" s="171"/>
      <c r="F2" s="171"/>
      <c r="G2" s="1"/>
      <c r="H2" s="1"/>
    </row>
    <row r="3" spans="1:11" ht="19.5" x14ac:dyDescent="0.2">
      <c r="G3" s="1"/>
      <c r="H3" s="1" t="s">
        <v>45</v>
      </c>
    </row>
    <row r="5" spans="1:11" x14ac:dyDescent="0.2">
      <c r="B5" s="3" t="s">
        <v>0</v>
      </c>
      <c r="C5" s="3"/>
      <c r="D5" s="3" t="s">
        <v>110</v>
      </c>
      <c r="E5" s="4"/>
      <c r="F5" s="4"/>
      <c r="G5" s="4"/>
      <c r="H5" s="4"/>
    </row>
    <row r="6" spans="1:11" x14ac:dyDescent="0.2">
      <c r="B6" s="3"/>
      <c r="C6" s="3"/>
      <c r="D6" s="3" t="s">
        <v>2</v>
      </c>
      <c r="E6" s="4"/>
      <c r="F6" s="4"/>
      <c r="G6" s="4"/>
      <c r="H6" s="4"/>
    </row>
    <row r="7" spans="1:11" ht="13.5" thickBot="1" x14ac:dyDescent="0.25">
      <c r="B7" s="5"/>
      <c r="C7" s="5"/>
      <c r="D7" s="5"/>
      <c r="E7" s="5"/>
      <c r="F7" s="5"/>
      <c r="G7" s="5"/>
      <c r="H7" s="5" t="s">
        <v>3</v>
      </c>
    </row>
    <row r="8" spans="1:11" ht="35.1" customHeight="1" thickTop="1" thickBot="1" x14ac:dyDescent="0.25">
      <c r="B8" s="129" t="s">
        <v>4</v>
      </c>
      <c r="C8" s="122" t="s">
        <v>81</v>
      </c>
      <c r="D8" s="111" t="s">
        <v>82</v>
      </c>
      <c r="E8" s="111" t="s">
        <v>83</v>
      </c>
      <c r="F8" s="111" t="s">
        <v>84</v>
      </c>
      <c r="G8" s="111" t="s">
        <v>85</v>
      </c>
      <c r="H8" s="112" t="s">
        <v>5</v>
      </c>
      <c r="I8" s="82"/>
    </row>
    <row r="9" spans="1:11" ht="14.25" thickTop="1" thickBot="1" x14ac:dyDescent="0.25">
      <c r="B9" s="123">
        <v>1</v>
      </c>
      <c r="C9" s="131">
        <v>2</v>
      </c>
      <c r="D9" s="113">
        <v>3</v>
      </c>
      <c r="E9" s="135">
        <v>4</v>
      </c>
      <c r="F9" s="113">
        <v>5</v>
      </c>
      <c r="G9" s="135">
        <v>6</v>
      </c>
      <c r="H9" s="136" t="s">
        <v>63</v>
      </c>
      <c r="I9" s="82"/>
      <c r="K9" s="68"/>
    </row>
    <row r="10" spans="1:11" ht="14.25" customHeight="1" thickTop="1" x14ac:dyDescent="0.2">
      <c r="A10" s="68"/>
      <c r="B10" s="96">
        <v>3636</v>
      </c>
      <c r="C10" s="61">
        <v>50</v>
      </c>
      <c r="D10" s="62" t="s">
        <v>64</v>
      </c>
      <c r="E10" s="86">
        <v>2935</v>
      </c>
      <c r="F10" s="79">
        <v>2842</v>
      </c>
      <c r="G10" s="86">
        <v>2680</v>
      </c>
      <c r="H10" s="87">
        <f>G10/E10*100</f>
        <v>91.311754684838164</v>
      </c>
      <c r="I10" s="68"/>
    </row>
    <row r="11" spans="1:11" ht="14.25" customHeight="1" x14ac:dyDescent="0.2">
      <c r="A11" s="68"/>
      <c r="B11" s="96">
        <v>6223</v>
      </c>
      <c r="C11" s="61">
        <v>50</v>
      </c>
      <c r="D11" s="62" t="s">
        <v>64</v>
      </c>
      <c r="E11" s="79">
        <v>484</v>
      </c>
      <c r="F11" s="79">
        <v>0</v>
      </c>
      <c r="G11" s="79">
        <v>615</v>
      </c>
      <c r="H11" s="95">
        <f t="shared" ref="H11:H16" si="0">G11/E11*100</f>
        <v>127.06611570247934</v>
      </c>
      <c r="I11" s="68"/>
    </row>
    <row r="12" spans="1:11" ht="15" x14ac:dyDescent="0.2">
      <c r="B12" s="96">
        <v>3636</v>
      </c>
      <c r="C12" s="61">
        <v>51</v>
      </c>
      <c r="D12" s="62" t="s">
        <v>62</v>
      </c>
      <c r="E12" s="79">
        <v>5853</v>
      </c>
      <c r="F12" s="79">
        <v>3553</v>
      </c>
      <c r="G12" s="79">
        <v>3733</v>
      </c>
      <c r="H12" s="95">
        <f t="shared" si="0"/>
        <v>63.779258499914569</v>
      </c>
    </row>
    <row r="13" spans="1:11" ht="15" x14ac:dyDescent="0.2">
      <c r="B13" s="96">
        <v>6223</v>
      </c>
      <c r="C13" s="61">
        <v>51</v>
      </c>
      <c r="D13" s="62" t="s">
        <v>62</v>
      </c>
      <c r="E13" s="79">
        <v>576</v>
      </c>
      <c r="F13" s="79">
        <v>250</v>
      </c>
      <c r="G13" s="79">
        <v>601</v>
      </c>
      <c r="H13" s="95">
        <f t="shared" si="0"/>
        <v>104.34027777777777</v>
      </c>
    </row>
    <row r="14" spans="1:11" ht="14.25" customHeight="1" x14ac:dyDescent="0.2">
      <c r="A14" s="68"/>
      <c r="B14" s="96">
        <v>2125</v>
      </c>
      <c r="C14" s="61">
        <v>52</v>
      </c>
      <c r="D14" s="62" t="s">
        <v>67</v>
      </c>
      <c r="E14" s="79">
        <v>6167</v>
      </c>
      <c r="F14" s="79">
        <v>6167</v>
      </c>
      <c r="G14" s="79">
        <v>7312</v>
      </c>
      <c r="H14" s="95">
        <f t="shared" si="0"/>
        <v>118.56656396951517</v>
      </c>
      <c r="I14" s="68"/>
    </row>
    <row r="15" spans="1:11" ht="15.75" thickBot="1" x14ac:dyDescent="0.25">
      <c r="A15" s="81"/>
      <c r="B15" s="88">
        <v>3636</v>
      </c>
      <c r="C15" s="78">
        <v>59</v>
      </c>
      <c r="D15" s="89" t="s">
        <v>87</v>
      </c>
      <c r="E15" s="90">
        <v>0</v>
      </c>
      <c r="F15" s="79">
        <v>0</v>
      </c>
      <c r="G15" s="79">
        <v>50</v>
      </c>
      <c r="H15" s="95">
        <v>0</v>
      </c>
    </row>
    <row r="16" spans="1:11" ht="16.5" thickTop="1" thickBot="1" x14ac:dyDescent="0.25">
      <c r="B16" s="133" t="s">
        <v>8</v>
      </c>
      <c r="C16" s="117"/>
      <c r="D16" s="118"/>
      <c r="E16" s="134">
        <f>SUM(E10:E15)</f>
        <v>16015</v>
      </c>
      <c r="F16" s="119">
        <f>SUM(F10:F15)</f>
        <v>12812</v>
      </c>
      <c r="G16" s="119">
        <f>SUM(G10:G15)</f>
        <v>14991</v>
      </c>
      <c r="H16" s="128">
        <f t="shared" si="0"/>
        <v>93.605994380268498</v>
      </c>
    </row>
    <row r="17" spans="2:8" ht="13.5" thickTop="1" x14ac:dyDescent="0.2">
      <c r="B17" s="91"/>
      <c r="C17" s="91"/>
      <c r="D17" s="6"/>
      <c r="E17" s="92"/>
      <c r="F17" s="92"/>
      <c r="G17" s="6"/>
      <c r="H17" s="91"/>
    </row>
    <row r="18" spans="2:8" x14ac:dyDescent="0.2">
      <c r="D18" s="6"/>
      <c r="E18" s="6"/>
      <c r="F18" s="6"/>
      <c r="G18" s="6"/>
    </row>
    <row r="19" spans="2:8" ht="15" customHeight="1" x14ac:dyDescent="0.2">
      <c r="D19" s="6"/>
      <c r="E19" s="6"/>
      <c r="F19" s="6"/>
      <c r="G19" s="6"/>
    </row>
    <row r="20" spans="2:8" ht="14.25" customHeight="1" x14ac:dyDescent="0.2">
      <c r="D20" s="6"/>
      <c r="E20" s="6"/>
      <c r="F20" s="6"/>
      <c r="G20" s="6"/>
    </row>
    <row r="21" spans="2:8" s="147" customFormat="1" ht="15.75" thickBot="1" x14ac:dyDescent="0.25">
      <c r="B21" s="143" t="s">
        <v>68</v>
      </c>
      <c r="C21" s="143"/>
      <c r="D21" s="144"/>
      <c r="E21" s="144"/>
      <c r="F21" s="145"/>
      <c r="G21" s="145">
        <f>G23+G25+G27</f>
        <v>2680</v>
      </c>
      <c r="H21" s="146" t="s">
        <v>9</v>
      </c>
    </row>
    <row r="22" spans="2:8" ht="15" thickTop="1" x14ac:dyDescent="0.2">
      <c r="B22" s="65" t="s">
        <v>48</v>
      </c>
      <c r="C22" s="76"/>
      <c r="D22" s="76"/>
      <c r="E22" s="76"/>
      <c r="F22" s="76"/>
      <c r="G22" s="97">
        <f>G27+G25+G23</f>
        <v>2680</v>
      </c>
      <c r="H22" s="98" t="s">
        <v>58</v>
      </c>
    </row>
    <row r="23" spans="2:8" ht="15" x14ac:dyDescent="0.2">
      <c r="B23" s="72" t="s">
        <v>49</v>
      </c>
      <c r="C23" s="76"/>
      <c r="D23" s="76"/>
      <c r="E23" s="76"/>
      <c r="F23" s="76"/>
      <c r="G23" s="64">
        <v>2000</v>
      </c>
      <c r="H23" s="74" t="s">
        <v>9</v>
      </c>
    </row>
    <row r="24" spans="2:8" ht="40.5" customHeight="1" x14ac:dyDescent="0.2">
      <c r="B24" s="173" t="s">
        <v>88</v>
      </c>
      <c r="C24" s="174"/>
      <c r="D24" s="174"/>
      <c r="E24" s="174"/>
      <c r="F24" s="174"/>
      <c r="G24" s="174"/>
      <c r="H24" s="174"/>
    </row>
    <row r="25" spans="2:8" ht="15" x14ac:dyDescent="0.2">
      <c r="B25" s="72" t="s">
        <v>89</v>
      </c>
      <c r="C25" s="76"/>
      <c r="D25" s="76"/>
      <c r="E25" s="76"/>
      <c r="F25" s="76"/>
      <c r="G25" s="64">
        <v>500</v>
      </c>
      <c r="H25" s="74" t="s">
        <v>9</v>
      </c>
    </row>
    <row r="26" spans="2:8" ht="26.25" customHeight="1" x14ac:dyDescent="0.2">
      <c r="B26" s="176" t="s">
        <v>55</v>
      </c>
      <c r="C26" s="175"/>
      <c r="D26" s="175"/>
      <c r="E26" s="175"/>
      <c r="F26" s="175"/>
      <c r="G26" s="175"/>
      <c r="H26" s="175"/>
    </row>
    <row r="27" spans="2:8" ht="15" x14ac:dyDescent="0.2">
      <c r="B27" s="72" t="s">
        <v>90</v>
      </c>
      <c r="C27" s="76"/>
      <c r="D27" s="76"/>
      <c r="E27" s="76"/>
      <c r="F27" s="76"/>
      <c r="G27" s="64">
        <v>180</v>
      </c>
      <c r="H27" s="74" t="s">
        <v>9</v>
      </c>
    </row>
    <row r="28" spans="2:8" ht="22.5" customHeight="1" x14ac:dyDescent="0.2">
      <c r="B28" s="173" t="s">
        <v>56</v>
      </c>
      <c r="C28" s="175"/>
      <c r="D28" s="175"/>
      <c r="E28" s="175"/>
      <c r="F28" s="175"/>
      <c r="G28" s="175"/>
      <c r="H28" s="175"/>
    </row>
    <row r="29" spans="2:8" ht="20.25" customHeight="1" x14ac:dyDescent="0.2">
      <c r="B29" s="66"/>
      <c r="C29" s="67"/>
      <c r="D29" s="67"/>
      <c r="E29" s="67"/>
      <c r="F29" s="67"/>
      <c r="G29" s="67"/>
      <c r="H29" s="67"/>
    </row>
    <row r="30" spans="2:8" s="147" customFormat="1" ht="15.75" thickBot="1" x14ac:dyDescent="0.25">
      <c r="B30" s="143" t="s">
        <v>70</v>
      </c>
      <c r="C30" s="143"/>
      <c r="D30" s="144"/>
      <c r="E30" s="144"/>
      <c r="F30" s="145"/>
      <c r="G30" s="145">
        <f>G32</f>
        <v>615</v>
      </c>
      <c r="H30" s="146" t="s">
        <v>9</v>
      </c>
    </row>
    <row r="31" spans="2:8" ht="15" thickTop="1" x14ac:dyDescent="0.2">
      <c r="B31" s="65" t="s">
        <v>47</v>
      </c>
      <c r="C31" s="76"/>
      <c r="D31" s="76"/>
      <c r="E31" s="76"/>
      <c r="F31" s="76"/>
      <c r="G31" s="97">
        <v>615</v>
      </c>
      <c r="H31" s="98" t="s">
        <v>9</v>
      </c>
    </row>
    <row r="32" spans="2:8" ht="15" x14ac:dyDescent="0.2">
      <c r="B32" s="72" t="s">
        <v>46</v>
      </c>
      <c r="C32" s="76"/>
      <c r="D32" s="76"/>
      <c r="E32" s="76"/>
      <c r="F32" s="76"/>
      <c r="G32" s="64">
        <v>615</v>
      </c>
      <c r="H32" s="74" t="s">
        <v>9</v>
      </c>
    </row>
    <row r="33" spans="2:8" ht="41.1" customHeight="1" x14ac:dyDescent="0.2">
      <c r="B33" s="173" t="s">
        <v>91</v>
      </c>
      <c r="C33" s="174"/>
      <c r="D33" s="174"/>
      <c r="E33" s="174"/>
      <c r="F33" s="174"/>
      <c r="G33" s="174"/>
      <c r="H33" s="174"/>
    </row>
    <row r="34" spans="2:8" s="147" customFormat="1" ht="15.75" thickBot="1" x14ac:dyDescent="0.25">
      <c r="B34" s="143" t="s">
        <v>69</v>
      </c>
      <c r="C34" s="143"/>
      <c r="D34" s="144"/>
      <c r="E34" s="144"/>
      <c r="F34" s="145"/>
      <c r="G34" s="145">
        <f>G36+G38+G40+G42+G44+G46+G48+G50+G52</f>
        <v>3733</v>
      </c>
      <c r="H34" s="146" t="s">
        <v>9</v>
      </c>
    </row>
    <row r="35" spans="2:8" ht="15" thickTop="1" x14ac:dyDescent="0.2">
      <c r="B35" s="65" t="s">
        <v>48</v>
      </c>
      <c r="C35" s="76"/>
      <c r="D35" s="76"/>
      <c r="E35" s="76"/>
      <c r="F35" s="76"/>
      <c r="G35" s="97">
        <f>G36+G38+G40+G42+G44+G46+G48+G50+G52</f>
        <v>3733</v>
      </c>
      <c r="H35" s="98" t="s">
        <v>9</v>
      </c>
    </row>
    <row r="36" spans="2:8" ht="15" x14ac:dyDescent="0.2">
      <c r="B36" s="72" t="s">
        <v>12</v>
      </c>
      <c r="C36" s="72"/>
      <c r="D36" s="73"/>
      <c r="E36" s="73"/>
      <c r="F36" s="64"/>
      <c r="G36" s="64">
        <v>60</v>
      </c>
      <c r="H36" s="74" t="s">
        <v>9</v>
      </c>
    </row>
    <row r="37" spans="2:8" ht="30" customHeight="1" x14ac:dyDescent="0.2">
      <c r="B37" s="173" t="s">
        <v>92</v>
      </c>
      <c r="C37" s="174"/>
      <c r="D37" s="174"/>
      <c r="E37" s="174"/>
      <c r="F37" s="174"/>
      <c r="G37" s="174"/>
      <c r="H37" s="174"/>
    </row>
    <row r="38" spans="2:8" ht="15" x14ac:dyDescent="0.2">
      <c r="B38" s="72" t="s">
        <v>50</v>
      </c>
      <c r="C38" s="72"/>
      <c r="D38" s="73"/>
      <c r="E38" s="73"/>
      <c r="F38" s="64"/>
      <c r="G38" s="64">
        <v>3</v>
      </c>
      <c r="H38" s="74" t="s">
        <v>9</v>
      </c>
    </row>
    <row r="39" spans="2:8" ht="18.75" customHeight="1" x14ac:dyDescent="0.2">
      <c r="B39" s="173" t="s">
        <v>93</v>
      </c>
      <c r="C39" s="174"/>
      <c r="D39" s="174"/>
      <c r="E39" s="174"/>
      <c r="F39" s="174"/>
      <c r="G39" s="174"/>
      <c r="H39" s="174"/>
    </row>
    <row r="40" spans="2:8" ht="12.75" customHeight="1" x14ac:dyDescent="0.2">
      <c r="B40" s="72" t="s">
        <v>51</v>
      </c>
      <c r="C40" s="72"/>
      <c r="D40" s="73"/>
      <c r="E40" s="73"/>
      <c r="F40" s="64"/>
      <c r="G40" s="64">
        <v>150</v>
      </c>
      <c r="H40" s="74" t="s">
        <v>9</v>
      </c>
    </row>
    <row r="41" spans="2:8" ht="30.95" customHeight="1" x14ac:dyDescent="0.2">
      <c r="B41" s="173" t="s">
        <v>94</v>
      </c>
      <c r="C41" s="174"/>
      <c r="D41" s="174"/>
      <c r="E41" s="174"/>
      <c r="F41" s="174"/>
      <c r="G41" s="174"/>
      <c r="H41" s="174"/>
    </row>
    <row r="42" spans="2:8" ht="15" x14ac:dyDescent="0.2">
      <c r="B42" s="72" t="s">
        <v>6</v>
      </c>
      <c r="C42" s="72"/>
      <c r="D42" s="73"/>
      <c r="E42" s="73"/>
      <c r="F42" s="64"/>
      <c r="G42" s="64">
        <v>1500</v>
      </c>
      <c r="H42" s="74" t="s">
        <v>9</v>
      </c>
    </row>
    <row r="43" spans="2:8" ht="105.75" customHeight="1" x14ac:dyDescent="0.2">
      <c r="B43" s="173" t="s">
        <v>114</v>
      </c>
      <c r="C43" s="174"/>
      <c r="D43" s="174"/>
      <c r="E43" s="174"/>
      <c r="F43" s="174"/>
      <c r="G43" s="174"/>
      <c r="H43" s="174"/>
    </row>
    <row r="44" spans="2:8" ht="15" x14ac:dyDescent="0.2">
      <c r="B44" s="72" t="s">
        <v>52</v>
      </c>
      <c r="C44" s="72"/>
      <c r="D44" s="73"/>
      <c r="E44" s="73"/>
      <c r="F44" s="64"/>
      <c r="G44" s="64">
        <v>200</v>
      </c>
      <c r="H44" s="74" t="s">
        <v>9</v>
      </c>
    </row>
    <row r="45" spans="2:8" ht="45" customHeight="1" x14ac:dyDescent="0.2">
      <c r="B45" s="173" t="s">
        <v>95</v>
      </c>
      <c r="C45" s="174"/>
      <c r="D45" s="174"/>
      <c r="E45" s="174"/>
      <c r="F45" s="174"/>
      <c r="G45" s="174"/>
      <c r="H45" s="174"/>
    </row>
    <row r="46" spans="2:8" ht="15" x14ac:dyDescent="0.2">
      <c r="B46" s="72" t="s">
        <v>7</v>
      </c>
      <c r="C46" s="72"/>
      <c r="D46" s="73"/>
      <c r="E46" s="73"/>
      <c r="F46" s="64"/>
      <c r="G46" s="64">
        <v>1570</v>
      </c>
      <c r="H46" s="74" t="s">
        <v>9</v>
      </c>
    </row>
    <row r="47" spans="2:8" ht="144" customHeight="1" x14ac:dyDescent="0.2">
      <c r="B47" s="173" t="s">
        <v>96</v>
      </c>
      <c r="C47" s="174"/>
      <c r="D47" s="174"/>
      <c r="E47" s="174"/>
      <c r="F47" s="174"/>
      <c r="G47" s="174"/>
      <c r="H47" s="174"/>
    </row>
    <row r="48" spans="2:8" ht="15" x14ac:dyDescent="0.2">
      <c r="B48" s="72" t="s">
        <v>14</v>
      </c>
      <c r="C48" s="72"/>
      <c r="D48" s="73"/>
      <c r="E48" s="73"/>
      <c r="F48" s="64"/>
      <c r="G48" s="64">
        <v>40</v>
      </c>
      <c r="H48" s="74" t="s">
        <v>9</v>
      </c>
    </row>
    <row r="49" spans="2:8" ht="23.1" customHeight="1" x14ac:dyDescent="0.2">
      <c r="B49" s="173" t="s">
        <v>97</v>
      </c>
      <c r="C49" s="174"/>
      <c r="D49" s="174"/>
      <c r="E49" s="174"/>
      <c r="F49" s="174"/>
      <c r="G49" s="174"/>
      <c r="H49" s="174"/>
    </row>
    <row r="50" spans="2:8" ht="15" x14ac:dyDescent="0.2">
      <c r="B50" s="72" t="s">
        <v>53</v>
      </c>
      <c r="C50" s="72"/>
      <c r="D50" s="73"/>
      <c r="E50" s="73"/>
      <c r="F50" s="64"/>
      <c r="G50" s="64">
        <v>200</v>
      </c>
      <c r="H50" s="74" t="s">
        <v>9</v>
      </c>
    </row>
    <row r="51" spans="2:8" ht="32.1" customHeight="1" x14ac:dyDescent="0.2">
      <c r="B51" s="173" t="s">
        <v>98</v>
      </c>
      <c r="C51" s="174"/>
      <c r="D51" s="174"/>
      <c r="E51" s="174"/>
      <c r="F51" s="174"/>
      <c r="G51" s="174"/>
      <c r="H51" s="174"/>
    </row>
    <row r="52" spans="2:8" ht="15" x14ac:dyDescent="0.2">
      <c r="B52" s="72" t="s">
        <v>54</v>
      </c>
      <c r="C52" s="72"/>
      <c r="D52" s="73"/>
      <c r="E52" s="73"/>
      <c r="F52" s="64"/>
      <c r="G52" s="64">
        <v>10</v>
      </c>
      <c r="H52" s="74" t="s">
        <v>9</v>
      </c>
    </row>
    <row r="53" spans="2:8" ht="20.100000000000001" customHeight="1" x14ac:dyDescent="0.2">
      <c r="B53" s="173" t="s">
        <v>57</v>
      </c>
      <c r="C53" s="174"/>
      <c r="D53" s="174"/>
      <c r="E53" s="174"/>
      <c r="F53" s="174"/>
      <c r="G53" s="174"/>
      <c r="H53" s="174"/>
    </row>
    <row r="54" spans="2:8" ht="20.100000000000001" customHeight="1" x14ac:dyDescent="0.2">
      <c r="B54" s="66"/>
      <c r="C54" s="67"/>
      <c r="D54" s="67"/>
      <c r="E54" s="67"/>
      <c r="F54" s="67"/>
      <c r="G54" s="67"/>
      <c r="H54" s="67"/>
    </row>
    <row r="55" spans="2:8" s="147" customFormat="1" ht="15.75" thickBot="1" x14ac:dyDescent="0.25">
      <c r="B55" s="143" t="s">
        <v>99</v>
      </c>
      <c r="C55" s="143"/>
      <c r="D55" s="144"/>
      <c r="E55" s="144"/>
      <c r="F55" s="145"/>
      <c r="G55" s="145">
        <f>G57+G59</f>
        <v>601</v>
      </c>
      <c r="H55" s="146" t="s">
        <v>9</v>
      </c>
    </row>
    <row r="56" spans="2:8" ht="15" thickTop="1" x14ac:dyDescent="0.2">
      <c r="B56" s="65" t="s">
        <v>47</v>
      </c>
      <c r="C56" s="76"/>
      <c r="D56" s="76"/>
      <c r="E56" s="76"/>
      <c r="F56" s="76"/>
      <c r="G56" s="97">
        <f>G57+G59</f>
        <v>601</v>
      </c>
      <c r="H56" s="98" t="s">
        <v>9</v>
      </c>
    </row>
    <row r="57" spans="2:8" ht="15" x14ac:dyDescent="0.2">
      <c r="B57" s="72" t="s">
        <v>7</v>
      </c>
      <c r="C57" s="72"/>
      <c r="D57" s="73"/>
      <c r="E57" s="73"/>
      <c r="F57" s="64"/>
      <c r="G57" s="64">
        <v>101</v>
      </c>
      <c r="H57" s="74" t="s">
        <v>9</v>
      </c>
    </row>
    <row r="58" spans="2:8" ht="42" customHeight="1" x14ac:dyDescent="0.2">
      <c r="B58" s="173" t="s">
        <v>100</v>
      </c>
      <c r="C58" s="173"/>
      <c r="D58" s="173"/>
      <c r="E58" s="173"/>
      <c r="F58" s="173"/>
      <c r="G58" s="173"/>
      <c r="H58" s="173"/>
    </row>
    <row r="59" spans="2:8" ht="15" x14ac:dyDescent="0.2">
      <c r="B59" s="72" t="s">
        <v>14</v>
      </c>
      <c r="C59" s="72"/>
      <c r="D59" s="73"/>
      <c r="E59" s="73"/>
      <c r="F59" s="64"/>
      <c r="G59" s="64">
        <v>500</v>
      </c>
      <c r="H59" s="74" t="s">
        <v>9</v>
      </c>
    </row>
    <row r="60" spans="2:8" ht="30.75" customHeight="1" x14ac:dyDescent="0.2">
      <c r="B60" s="173" t="s">
        <v>115</v>
      </c>
      <c r="C60" s="174"/>
      <c r="D60" s="174"/>
      <c r="E60" s="174"/>
      <c r="F60" s="174"/>
      <c r="G60" s="174"/>
      <c r="H60" s="174"/>
    </row>
    <row r="61" spans="2:8" ht="27" customHeight="1" x14ac:dyDescent="0.2">
      <c r="B61" s="66"/>
      <c r="C61" s="67"/>
      <c r="D61" s="67"/>
      <c r="E61" s="67"/>
      <c r="F61" s="67"/>
      <c r="G61" s="67"/>
      <c r="H61" s="67"/>
    </row>
    <row r="62" spans="2:8" ht="15.75" thickBot="1" x14ac:dyDescent="0.25">
      <c r="B62" s="7" t="s">
        <v>101</v>
      </c>
      <c r="C62" s="7"/>
      <c r="D62" s="8"/>
      <c r="E62" s="8"/>
      <c r="F62" s="9"/>
      <c r="G62" s="9">
        <f>G64+G67</f>
        <v>7312</v>
      </c>
      <c r="H62" s="10" t="s">
        <v>9</v>
      </c>
    </row>
    <row r="63" spans="2:8" ht="15" thickTop="1" x14ac:dyDescent="0.2">
      <c r="B63" s="65" t="s">
        <v>105</v>
      </c>
      <c r="C63" s="76"/>
      <c r="D63" s="76"/>
      <c r="E63" s="76"/>
      <c r="F63" s="76"/>
      <c r="G63" s="97">
        <f>G64</f>
        <v>3978</v>
      </c>
      <c r="H63" s="98" t="s">
        <v>58</v>
      </c>
    </row>
    <row r="64" spans="2:8" ht="15" x14ac:dyDescent="0.2">
      <c r="B64" s="72" t="s">
        <v>103</v>
      </c>
      <c r="C64" s="72"/>
      <c r="D64" s="73"/>
      <c r="E64" s="73"/>
      <c r="F64" s="64"/>
      <c r="G64" s="64">
        <f>3978</f>
        <v>3978</v>
      </c>
      <c r="H64" s="74" t="s">
        <v>58</v>
      </c>
    </row>
    <row r="65" spans="2:8" ht="110.25" customHeight="1" x14ac:dyDescent="0.2">
      <c r="B65" s="173" t="s">
        <v>104</v>
      </c>
      <c r="C65" s="174"/>
      <c r="D65" s="174"/>
      <c r="E65" s="174"/>
      <c r="F65" s="174"/>
      <c r="G65" s="174"/>
      <c r="H65" s="174"/>
    </row>
    <row r="66" spans="2:8" ht="14.25" x14ac:dyDescent="0.2">
      <c r="B66" s="65" t="s">
        <v>102</v>
      </c>
      <c r="C66" s="76"/>
      <c r="D66" s="76"/>
      <c r="E66" s="76"/>
      <c r="F66" s="76"/>
      <c r="G66" s="97">
        <f>G67</f>
        <v>3334</v>
      </c>
      <c r="H66" s="98" t="s">
        <v>58</v>
      </c>
    </row>
    <row r="67" spans="2:8" ht="15" x14ac:dyDescent="0.2">
      <c r="B67" s="72" t="s">
        <v>103</v>
      </c>
      <c r="C67" s="72"/>
      <c r="D67" s="73"/>
      <c r="E67" s="73"/>
      <c r="F67" s="64"/>
      <c r="G67" s="64">
        <v>3334</v>
      </c>
      <c r="H67" s="74" t="s">
        <v>58</v>
      </c>
    </row>
    <row r="68" spans="2:8" ht="98.25" customHeight="1" x14ac:dyDescent="0.2">
      <c r="B68" s="173" t="s">
        <v>106</v>
      </c>
      <c r="C68" s="175"/>
      <c r="D68" s="175"/>
      <c r="E68" s="175"/>
      <c r="F68" s="175"/>
      <c r="G68" s="175"/>
      <c r="H68" s="175"/>
    </row>
    <row r="69" spans="2:8" s="147" customFormat="1" ht="15.75" thickBot="1" x14ac:dyDescent="0.25">
      <c r="B69" s="143" t="s">
        <v>107</v>
      </c>
      <c r="C69" s="143"/>
      <c r="D69" s="144"/>
      <c r="E69" s="144"/>
      <c r="F69" s="145"/>
      <c r="G69" s="145">
        <v>50</v>
      </c>
      <c r="H69" s="146" t="s">
        <v>9</v>
      </c>
    </row>
    <row r="70" spans="2:8" ht="42.95" customHeight="1" thickTop="1" x14ac:dyDescent="0.2">
      <c r="B70" s="177" t="s">
        <v>108</v>
      </c>
      <c r="C70" s="178"/>
      <c r="D70" s="178"/>
      <c r="E70" s="178"/>
      <c r="F70" s="178"/>
      <c r="G70" s="178"/>
      <c r="H70" s="178"/>
    </row>
  </sheetData>
  <mergeCells count="19">
    <mergeCell ref="B70:H70"/>
    <mergeCell ref="B51:H51"/>
    <mergeCell ref="B53:H53"/>
    <mergeCell ref="B58:H58"/>
    <mergeCell ref="B60:H60"/>
    <mergeCell ref="B65:H65"/>
    <mergeCell ref="B68:H68"/>
    <mergeCell ref="B49:H49"/>
    <mergeCell ref="B2:F2"/>
    <mergeCell ref="B24:H24"/>
    <mergeCell ref="B33:H33"/>
    <mergeCell ref="B37:H37"/>
    <mergeCell ref="B39:H39"/>
    <mergeCell ref="B41:H41"/>
    <mergeCell ref="B43:H43"/>
    <mergeCell ref="B45:H45"/>
    <mergeCell ref="B47:H47"/>
    <mergeCell ref="B26:H26"/>
    <mergeCell ref="B28:H28"/>
  </mergeCells>
  <pageMargins left="0.70866141732283472" right="0.70866141732283472" top="0.78740157480314965" bottom="0.78740157480314965" header="0.31496062992125984" footer="0.31496062992125984"/>
  <pageSetup paperSize="9" scale="66" firstPageNumber="88" fitToHeight="9999" orientation="portrait" useFirstPageNumber="1" r:id="rId1"/>
  <headerFooter alignWithMargins="0">
    <oddFooter>&amp;L&amp;"Arial,Kurzíva"Zastupitelstvo Olomouckého kraje 19-12-2013
6. - Rozpočet Olomouckého kraje 2014 - návrh rozpočtu
Příloha č. 3e) Evropské programy&amp;R&amp;"Arial,Kurzíva"Strana &amp;P (celkem 124)</oddFooter>
  </headerFooter>
  <rowBreaks count="1" manualBreakCount="1">
    <brk id="4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výdaje</vt:lpstr>
      <vt:lpstr>ORJ - 30</vt:lpstr>
      <vt:lpstr>ORJ - 59</vt:lpstr>
      <vt:lpstr>ORJ - 64</vt:lpstr>
      <vt:lpstr>ORJ - 74</vt:lpstr>
      <vt:lpstr>'ORJ - 59'!Oblast_tisku</vt:lpstr>
      <vt:lpstr>'ORJ - 64'!Oblast_tisku</vt:lpstr>
      <vt:lpstr>'ORJ - 74'!Oblast_tisku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</dc:creator>
  <cp:lastModifiedBy>Foret Oldřich</cp:lastModifiedBy>
  <cp:lastPrinted>2013-11-25T13:36:55Z</cp:lastPrinted>
  <dcterms:created xsi:type="dcterms:W3CDTF">2012-11-21T07:40:35Z</dcterms:created>
  <dcterms:modified xsi:type="dcterms:W3CDTF">2013-11-29T11:34:59Z</dcterms:modified>
</cp:coreProperties>
</file>