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120" yWindow="720" windowWidth="24915" windowHeight="11220"/>
  </bookViews>
  <sheets>
    <sheet name="rekapitulace" sheetId="3" r:id="rId1"/>
    <sheet name="08" sheetId="8" r:id="rId2"/>
    <sheet name="09" sheetId="7" r:id="rId3"/>
    <sheet name="10" sheetId="6" r:id="rId4"/>
    <sheet name="11" sheetId="5" r:id="rId5"/>
    <sheet name="12" sheetId="4" r:id="rId6"/>
    <sheet name="13" sheetId="11" r:id="rId7"/>
    <sheet name="14" sheetId="1" r:id="rId8"/>
    <sheet name="18" sheetId="9" r:id="rId9"/>
    <sheet name="07 - ID" sheetId="2" r:id="rId10"/>
  </sheets>
  <definedNames>
    <definedName name="_xlnm.Print_Titles" localSheetId="0">rekapitulace!$3:$5</definedName>
    <definedName name="_xlnm.Print_Area" localSheetId="9">'07 - ID'!$A$1:$H$46</definedName>
    <definedName name="_xlnm.Print_Area" localSheetId="1">'08'!$A$1:$H$38</definedName>
    <definedName name="_xlnm.Print_Area" localSheetId="2">'09'!$A$1:$H$43</definedName>
    <definedName name="_xlnm.Print_Area" localSheetId="3">'10'!$A$1:$H$42</definedName>
    <definedName name="_xlnm.Print_Area" localSheetId="4">'11'!$A$1:$H$45</definedName>
    <definedName name="_xlnm.Print_Area" localSheetId="5">'12'!$A$1:$H$29</definedName>
    <definedName name="_xlnm.Print_Area" localSheetId="6">'13'!$A$1:$H$88</definedName>
    <definedName name="_xlnm.Print_Area" localSheetId="7">'14'!$A$1:$H$52</definedName>
    <definedName name="_xlnm.Print_Area" localSheetId="8">'18'!$A$1:$H$60</definedName>
    <definedName name="_xlnm.Print_Area" localSheetId="0">rekapitulace!$A$1:$H$112</definedName>
  </definedNames>
  <calcPr calcId="162913"/>
</workbook>
</file>

<file path=xl/calcChain.xml><?xml version="1.0" encoding="utf-8"?>
<calcChain xmlns="http://schemas.openxmlformats.org/spreadsheetml/2006/main">
  <c r="G15" i="2" l="1"/>
  <c r="G102" i="3" l="1"/>
  <c r="G97" i="3"/>
  <c r="G96" i="3"/>
  <c r="G95" i="3"/>
  <c r="G93" i="3"/>
  <c r="G92" i="3"/>
  <c r="G91" i="3"/>
  <c r="G90" i="3"/>
  <c r="G89" i="3"/>
  <c r="G88" i="3"/>
  <c r="G85" i="3"/>
  <c r="G84" i="3"/>
  <c r="G81" i="3"/>
  <c r="G76" i="3"/>
  <c r="G75" i="3"/>
  <c r="G74" i="3"/>
  <c r="G73" i="3"/>
  <c r="G70" i="3"/>
  <c r="G66" i="3"/>
  <c r="G65" i="3"/>
  <c r="G64" i="3"/>
  <c r="G62" i="3"/>
  <c r="G61" i="3"/>
  <c r="G60" i="3"/>
  <c r="G59" i="3"/>
  <c r="G58" i="3"/>
  <c r="G57" i="3"/>
  <c r="G56" i="3"/>
  <c r="G53" i="3"/>
  <c r="G52" i="3"/>
  <c r="G49" i="3"/>
  <c r="G46" i="3"/>
  <c r="G44" i="3"/>
  <c r="G43" i="3"/>
  <c r="G42" i="3"/>
  <c r="G41" i="3"/>
  <c r="G40" i="3"/>
  <c r="G37" i="3"/>
  <c r="G36" i="3"/>
  <c r="G35" i="3"/>
  <c r="G34" i="3"/>
  <c r="G32" i="3"/>
  <c r="G29" i="3"/>
  <c r="G23" i="3"/>
  <c r="G25" i="3"/>
  <c r="G24" i="3"/>
  <c r="G22" i="3"/>
  <c r="G21" i="3"/>
  <c r="G19" i="3"/>
  <c r="G13" i="3"/>
  <c r="G17" i="3"/>
  <c r="G16" i="3"/>
  <c r="G15" i="3"/>
  <c r="G10" i="3"/>
  <c r="G12" i="3"/>
  <c r="G11" i="3"/>
  <c r="G9" i="3"/>
  <c r="G8" i="3"/>
  <c r="H8" i="9" l="1"/>
  <c r="H95" i="3" l="1"/>
  <c r="H97" i="3"/>
  <c r="H94" i="3"/>
  <c r="H93" i="3"/>
  <c r="H67" i="3"/>
  <c r="H60" i="3"/>
  <c r="H46" i="3"/>
  <c r="H44" i="3"/>
  <c r="H37" i="3"/>
  <c r="H19" i="3"/>
  <c r="H96" i="3" l="1"/>
  <c r="H92" i="3"/>
  <c r="H91" i="3"/>
  <c r="H90" i="3"/>
  <c r="H89" i="3"/>
  <c r="H88" i="3"/>
  <c r="H14" i="9"/>
  <c r="H85" i="3"/>
  <c r="G48" i="1"/>
  <c r="G40" i="1"/>
  <c r="G36" i="1"/>
  <c r="I30" i="1" s="1"/>
  <c r="G24" i="1"/>
  <c r="H81" i="3"/>
  <c r="H73" i="3"/>
  <c r="H74" i="3"/>
  <c r="H75" i="3"/>
  <c r="H76" i="3"/>
  <c r="H69" i="3"/>
  <c r="H68" i="3"/>
  <c r="H65" i="3"/>
  <c r="H64" i="3"/>
  <c r="H59" i="3"/>
  <c r="H57" i="3"/>
  <c r="H56" i="3"/>
  <c r="H11" i="4"/>
  <c r="G45" i="3" l="1"/>
  <c r="H45" i="3" s="1"/>
  <c r="E45" i="3"/>
  <c r="H10" i="5"/>
  <c r="H41" i="3"/>
  <c r="H43" i="3"/>
  <c r="H42" i="3"/>
  <c r="H40" i="3"/>
  <c r="H36" i="3"/>
  <c r="H35" i="3"/>
  <c r="H34" i="3"/>
  <c r="H29" i="3"/>
  <c r="H25" i="3"/>
  <c r="H24" i="3"/>
  <c r="H21" i="3"/>
  <c r="H10" i="7"/>
  <c r="H9" i="7"/>
  <c r="D12" i="7"/>
  <c r="G12" i="7"/>
  <c r="H15" i="3"/>
  <c r="H11" i="3"/>
  <c r="H8" i="8"/>
  <c r="H11" i="8"/>
  <c r="H10" i="8"/>
  <c r="H9" i="8"/>
  <c r="G14" i="5" l="1"/>
  <c r="G10" i="5"/>
  <c r="G9" i="5"/>
  <c r="H13" i="3" l="1"/>
  <c r="G30" i="8"/>
  <c r="G35" i="8"/>
  <c r="H12" i="5" l="1"/>
  <c r="G18" i="8" l="1"/>
  <c r="G8" i="8" s="1"/>
  <c r="H82" i="2" l="1"/>
  <c r="G54" i="3"/>
  <c r="H54" i="3" s="1"/>
  <c r="H12" i="3"/>
  <c r="H9" i="3"/>
  <c r="H8" i="3"/>
  <c r="G87" i="3"/>
  <c r="H87" i="3" s="1"/>
  <c r="G67" i="3"/>
  <c r="G51" i="3"/>
  <c r="G33" i="3"/>
  <c r="H33" i="3" s="1"/>
  <c r="G20" i="3" l="1"/>
  <c r="H20" i="3" s="1"/>
  <c r="G63" i="3"/>
  <c r="H63" i="3" s="1"/>
  <c r="G39" i="3"/>
  <c r="G72" i="3"/>
  <c r="G26" i="3"/>
  <c r="H26" i="3" s="1"/>
  <c r="G79" i="3"/>
  <c r="H79" i="3" s="1"/>
  <c r="H10" i="3"/>
  <c r="G7" i="3"/>
  <c r="H23" i="3"/>
  <c r="G86" i="3"/>
  <c r="H86" i="3" s="1"/>
  <c r="G50" i="3"/>
  <c r="H50" i="3" s="1"/>
  <c r="H72" i="3" l="1"/>
  <c r="G71" i="3"/>
  <c r="H71" i="3" s="1"/>
  <c r="G38" i="3"/>
  <c r="H38" i="3" s="1"/>
  <c r="H39" i="3"/>
  <c r="H7" i="3"/>
  <c r="G6" i="3"/>
  <c r="H6" i="3" s="1"/>
  <c r="G18" i="3"/>
  <c r="H18" i="3" s="1"/>
  <c r="F45" i="3"/>
  <c r="G98" i="3" l="1"/>
  <c r="E33" i="3"/>
  <c r="H98" i="3" l="1"/>
  <c r="E100" i="3" l="1"/>
  <c r="E103" i="3" s="1"/>
  <c r="E11" i="2"/>
  <c r="F101" i="3" s="1"/>
  <c r="F11" i="2"/>
  <c r="G33" i="2" l="1"/>
  <c r="G10" i="2"/>
  <c r="G101" i="3" l="1"/>
  <c r="G100" i="3" l="1"/>
  <c r="H101" i="3"/>
  <c r="G9" i="2"/>
  <c r="G103" i="3" l="1"/>
  <c r="H100" i="3"/>
  <c r="G11" i="2"/>
  <c r="H11" i="2" s="1"/>
  <c r="H9" i="2"/>
  <c r="F67" i="3"/>
  <c r="E67" i="3"/>
  <c r="F63" i="3"/>
  <c r="E63" i="3"/>
  <c r="F10" i="11"/>
  <c r="F19" i="11" s="1"/>
  <c r="E10" i="11"/>
  <c r="E19" i="11" s="1"/>
  <c r="D10" i="11"/>
  <c r="D19" i="11" s="1"/>
  <c r="F33" i="3"/>
  <c r="E13" i="6"/>
  <c r="F13" i="6"/>
  <c r="D13" i="6"/>
  <c r="F11" i="8"/>
  <c r="E11" i="8"/>
  <c r="D11" i="8"/>
  <c r="F13" i="3"/>
  <c r="E13" i="3"/>
  <c r="F10" i="3"/>
  <c r="E10" i="3"/>
  <c r="F7" i="3"/>
  <c r="F6" i="3" s="1"/>
  <c r="E7" i="3"/>
  <c r="F12" i="7"/>
  <c r="F26" i="3"/>
  <c r="E26" i="3"/>
  <c r="F23" i="3"/>
  <c r="E23" i="3"/>
  <c r="F20" i="3"/>
  <c r="E20" i="3"/>
  <c r="F14" i="5"/>
  <c r="E14" i="5"/>
  <c r="F39" i="3"/>
  <c r="E39" i="3"/>
  <c r="E38" i="3" s="1"/>
  <c r="G24" i="5"/>
  <c r="G105" i="3" l="1"/>
  <c r="H105" i="3" s="1"/>
  <c r="H103" i="3"/>
  <c r="E50" i="3"/>
  <c r="E6" i="3"/>
  <c r="E18" i="3"/>
  <c r="F18" i="3"/>
  <c r="E13" i="4"/>
  <c r="F13" i="4"/>
  <c r="D13" i="4"/>
  <c r="F79" i="3"/>
  <c r="E79" i="3"/>
  <c r="F72" i="3"/>
  <c r="E72" i="3"/>
  <c r="E13" i="1"/>
  <c r="F13" i="1"/>
  <c r="D13" i="1"/>
  <c r="G17" i="1"/>
  <c r="F94" i="3"/>
  <c r="E94" i="3"/>
  <c r="F93" i="3"/>
  <c r="E93" i="3"/>
  <c r="F87" i="3"/>
  <c r="E87" i="3"/>
  <c r="E14" i="9"/>
  <c r="F14" i="9"/>
  <c r="D14" i="9"/>
  <c r="E71" i="3" l="1"/>
  <c r="F71" i="3"/>
  <c r="E86" i="3"/>
  <c r="F86" i="3"/>
  <c r="G18" i="9" l="1"/>
  <c r="G25" i="9" l="1"/>
  <c r="G8" i="9" s="1"/>
  <c r="G85" i="11" l="1"/>
  <c r="G18" i="11" s="1"/>
  <c r="G79" i="11"/>
  <c r="G17" i="11" s="1"/>
  <c r="H17" i="11" s="1"/>
  <c r="G70" i="11"/>
  <c r="G16" i="11" s="1"/>
  <c r="H16" i="11" s="1"/>
  <c r="G65" i="11"/>
  <c r="G62" i="11"/>
  <c r="G15" i="11" s="1"/>
  <c r="G57" i="11"/>
  <c r="G51" i="11"/>
  <c r="G13" i="11" s="1"/>
  <c r="H13" i="11" s="1"/>
  <c r="G46" i="11"/>
  <c r="G12" i="11" s="1"/>
  <c r="H12" i="11" s="1"/>
  <c r="G39" i="11"/>
  <c r="G11" i="11" s="1"/>
  <c r="H11" i="11" s="1"/>
  <c r="G36" i="11"/>
  <c r="G10" i="11" s="1"/>
  <c r="H10" i="11" s="1"/>
  <c r="G31" i="11"/>
  <c r="G26" i="11"/>
  <c r="G9" i="11" s="1"/>
  <c r="G22" i="11"/>
  <c r="G75" i="11"/>
  <c r="G14" i="11" l="1"/>
  <c r="G50" i="9"/>
  <c r="G12" i="9" s="1"/>
  <c r="H12" i="9" s="1"/>
  <c r="G57" i="9"/>
  <c r="G13" i="9" s="1"/>
  <c r="H13" i="9" s="1"/>
  <c r="G47" i="9"/>
  <c r="G11" i="9" s="1"/>
  <c r="H11" i="9" s="1"/>
  <c r="G42" i="9"/>
  <c r="G38" i="9"/>
  <c r="G10" i="9" s="1"/>
  <c r="G19" i="11" l="1"/>
  <c r="H19" i="11" s="1"/>
  <c r="H10" i="9"/>
  <c r="G21" i="7"/>
  <c r="G31" i="5" l="1"/>
  <c r="G32" i="1" l="1"/>
  <c r="G24" i="4" l="1"/>
  <c r="F100" i="3"/>
  <c r="F38" i="3"/>
  <c r="F54" i="3"/>
  <c r="E54" i="3"/>
  <c r="E98" i="3" l="1"/>
  <c r="E105" i="3" s="1"/>
  <c r="F103" i="3"/>
  <c r="F50" i="3"/>
  <c r="F98" i="3" l="1"/>
  <c r="G10" i="1"/>
  <c r="H10" i="1" s="1"/>
  <c r="F105" i="3" l="1"/>
  <c r="G28" i="2"/>
  <c r="G27" i="2" s="1"/>
  <c r="G25" i="6" l="1"/>
  <c r="G10" i="6" s="1"/>
  <c r="H10" i="6" s="1"/>
  <c r="G40" i="6"/>
  <c r="G12" i="6" s="1"/>
  <c r="G33" i="6"/>
  <c r="G11" i="6" s="1"/>
  <c r="G18" i="6"/>
  <c r="G9" i="6" s="1"/>
  <c r="G13" i="6" l="1"/>
  <c r="H13" i="6"/>
  <c r="H12" i="6"/>
  <c r="H9" i="6"/>
  <c r="H11" i="6" l="1"/>
  <c r="G10" i="8" l="1"/>
  <c r="G22" i="8"/>
  <c r="G26" i="8"/>
  <c r="G9" i="8" s="1"/>
  <c r="G14" i="8"/>
  <c r="G38" i="7" l="1"/>
  <c r="E12" i="7"/>
  <c r="G11" i="8" l="1"/>
  <c r="G42" i="7"/>
  <c r="G11" i="7" s="1"/>
  <c r="H11" i="7" s="1"/>
  <c r="G29" i="7"/>
  <c r="G34" i="7" l="1"/>
  <c r="G10" i="7" s="1"/>
  <c r="G25" i="7"/>
  <c r="G17" i="7"/>
  <c r="G8" i="7" s="1"/>
  <c r="G31" i="9"/>
  <c r="G9" i="9" s="1"/>
  <c r="G14" i="9" l="1"/>
  <c r="H9" i="9"/>
  <c r="H8" i="7"/>
  <c r="G9" i="7"/>
  <c r="H12" i="7" l="1"/>
  <c r="D14" i="5" l="1"/>
  <c r="G12" i="5"/>
  <c r="G28" i="5"/>
  <c r="G11" i="5" s="1"/>
  <c r="H9" i="5"/>
  <c r="G18" i="5"/>
  <c r="G37" i="5"/>
  <c r="G13" i="5" s="1"/>
  <c r="G19" i="4"/>
  <c r="D11" i="2"/>
  <c r="G11" i="4" l="1"/>
  <c r="H13" i="5"/>
  <c r="H14" i="5"/>
  <c r="G12" i="1"/>
  <c r="H12" i="1" s="1"/>
  <c r="H11" i="5"/>
  <c r="G9" i="1"/>
  <c r="H9" i="1" l="1"/>
  <c r="G13" i="4"/>
  <c r="H13" i="4" s="1"/>
  <c r="G11" i="1"/>
  <c r="H11" i="1" s="1"/>
  <c r="G13" i="1" l="1"/>
  <c r="H13" i="1"/>
</calcChain>
</file>

<file path=xl/sharedStrings.xml><?xml version="1.0" encoding="utf-8"?>
<sst xmlns="http://schemas.openxmlformats.org/spreadsheetml/2006/main" count="582" uniqueCount="264">
  <si>
    <t>Odbor zdravotnictví</t>
  </si>
  <si>
    <t>ORJ - 14</t>
  </si>
  <si>
    <t xml:space="preserve">Správce: </t>
  </si>
  <si>
    <t>Ing. Bohuslav Kolář, MBA</t>
  </si>
  <si>
    <t>vedoucí odboru</t>
  </si>
  <si>
    <t>v tis.Kč</t>
  </si>
  <si>
    <t>§</t>
  </si>
  <si>
    <t>seskupení položek</t>
  </si>
  <si>
    <t>Název seskupení položek</t>
  </si>
  <si>
    <t>%</t>
  </si>
  <si>
    <t xml:space="preserve">Neinvestiční transfery soukromoprávním subjektům </t>
  </si>
  <si>
    <t xml:space="preserve">Neinvestiční transfery veřejnoprávním subjektům a mezi peněžními fondy téhož subjektu </t>
  </si>
  <si>
    <t>Celkem</t>
  </si>
  <si>
    <t>Komentář:</t>
  </si>
  <si>
    <t xml:space="preserve">§ 3541, seskupení pol. 52 - Neinvestiční transfery soukromoprávním subjektům </t>
  </si>
  <si>
    <t xml:space="preserve">Neinvestiční transfery obecně prospěšným společnostem </t>
  </si>
  <si>
    <t xml:space="preserve">Neinvestiční transfery spolkům </t>
  </si>
  <si>
    <t xml:space="preserve">§ 3543, seskupení pol. 52 - Neinvestiční transfery soukromoprávním subjektům </t>
  </si>
  <si>
    <t xml:space="preserve">§ 3592, seskupení pol. 52 - Neinvestiční transfery soukromoprávním subjektům </t>
  </si>
  <si>
    <t xml:space="preserve">Neinvestiční transfery nefinančním podnikatelským subjektům - fyzickým osobám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</si>
  <si>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</si>
  <si>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</si>
  <si>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</si>
  <si>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>Kontaktní a poradenské služby</t>
  </si>
  <si>
    <t xml:space="preserve">Ostatní neinvestiční transfery neziskovým a podobným organizacím </t>
  </si>
  <si>
    <t>Podpora ozdravných a rehabilitačních pobytů pro specifické skupiny obyvatel</t>
  </si>
  <si>
    <t xml:space="preserve">Podpora činnosti organizací podporujících zdravotně znevýhodněné občany </t>
  </si>
  <si>
    <t xml:space="preserve">Podpora akcí zaměřených na zvyšování odborných kompetencí pracovníků ve zdravotnictví </t>
  </si>
  <si>
    <t xml:space="preserve">Neinvestiční transfery církvím a náboženským společnostem </t>
  </si>
  <si>
    <t xml:space="preserve">Neinvestiční transfery vysokým školám </t>
  </si>
  <si>
    <t>Ostatní neinvestiční výdaje</t>
  </si>
  <si>
    <t>Nespecifikované rezervy</t>
  </si>
  <si>
    <t xml:space="preserve">Odbor zdravotnictví </t>
  </si>
  <si>
    <t>ORJ</t>
  </si>
  <si>
    <t>UZ</t>
  </si>
  <si>
    <t xml:space="preserve">Odbor dopravy a silničního hospodářství </t>
  </si>
  <si>
    <t>ORJ - 12</t>
  </si>
  <si>
    <t>Ing. Ladislav Růžička</t>
  </si>
  <si>
    <t>Investiční transfery</t>
  </si>
  <si>
    <t xml:space="preserve">Investiční transfery obcím </t>
  </si>
  <si>
    <t>§ 2219, seskupení pol. 63 - Investiční transfery</t>
  </si>
  <si>
    <t>Podpora opatření pro zvýšení bezpečnosti provozu na pozemních komunikacích</t>
  </si>
  <si>
    <t>Podpora budování a rekonstrukce přechodů pro chodce</t>
  </si>
  <si>
    <t xml:space="preserve">Odbor sociálních věcí </t>
  </si>
  <si>
    <t>ORJ - 11</t>
  </si>
  <si>
    <t>Mgr. Irena Sonntagová</t>
  </si>
  <si>
    <t xml:space="preserve">§ 4339, seskupení pol. 52 - Neinvestiční transfery soukromoprávním subjektům </t>
  </si>
  <si>
    <t xml:space="preserve">Ostatní neinvestiční transfery neziskovým a podobných organizacím </t>
  </si>
  <si>
    <t xml:space="preserve">§ 4349, seskupení pol. 52 - Neinvestiční transfery soukromoprávním subjektům </t>
  </si>
  <si>
    <t xml:space="preserve">§ 4399, seskupení pol. 52 - Neinvestiční transfery soukromoprávním subjektům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</si>
  <si>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</si>
  <si>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</si>
  <si>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</si>
  <si>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</si>
  <si>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>Program finanční podpory poskytování sociálních služeb v Olomuckém kraji - Podprogram č. 2 (UZ 530)</t>
  </si>
  <si>
    <t>Program finanční podpory poskytování sociálních služeb v Olomuckém kraji - Podprogram č. 2</t>
  </si>
  <si>
    <t>§ 5273, seskupení pol. 59 - Ostatní neinvestiční výdaje</t>
  </si>
  <si>
    <t xml:space="preserve">§ 5512, seskupení pol. 52 - Neinvestiční transfery soukromoprávním subjektům </t>
  </si>
  <si>
    <t xml:space="preserve">§ 5512, seskupení pol. 53 - Neinvestiční transfery veřejnoprávním subjektům a mezi peněžními fondy téhož subjektu </t>
  </si>
  <si>
    <t xml:space="preserve">Neinvestiční transfery obcím </t>
  </si>
  <si>
    <t>ORJ - 18</t>
  </si>
  <si>
    <t xml:space="preserve">§ 2143, seskupení pol. 52 - Neinvestiční transfery soukromoprávním subjektům </t>
  </si>
  <si>
    <t xml:space="preserve">§ 2143, seskupení pol. 53 - Neinvestiční transfery veřejnoprávním subjektům a mezi peněžními fondy téhož subjektu 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</si>
  <si>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</si>
  <si>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</si>
  <si>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</si>
  <si>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</si>
  <si>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</si>
  <si>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 xml:space="preserve">Odbor životního prostředí a zemědělství </t>
  </si>
  <si>
    <t>ORJ - 09</t>
  </si>
  <si>
    <t>Ing. Josef Veselský</t>
  </si>
  <si>
    <t xml:space="preserve">Neinvestiční transfery obyvatelstvu </t>
  </si>
  <si>
    <t xml:space="preserve">§ 1037, seskupení pol. 52 - Neinvestiční transfery soukromoprávním subjektům </t>
  </si>
  <si>
    <t xml:space="preserve">§ 1099, seskupení pol. 54 - Neinvestiční transfery obyvatelstvu </t>
  </si>
  <si>
    <t xml:space="preserve">Účelové neinvestiční transfery fyzickým osobám </t>
  </si>
  <si>
    <t xml:space="preserve">§ 2310, seskupení pol. 53 - Neinvestiční transfery veřejnoprávním subjektům a mezi peněžními fondy téhož subjektu </t>
  </si>
  <si>
    <t xml:space="preserve">§ 3429, seskupení pol. 52 - Neinvestiční transfery soukromoprávním subjektům </t>
  </si>
  <si>
    <t>Řešení mimořádné situace na infrastruktuře vodovodů a kanalizací</t>
  </si>
  <si>
    <t>Řešení mimořádné situace na vodních dílech a realizace opatření k předcházení a odstraňování následků povodní</t>
  </si>
  <si>
    <t>Podpora akcí zaměřených na tématiku životního prostředí a zemědělství a aktivit přispívajících k zachování nebo zlepšení různorodosti přírody a krajiny</t>
  </si>
  <si>
    <t xml:space="preserve">Podpora činnosti záchranných stanic pro handicapované živočichy </t>
  </si>
  <si>
    <t xml:space="preserve">Podpora zájmových spolků a organizací, předmětem  jejichž činnosti je oblast životního prostředí a zemědělství </t>
  </si>
  <si>
    <t>Odbor strategického rozvoje kraje</t>
  </si>
  <si>
    <t>ORJ - 08</t>
  </si>
  <si>
    <t xml:space="preserve">Ing. Radek Dosoudil </t>
  </si>
  <si>
    <t xml:space="preserve">§ 2125, seskupení pol. 52 - Neinvestiční transfery soukromoprávním subjektům </t>
  </si>
  <si>
    <t xml:space="preserve">§ 2141, seskupení pol. 52 - Neinvestiční transfery soukromoprávním subjektům </t>
  </si>
  <si>
    <t xml:space="preserve">§ 3639, seskupení pol. 53 - Neinvestiční transfery veřejnoprávním subjektům a mezi peněžními fondy téhož subjektu </t>
  </si>
  <si>
    <t>Podpora soutěží propagujících podnikatele</t>
  </si>
  <si>
    <t>Podpora poradenství pro podnikatele</t>
  </si>
  <si>
    <t xml:space="preserve">Podpora regionálního značení </t>
  </si>
  <si>
    <t>Podpora farmářských trhů</t>
  </si>
  <si>
    <t xml:space="preserve">§ 3319, seskupení pol. 52 - Neinvestiční transfery soukromoprávním subjektům </t>
  </si>
  <si>
    <t>Obnova kulturních památek</t>
  </si>
  <si>
    <t>Obnova staveb drobné architektury místního významu</t>
  </si>
  <si>
    <t>Program obnovy venkova Olomouckého kraje</t>
  </si>
  <si>
    <t>Podpora zpracování územně plánovací dokumentace</t>
  </si>
  <si>
    <t>odbor strategického rozvoje kraje</t>
  </si>
  <si>
    <t>ORJ - 10</t>
  </si>
  <si>
    <t>Mgr. Miroslav Gajdůšek, MBA</t>
  </si>
  <si>
    <t>Neinvestiční transfery obyvatelstvu</t>
  </si>
  <si>
    <t xml:space="preserve">§ 3299, seskupení pol. 52 - Neinvestiční transfery soukromoprávním subjektům </t>
  </si>
  <si>
    <t xml:space="preserve">Neinvestiční příspěvky zřízeným příspěvkovým organizacím </t>
  </si>
  <si>
    <t>§ 3299, seskupení pol. 54 - Neinvestiční transfery obyvatelstvu</t>
  </si>
  <si>
    <t xml:space="preserve">§ 3419, seskupení pol. 52 - Neinvestiční transfery soukromoprávním subjektům </t>
  </si>
  <si>
    <t xml:space="preserve">§ 3792, seskupení pol. 53 - Neinvestiční transfery veřejnoprávním subjektům a mezi peněžními fondy téhož subjektu </t>
  </si>
  <si>
    <t xml:space="preserve">Víceletá podpora významných kulturních akcí </t>
  </si>
  <si>
    <t>Program podpory kultury v Olomouckém kraji</t>
  </si>
  <si>
    <t xml:space="preserve">§ 3312, seskupení pol. 53 - Neinvestiční transfery veřejnoprávním subjektům a mezi peněžními fondy téhož subjektu </t>
  </si>
  <si>
    <t xml:space="preserve">Podpora celoroční sportovní činnosti </t>
  </si>
  <si>
    <t>Dotace na získání ternérské licence</t>
  </si>
  <si>
    <t xml:space="preserve">§ 3419, seskupení pol. 54 - Neinvestiční transfery obyvatelstvu </t>
  </si>
  <si>
    <t xml:space="preserve">Jedná se o kofinancování nově vzniklého dotačního titulu MŠMT na podporu práce s dětmi a mládeží, zejména zabezpečení pravidelné činnosti NNO v územní působnosti Olomouckého kraje 
</t>
  </si>
  <si>
    <t xml:space="preserve">Odbor </t>
  </si>
  <si>
    <t>odbor ekonomický</t>
  </si>
  <si>
    <t xml:space="preserve">§ 6409, seskupení pol. 52 - Neinvestiční transfery soukromoprávním subjektům </t>
  </si>
  <si>
    <t>Individuální dotace</t>
  </si>
  <si>
    <t xml:space="preserve">Dotace celkem </t>
  </si>
  <si>
    <t xml:space="preserve">§ 3599, seskupení pol. 52 - Neinvestiční transfery soukromoprávním subjektům </t>
  </si>
  <si>
    <t>odbor tajemníka hejtmana</t>
  </si>
  <si>
    <t xml:space="preserve">odbor životního prostředí a zemědělství </t>
  </si>
  <si>
    <t xml:space="preserve">odbor dopravy a silničního hospodářství </t>
  </si>
  <si>
    <t xml:space="preserve">odbor sociálních věcí </t>
  </si>
  <si>
    <t xml:space="preserve">Podpora sportovních akcí </t>
  </si>
  <si>
    <t>Schválený rozpočet 2017</t>
  </si>
  <si>
    <t>Očekávaná skutečnost k 31. 12. 2017</t>
  </si>
  <si>
    <t>Návrh rozpočtu 2018</t>
  </si>
  <si>
    <t>Obnova nemovitostí, které nejsou kulturní památkou, nacházejících se na území památkových rezervací a památkových zón</t>
  </si>
  <si>
    <t xml:space="preserve">Podpora budování a obnovy infrastruktury obce </t>
  </si>
  <si>
    <t>Podpora přípravy projektové dokumentace</t>
  </si>
  <si>
    <t>Podpora začínajících včelařů</t>
  </si>
  <si>
    <t>Podpora stávajících včelařů</t>
  </si>
  <si>
    <t xml:space="preserve">Podpora akcí zaměřených na oblast životního prostředí a zemědělství a podpora činnosti zájmových spolků a organizací, předmětem jejichž činnosti je oblast životního prostředí a zemědělství </t>
  </si>
  <si>
    <t xml:space="preserve">Podpora reprezentantů ČR z Olomouckého kraje </t>
  </si>
  <si>
    <t xml:space="preserve">Podpora přípravy dětí a mládeže ve vrcholových sportovních klubech </t>
  </si>
  <si>
    <t>Specifická selektivní a indikovaná prevence</t>
  </si>
  <si>
    <t>Podpora zdravotně-preventivních aktivit pro specifické skupiny obyvatel</t>
  </si>
  <si>
    <t xml:space="preserve">Individuální návratné finančních výpomoci </t>
  </si>
  <si>
    <t>3. Výdaje Olomouckého kraje na rok 2018</t>
  </si>
  <si>
    <t>Neinvestiční transfery obcím</t>
  </si>
  <si>
    <t>Kontaktní a poradenské služby (UZ 575)</t>
  </si>
  <si>
    <t>Specifická selektivní a indikovaná prevence (579)</t>
  </si>
  <si>
    <t>Podpora zdravotně-preventivních aktivit pro specifické skupiny obyvatel (UZ 569)</t>
  </si>
  <si>
    <t>Podpora prevence kriminality (UZ 525)</t>
  </si>
  <si>
    <t>Podpora integrace romských komunit (UZ 526)</t>
  </si>
  <si>
    <t>Podpora prorodinných aktivit (UZ 527)</t>
  </si>
  <si>
    <t>Podpora aktivit směřujících k sociálnímu začleňování  (UZ 528)</t>
  </si>
  <si>
    <t>Podpora začínajících včelařů (UZ 455)</t>
  </si>
  <si>
    <t>Podpora stávajících včelařů (UZ 456)</t>
  </si>
  <si>
    <t>Řešení mimořádné situace na infrastruktuře vodovodů a kanalizací (UZ460)</t>
  </si>
  <si>
    <t>Řešení mimořádné situace na vodních dílech a realizace opatření k předcházení a odstraňování následků povodní (UZ 461)</t>
  </si>
  <si>
    <t>Podpora akcí zaměřených na oblast životního prostředí a zemědělství a podpora činnosti zájmových spolků a organizací, předmětem jejichž činnosti je oblast životního prostředí a zemědělství  (UZ 469)</t>
  </si>
  <si>
    <t>Odbor sportu, kultury a památkové péče</t>
  </si>
  <si>
    <t>Podpora soutěží propagujících podnikatele (UZ 435)</t>
  </si>
  <si>
    <t>Podpora poradenství pro podnikatele (UZ 436)</t>
  </si>
  <si>
    <t>Podpora regionálního značení (UZ 430)</t>
  </si>
  <si>
    <t>Podpora farmářských trhů (UZ 431)</t>
  </si>
  <si>
    <t>Podpora zpracování územně plánovací dokumentace (UZ 441)</t>
  </si>
  <si>
    <t>Podpora budování a obnovy infrastruktury obce (UZ 443)</t>
  </si>
  <si>
    <t>Podpora přípravy projektové dokumentace (UZ 444)</t>
  </si>
  <si>
    <t>Rezerva Olomouckého kraje pro případ řešení krizové situace nebo mimořádné události  (UZ 420)</t>
  </si>
  <si>
    <t>Dotace na pořízení, rekonstrukci, opravu požární techniky a nákup věcného vybavení JSDH obcí Olomouckého kraje (UZ 415)</t>
  </si>
  <si>
    <t>§ 5512, seskupení pol. 63 - Investiční transfery</t>
  </si>
  <si>
    <t>Odbor školství a mládeže</t>
  </si>
  <si>
    <t>ORJ - 13</t>
  </si>
  <si>
    <t>Podpora celoroční sportovní činnosti (UZ 595)</t>
  </si>
  <si>
    <t>Podpora sportovních akcí (UZ 501)</t>
  </si>
  <si>
    <t>Dotace na získání ternérské licence (UZ 502)</t>
  </si>
  <si>
    <t>Podpora reprezentantů ČR z Olomouckého kraje (UZ 503)</t>
  </si>
  <si>
    <t>§ 3419, seskupení pol. 63 - Investiční transfery</t>
  </si>
  <si>
    <t>Obnova kulturních památek (UZ 550)</t>
  </si>
  <si>
    <t>Obnova staveb drobné architektury místního významu (UZ 551)</t>
  </si>
  <si>
    <t>Program podpory kultury v Olomouckém kraji (UZ 555)</t>
  </si>
  <si>
    <t>Víceletá podpora významných kulturních akcí  (UZ 556)</t>
  </si>
  <si>
    <t>Odbor kancelář hejtmana</t>
  </si>
  <si>
    <t>Podpora kinematografie v turistických regionech Jeseníky a Střední Morava (UZ 584)</t>
  </si>
  <si>
    <t>Nadregionální akce cestovního ruchu (UZ 580)</t>
  </si>
  <si>
    <t xml:space="preserve">Podpora rozvoje zahraničních vztahů Olomouckého kraje (UZ 581) </t>
  </si>
  <si>
    <t>Podpora zkvalitnění služeb turistických informačních center v Olomouckém kraji (UZ 582)</t>
  </si>
  <si>
    <t>Podpora cestovního ruchu v turistických regionech Jeseníky a Střední Morava (UZ 583)</t>
  </si>
  <si>
    <t>Upravený rozpočet k      30. 9. 2017</t>
  </si>
  <si>
    <t>Dotace na pořízení, rekonstrukci, opravu požární techniky a nákup věcného vybavení JSDH obcí Olomouckého kraje*</t>
  </si>
  <si>
    <t>Terénní programy (UZ 576)</t>
  </si>
  <si>
    <t>Ambulantní léčba  (UZ 577)</t>
  </si>
  <si>
    <t>Doléčovací programy (UZ 578)</t>
  </si>
  <si>
    <t xml:space="preserve">Terénní programy </t>
  </si>
  <si>
    <t>Ambulantní léčba</t>
  </si>
  <si>
    <t>Doléčovací programy</t>
  </si>
  <si>
    <t>odbor školství a mládeže</t>
  </si>
  <si>
    <t>odbor sportu, kultury a památkové péče</t>
  </si>
  <si>
    <t xml:space="preserve">odbor zdravotnictví </t>
  </si>
  <si>
    <t>§ 6409, seskupení pol. 56 - Neivnestiční půjčené prostředky</t>
  </si>
  <si>
    <t xml:space="preserve">Ostatní neinvestiční půjčené prostředky neziskovým a podobným organizacím </t>
  </si>
  <si>
    <t>Neivnestiční půjčené prostředky</t>
  </si>
  <si>
    <t>RNDr. Bc. Iveta Tichá</t>
  </si>
  <si>
    <t xml:space="preserve">Podpora propagačních, vzdělávacích a osvětových akcí zaměřených na tématiku živnostního prostředí a zemědělství  </t>
  </si>
  <si>
    <t>Podpora aktivit přispívajících k zachování nebo zlepšení různorodosti přírody a krajiny</t>
  </si>
  <si>
    <t>Adiktologické služby ve výkonu trestu odnětí svobody nebo ve vazbě</t>
  </si>
  <si>
    <t xml:space="preserve">b) Dotační programy / tituly </t>
  </si>
  <si>
    <t>Upravený rozpočet 
k 30. 9. 2017</t>
  </si>
  <si>
    <t>Ing. Luděk Niče</t>
  </si>
  <si>
    <t>6=5/4</t>
  </si>
  <si>
    <t xml:space="preserve">Návrh rozpočtu 2018 </t>
  </si>
  <si>
    <t>Individuální návratná finanční výpomoc (UZ 410)</t>
  </si>
  <si>
    <t>Dotace na podporu lesních ekosystémů 2018-2020 (UZ 450)</t>
  </si>
  <si>
    <t>Podpora činnosti záchranných stanic pro handicapované živočichy
(UZ 467)</t>
  </si>
  <si>
    <t>Dotace na podporu lesních ekosystémů 2018-2020</t>
  </si>
  <si>
    <t>Obnova nemovitostí, které nejsou kulturní památkou, nacházejících se na území památkových rezervací a památkových zón (UZ 552)</t>
  </si>
  <si>
    <t>Podpora zdravotně-preventivních aktivit pro všechny skupiny obyvatel (UZ 566)</t>
  </si>
  <si>
    <t>Podpora zdravotně-preventivních aktivit  pro všechny skupiny obyvatel</t>
  </si>
  <si>
    <t>Dotace pro JSDH obcí Olomouckého kraje na nákup dopravních aut a zařízení  (UZ 416)</t>
  </si>
  <si>
    <t xml:space="preserve">Dotace pro JSDH obcí Olomouckého kraje na nákup dopravních aut a zařízení </t>
  </si>
  <si>
    <t xml:space="preserve">Mgr. Olga Fidrová </t>
  </si>
  <si>
    <t>ORJ - 07</t>
  </si>
  <si>
    <t xml:space="preserve">Individuální dotace - odbor ekonomický </t>
  </si>
  <si>
    <t>Individuální dotace  (UZ 401)</t>
  </si>
  <si>
    <t>Program obnovy venkova Olomouckého kraje 2018</t>
  </si>
  <si>
    <t>Program na podporu místních produktů 2018</t>
  </si>
  <si>
    <t>Program na podporu podnikání 2018</t>
  </si>
  <si>
    <t xml:space="preserve">Program na podporu podnikání 2018 </t>
  </si>
  <si>
    <t>Dotace obcím na území Olomouckého kraje na řešení mimořádných událostí v oblasti vodohospodářské infrastruktury  2018</t>
  </si>
  <si>
    <t>Program na podporu včelařů na území Olomouckého kraje 2018</t>
  </si>
  <si>
    <t>Program na podporu aktivit v oblasti životního prostředí a zemědělství 2018</t>
  </si>
  <si>
    <t>Dotace obcím na území Olomouckého kraje na řešení mimořádných událostí v oblasti vodohospodářské infrastruktury 2018</t>
  </si>
  <si>
    <t>Studijní stipendium Olomouckého kraje na studium v zahraniční v roce 2018</t>
  </si>
  <si>
    <t>Studijní stipendium Olomouckého kraje na studium v zahraniční  v roce  2018 (UZ 495)</t>
  </si>
  <si>
    <t>Program na podporu vzdělávání na vysokých školách v Olomouckém kraji v roce 2018  (UZ480)</t>
  </si>
  <si>
    <t>Program na podporu vzdělávání na vysokých školách v Olomouckém kraji v roce 2018</t>
  </si>
  <si>
    <t>Program na podporu environmentálního vzdělávání, výchovy a osvěty v Olomouckém kraji v roce 2018</t>
  </si>
  <si>
    <t>Program na podporu environmentálního vzdělávání, výchovy a osvěty v Olomouckém kraji v roce 2018 (UZ 510)</t>
  </si>
  <si>
    <t>Program podpory práce s dětmi a mládeží pro nestátní neziskové organizace v Olomouckém kraji v roce 2018 (UZ 520)</t>
  </si>
  <si>
    <t>Program podpory práce s dětmi a mládeží pro nestátní neziskové organizace v Olomouckém kraji v roce 2018</t>
  </si>
  <si>
    <t>Dotační program pro sociální oblast 2018</t>
  </si>
  <si>
    <t>Podpora výstavby a oprav cyklostezek 2018 (UZ 535)</t>
  </si>
  <si>
    <t>Podopora opatření pro zvýšení bezpečnosti provozu a budování přechodů pro chodce 2018 (UZ 590)</t>
  </si>
  <si>
    <t>Podpora výstavby a oprav cyklostezek 2018</t>
  </si>
  <si>
    <t>Podpora opatření pro zvýšení bezpečnosti provozu a budování přechodů pro chodce 2018</t>
  </si>
  <si>
    <t>Program památkové péče v Olomouckém kraji  2018</t>
  </si>
  <si>
    <t>Program památkové péče v Olomouckém kraji 2018</t>
  </si>
  <si>
    <t>Program podpory kultury v Olomouckém kraji 2018</t>
  </si>
  <si>
    <t>Program na podporu stálých profesionálních sborů v Olomouckém kraji v roce 2018 (UZ 610)</t>
  </si>
  <si>
    <t>Program na podporu stálých profesionálních sborů v Olomouckém kraji v roce 2018</t>
  </si>
  <si>
    <t>Program na podporu sportovní činnosti v Olomouckém kraji v roce 2018</t>
  </si>
  <si>
    <t>Podpora přípravy dětí a mládeže ve vrcholových sportovních klubech 
(UZ 596)</t>
  </si>
  <si>
    <t>Program na podporu sportu v Olomouckém kraji v roce 2018</t>
  </si>
  <si>
    <t>Program na podporu volnočasových a tělovýchovných aktivit v Olomouckém kraji v roce 2018</t>
  </si>
  <si>
    <t>Program na podporu volnočasových a tělovýchovných aktivit v Olomouckém kraji v roce 2018 (UZ 505)</t>
  </si>
  <si>
    <t>Program na podporu sportovní činnosti dětí a mládeže v Olomouckém kraji v roce 2018 (UZ 515)</t>
  </si>
  <si>
    <t>Program na podporu sportovní činnosti dětí a mládeže v Olomouckém kraji v roce 2018</t>
  </si>
  <si>
    <t>Program na podporu handicapovaných sportovců v Olomouckém kraji v roce 2018</t>
  </si>
  <si>
    <t>Program na podporu handicapovaných sportovců v Olomouckém kraji v roce 2018 (UZ 600)</t>
  </si>
  <si>
    <t>Program na podporu výstavby a rekonstrukci sportovních zařízení v obcích v Olomouckém kraji v roce 2018 (U 605)</t>
  </si>
  <si>
    <t>Program na podporu výstavby a rekonstrukcí sportovních zařízení v obcích v Olomouckém kraji v roce 2018</t>
  </si>
  <si>
    <t>§ 2212, seskupení pol. 63 - Investiční transfery</t>
  </si>
  <si>
    <t>Program na podporu zdraví a zdravého životního stylu v roce 2018</t>
  </si>
  <si>
    <t>Program pro oblast protidrogové prevence v roce 2018</t>
  </si>
  <si>
    <t>Program pro vzdělávání ve zdravotnictví v roce 2018</t>
  </si>
  <si>
    <t>Program pro vzdělávání ve zdravotnictví v roce 2018 (UZ 570)</t>
  </si>
  <si>
    <t>Program na podporu cestovního ruchu a zahraničních vztahů 2018</t>
  </si>
  <si>
    <t>Program na podporu JSDH 2018</t>
  </si>
  <si>
    <t>Dotace na činnosti, akce a projekty hasičů, spolků a pobočných spolků hasičů Olomouckého kraje 2018 (UZ 425)</t>
  </si>
  <si>
    <t xml:space="preserve">Rezerva Olomouckého kraje pro případ řešení krizové situace nebo mimořádné události </t>
  </si>
  <si>
    <t>Dotace na činnosti, akce a projekty hasičů, spolků a pobočných spolků hasičů Olomouckého kraje 2018</t>
  </si>
  <si>
    <t>Odbor ekonomický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</si>
</sst>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8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7" fillId="2" borderId="2" xfId="0" applyNumberFormat="1" applyFont="1" applyFill="1" applyBorder="1"/>
    <xf numFmtId="4" fontId="7" fillId="2" borderId="3" xfId="0" applyNumberFormat="1" applyFont="1" applyFill="1" applyBorder="1"/>
    <xf numFmtId="0" fontId="7" fillId="0" borderId="0" xfId="0" applyFont="1"/>
    <xf numFmtId="0" fontId="7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6" fillId="0" borderId="0" xfId="0" applyNumberFormat="1" applyFont="1"/>
    <xf numFmtId="0" fontId="7" fillId="0" borderId="0" xfId="0" applyFont="1" applyAlignment="1">
      <alignment horizontal="left"/>
    </xf>
    <xf numFmtId="3" fontId="6" fillId="3" borderId="5" xfId="0" applyNumberFormat="1" applyFont="1" applyFill="1" applyBorder="1"/>
    <xf numFmtId="0" fontId="3" fillId="0" borderId="0" xfId="0" applyFont="1" applyBorder="1"/>
    <xf numFmtId="0" fontId="13" fillId="2" borderId="2" xfId="1" applyFont="1" applyFill="1" applyBorder="1" applyAlignment="1">
      <alignment horizontal="center" vertical="center"/>
    </xf>
    <xf numFmtId="0" fontId="13" fillId="0" borderId="0" xfId="1" applyFont="1" applyFill="1"/>
    <xf numFmtId="4" fontId="13" fillId="2" borderId="3" xfId="0" applyNumberFormat="1" applyFont="1" applyFill="1" applyBorder="1" applyAlignment="1">
      <alignment horizontal="center" vertical="center"/>
    </xf>
    <xf numFmtId="0" fontId="14" fillId="2" borderId="16" xfId="1" applyFont="1" applyFill="1" applyBorder="1" applyAlignment="1"/>
    <xf numFmtId="3" fontId="14" fillId="3" borderId="0" xfId="1" applyNumberFormat="1" applyFont="1" applyFill="1"/>
    <xf numFmtId="0" fontId="14" fillId="3" borderId="0" xfId="1" applyFont="1" applyFill="1"/>
    <xf numFmtId="3" fontId="14" fillId="2" borderId="14" xfId="1" applyNumberFormat="1" applyFont="1" applyFill="1" applyBorder="1"/>
    <xf numFmtId="3" fontId="6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0" fillId="3" borderId="0" xfId="0" applyFill="1" applyAlignment="1">
      <alignment horizontal="justify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164" fontId="6" fillId="3" borderId="0" xfId="0" applyNumberFormat="1" applyFont="1" applyFill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0" fillId="0" borderId="0" xfId="0" applyAlignment="1">
      <alignment horizontal="justify" wrapText="1"/>
    </xf>
    <xf numFmtId="0" fontId="14" fillId="2" borderId="14" xfId="1" applyFont="1" applyFill="1" applyBorder="1" applyAlignment="1"/>
    <xf numFmtId="0" fontId="15" fillId="0" borderId="0" xfId="0" applyFont="1"/>
    <xf numFmtId="3" fontId="14" fillId="2" borderId="28" xfId="1" applyNumberFormat="1" applyFont="1" applyFill="1" applyBorder="1"/>
    <xf numFmtId="3" fontId="14" fillId="2" borderId="2" xfId="0" applyNumberFormat="1" applyFont="1" applyFill="1" applyBorder="1"/>
    <xf numFmtId="0" fontId="6" fillId="0" borderId="0" xfId="0" applyFont="1"/>
    <xf numFmtId="0" fontId="13" fillId="2" borderId="3" xfId="0" applyFont="1" applyFill="1" applyBorder="1" applyAlignment="1">
      <alignment horizontal="center" vertical="center"/>
    </xf>
    <xf numFmtId="4" fontId="14" fillId="2" borderId="3" xfId="0" applyNumberFormat="1" applyFont="1" applyFill="1" applyBorder="1"/>
    <xf numFmtId="0" fontId="13" fillId="2" borderId="14" xfId="1" applyFont="1" applyFill="1" applyBorder="1"/>
    <xf numFmtId="0" fontId="13" fillId="2" borderId="28" xfId="1" applyFont="1" applyFill="1" applyBorder="1"/>
    <xf numFmtId="0" fontId="13" fillId="2" borderId="16" xfId="1" applyFont="1" applyFill="1" applyBorder="1" applyAlignment="1"/>
    <xf numFmtId="0" fontId="13" fillId="2" borderId="14" xfId="1" applyFont="1" applyFill="1" applyBorder="1" applyAlignment="1"/>
    <xf numFmtId="0" fontId="17" fillId="2" borderId="5" xfId="1" applyFont="1" applyFill="1" applyBorder="1" applyAlignment="1">
      <alignment horizontal="center"/>
    </xf>
    <xf numFmtId="4" fontId="17" fillId="2" borderId="6" xfId="1" applyNumberFormat="1" applyFont="1" applyFill="1" applyBorder="1" applyAlignment="1">
      <alignment horizontal="center" vertical="center" wrapText="1"/>
    </xf>
    <xf numFmtId="0" fontId="17" fillId="0" borderId="0" xfId="1" applyFont="1" applyFill="1"/>
    <xf numFmtId="3" fontId="16" fillId="0" borderId="19" xfId="0" applyNumberFormat="1" applyFont="1" applyBorder="1"/>
    <xf numFmtId="3" fontId="16" fillId="0" borderId="13" xfId="0" applyNumberFormat="1" applyFont="1" applyBorder="1"/>
    <xf numFmtId="3" fontId="16" fillId="0" borderId="23" xfId="0" applyNumberFormat="1" applyFont="1" applyBorder="1"/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/>
    <xf numFmtId="0" fontId="9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justify"/>
    </xf>
    <xf numFmtId="0" fontId="3" fillId="3" borderId="0" xfId="0" applyFont="1" applyFill="1" applyAlignment="1">
      <alignment horizontal="justify" vertical="justify" wrapText="1"/>
    </xf>
    <xf numFmtId="0" fontId="3" fillId="3" borderId="0" xfId="0" applyFont="1" applyFill="1" applyAlignment="1">
      <alignment horizontal="center"/>
    </xf>
    <xf numFmtId="0" fontId="8" fillId="3" borderId="0" xfId="0" applyFont="1" applyFill="1"/>
    <xf numFmtId="3" fontId="3" fillId="3" borderId="0" xfId="0" applyNumberFormat="1" applyFont="1" applyFill="1"/>
    <xf numFmtId="0" fontId="6" fillId="3" borderId="0" xfId="0" applyFont="1" applyFill="1" applyBorder="1"/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12" xfId="0" applyFont="1" applyFill="1" applyBorder="1"/>
    <xf numFmtId="0" fontId="0" fillId="3" borderId="0" xfId="0" applyFill="1" applyAlignment="1">
      <alignment wrapText="1"/>
    </xf>
    <xf numFmtId="0" fontId="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6" fillId="3" borderId="0" xfId="0" applyFont="1" applyFill="1"/>
    <xf numFmtId="0" fontId="13" fillId="3" borderId="0" xfId="0" applyFont="1" applyFill="1"/>
    <xf numFmtId="4" fontId="6" fillId="3" borderId="6" xfId="0" applyNumberFormat="1" applyFont="1" applyFill="1" applyBorder="1"/>
    <xf numFmtId="0" fontId="3" fillId="3" borderId="29" xfId="0" applyFont="1" applyFill="1" applyBorder="1"/>
    <xf numFmtId="0" fontId="16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justify"/>
    </xf>
    <xf numFmtId="164" fontId="11" fillId="3" borderId="0" xfId="0" applyNumberFormat="1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left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19" fillId="3" borderId="0" xfId="1" applyFont="1" applyFill="1"/>
    <xf numFmtId="0" fontId="20" fillId="3" borderId="0" xfId="1" applyFont="1" applyFill="1"/>
    <xf numFmtId="0" fontId="13" fillId="3" borderId="0" xfId="0" applyFont="1" applyFill="1" applyBorder="1" applyAlignment="1">
      <alignment wrapText="1"/>
    </xf>
    <xf numFmtId="3" fontId="13" fillId="3" borderId="5" xfId="0" applyNumberFormat="1" applyFont="1" applyFill="1" applyBorder="1"/>
    <xf numFmtId="0" fontId="13" fillId="3" borderId="27" xfId="0" applyFont="1" applyFill="1" applyBorder="1" applyAlignment="1">
      <alignment wrapText="1"/>
    </xf>
    <xf numFmtId="3" fontId="13" fillId="3" borderId="19" xfId="0" applyNumberFormat="1" applyFont="1" applyFill="1" applyBorder="1"/>
    <xf numFmtId="3" fontId="16" fillId="3" borderId="28" xfId="0" applyNumberFormat="1" applyFont="1" applyFill="1" applyBorder="1"/>
    <xf numFmtId="0" fontId="6" fillId="3" borderId="12" xfId="0" applyFont="1" applyFill="1" applyBorder="1"/>
    <xf numFmtId="0" fontId="6" fillId="3" borderId="32" xfId="0" applyFont="1" applyFill="1" applyBorder="1"/>
    <xf numFmtId="3" fontId="16" fillId="3" borderId="18" xfId="0" applyNumberFormat="1" applyFont="1" applyFill="1" applyBorder="1"/>
    <xf numFmtId="0" fontId="6" fillId="3" borderId="5" xfId="0" applyFont="1" applyFill="1" applyBorder="1"/>
    <xf numFmtId="3" fontId="16" fillId="3" borderId="31" xfId="0" applyNumberFormat="1" applyFont="1" applyFill="1" applyBorder="1"/>
    <xf numFmtId="0" fontId="13" fillId="3" borderId="5" xfId="0" applyFont="1" applyFill="1" applyBorder="1" applyAlignment="1">
      <alignment wrapText="1"/>
    </xf>
    <xf numFmtId="3" fontId="16" fillId="3" borderId="5" xfId="0" applyNumberFormat="1" applyFont="1" applyFill="1" applyBorder="1"/>
    <xf numFmtId="3" fontId="21" fillId="3" borderId="5" xfId="0" applyNumberFormat="1" applyFont="1" applyFill="1" applyBorder="1"/>
    <xf numFmtId="3" fontId="16" fillId="3" borderId="13" xfId="0" applyNumberFormat="1" applyFont="1" applyFill="1" applyBorder="1"/>
    <xf numFmtId="0" fontId="16" fillId="3" borderId="36" xfId="0" applyFont="1" applyFill="1" applyBorder="1" applyAlignment="1">
      <alignment wrapText="1"/>
    </xf>
    <xf numFmtId="3" fontId="16" fillId="3" borderId="23" xfId="0" applyNumberFormat="1" applyFont="1" applyFill="1" applyBorder="1"/>
    <xf numFmtId="0" fontId="13" fillId="3" borderId="0" xfId="0" applyFont="1" applyFill="1" applyBorder="1"/>
    <xf numFmtId="0" fontId="13" fillId="3" borderId="5" xfId="0" applyFont="1" applyFill="1" applyBorder="1"/>
    <xf numFmtId="0" fontId="3" fillId="3" borderId="0" xfId="0" applyFont="1" applyFill="1" applyAlignment="1">
      <alignment horizontal="left"/>
    </xf>
    <xf numFmtId="3" fontId="6" fillId="3" borderId="0" xfId="0" applyNumberFormat="1" applyFont="1" applyFill="1"/>
    <xf numFmtId="3" fontId="14" fillId="2" borderId="14" xfId="0" applyNumberFormat="1" applyFont="1" applyFill="1" applyBorder="1"/>
    <xf numFmtId="4" fontId="6" fillId="3" borderId="0" xfId="0" applyNumberFormat="1" applyFont="1" applyFill="1"/>
    <xf numFmtId="3" fontId="13" fillId="2" borderId="2" xfId="0" applyNumberFormat="1" applyFont="1" applyFill="1" applyBorder="1" applyAlignment="1">
      <alignment horizontal="center" vertical="center" wrapText="1"/>
    </xf>
    <xf numFmtId="3" fontId="17" fillId="2" borderId="41" xfId="0" applyNumberFormat="1" applyFont="1" applyFill="1" applyBorder="1" applyAlignment="1">
      <alignment horizontal="center" wrapText="1"/>
    </xf>
    <xf numFmtId="0" fontId="13" fillId="3" borderId="19" xfId="0" applyFont="1" applyFill="1" applyBorder="1"/>
    <xf numFmtId="4" fontId="16" fillId="3" borderId="21" xfId="0" applyNumberFormat="1" applyFont="1" applyFill="1" applyBorder="1"/>
    <xf numFmtId="0" fontId="16" fillId="0" borderId="0" xfId="0" applyFont="1"/>
    <xf numFmtId="0" fontId="16" fillId="3" borderId="26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/>
    </xf>
    <xf numFmtId="0" fontId="6" fillId="3" borderId="18" xfId="0" applyFont="1" applyFill="1" applyBorder="1"/>
    <xf numFmtId="0" fontId="13" fillId="0" borderId="0" xfId="0" applyFont="1"/>
    <xf numFmtId="0" fontId="13" fillId="3" borderId="19" xfId="0" applyFont="1" applyFill="1" applyBorder="1" applyAlignment="1">
      <alignment wrapText="1"/>
    </xf>
    <xf numFmtId="0" fontId="16" fillId="3" borderId="28" xfId="0" applyFont="1" applyFill="1" applyBorder="1" applyAlignment="1">
      <alignment wrapText="1"/>
    </xf>
    <xf numFmtId="0" fontId="13" fillId="3" borderId="28" xfId="0" applyFont="1" applyFill="1" applyBorder="1"/>
    <xf numFmtId="0" fontId="16" fillId="3" borderId="28" xfId="0" applyFont="1" applyFill="1" applyBorder="1"/>
    <xf numFmtId="0" fontId="16" fillId="0" borderId="19" xfId="0" applyFont="1" applyBorder="1" applyAlignment="1">
      <alignment wrapText="1"/>
    </xf>
    <xf numFmtId="0" fontId="13" fillId="0" borderId="19" xfId="0" applyFont="1" applyBorder="1"/>
    <xf numFmtId="0" fontId="16" fillId="0" borderId="19" xfId="0" applyFont="1" applyBorder="1"/>
    <xf numFmtId="0" fontId="16" fillId="0" borderId="0" xfId="0" applyFont="1" applyBorder="1"/>
    <xf numFmtId="0" fontId="6" fillId="0" borderId="0" xfId="0" applyFont="1" applyBorder="1"/>
    <xf numFmtId="0" fontId="16" fillId="3" borderId="18" xfId="0" applyFont="1" applyFill="1" applyBorder="1" applyAlignment="1">
      <alignment horizontal="left"/>
    </xf>
    <xf numFmtId="0" fontId="6" fillId="3" borderId="25" xfId="0" applyFont="1" applyFill="1" applyBorder="1"/>
    <xf numFmtId="0" fontId="16" fillId="3" borderId="13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right"/>
    </xf>
    <xf numFmtId="0" fontId="6" fillId="3" borderId="13" xfId="0" applyFont="1" applyFill="1" applyBorder="1"/>
    <xf numFmtId="0" fontId="16" fillId="3" borderId="31" xfId="0" applyFont="1" applyFill="1" applyBorder="1" applyAlignment="1">
      <alignment wrapText="1"/>
    </xf>
    <xf numFmtId="0" fontId="13" fillId="3" borderId="31" xfId="0" applyFont="1" applyFill="1" applyBorder="1"/>
    <xf numFmtId="0" fontId="16" fillId="3" borderId="31" xfId="0" applyFont="1" applyFill="1" applyBorder="1"/>
    <xf numFmtId="0" fontId="16" fillId="3" borderId="26" xfId="0" applyFont="1" applyFill="1" applyBorder="1" applyAlignment="1">
      <alignment horizontal="left" wrapText="1"/>
    </xf>
    <xf numFmtId="0" fontId="16" fillId="3" borderId="34" xfId="0" applyFont="1" applyFill="1" applyBorder="1" applyAlignment="1">
      <alignment horizontal="left" wrapText="1"/>
    </xf>
    <xf numFmtId="0" fontId="13" fillId="3" borderId="31" xfId="0" applyFont="1" applyFill="1" applyBorder="1" applyAlignment="1">
      <alignment horizontal="right"/>
    </xf>
    <xf numFmtId="0" fontId="6" fillId="3" borderId="31" xfId="0" applyFont="1" applyFill="1" applyBorder="1"/>
    <xf numFmtId="0" fontId="13" fillId="3" borderId="5" xfId="0" applyFont="1" applyFill="1" applyBorder="1" applyAlignment="1">
      <alignment horizontal="left"/>
    </xf>
    <xf numFmtId="0" fontId="16" fillId="3" borderId="35" xfId="0" applyFont="1" applyFill="1" applyBorder="1" applyAlignment="1">
      <alignment horizontal="left" wrapText="1"/>
    </xf>
    <xf numFmtId="0" fontId="16" fillId="3" borderId="23" xfId="0" applyFont="1" applyFill="1" applyBorder="1" applyAlignment="1">
      <alignment wrapText="1"/>
    </xf>
    <xf numFmtId="0" fontId="13" fillId="3" borderId="23" xfId="0" applyFont="1" applyFill="1" applyBorder="1"/>
    <xf numFmtId="0" fontId="16" fillId="3" borderId="23" xfId="0" applyFont="1" applyFill="1" applyBorder="1"/>
    <xf numFmtId="0" fontId="16" fillId="0" borderId="13" xfId="0" applyFont="1" applyBorder="1" applyAlignment="1">
      <alignment wrapText="1"/>
    </xf>
    <xf numFmtId="0" fontId="13" fillId="0" borderId="13" xfId="0" applyFont="1" applyBorder="1"/>
    <xf numFmtId="0" fontId="16" fillId="0" borderId="13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3" fontId="14" fillId="2" borderId="16" xfId="0" applyNumberFormat="1" applyFont="1" applyFill="1" applyBorder="1"/>
    <xf numFmtId="4" fontId="16" fillId="2" borderId="17" xfId="0" applyNumberFormat="1" applyFont="1" applyFill="1" applyBorder="1"/>
    <xf numFmtId="0" fontId="13" fillId="3" borderId="18" xfId="0" applyFont="1" applyFill="1" applyBorder="1"/>
    <xf numFmtId="4" fontId="14" fillId="2" borderId="15" xfId="0" applyNumberFormat="1" applyFont="1" applyFill="1" applyBorder="1"/>
    <xf numFmtId="0" fontId="16" fillId="3" borderId="5" xfId="0" applyFont="1" applyFill="1" applyBorder="1" applyAlignment="1">
      <alignment horizontal="left" wrapText="1"/>
    </xf>
    <xf numFmtId="0" fontId="14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23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3" fontId="13" fillId="3" borderId="0" xfId="0" applyNumberFormat="1" applyFont="1" applyFill="1"/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wrapText="1"/>
    </xf>
    <xf numFmtId="0" fontId="6" fillId="3" borderId="29" xfId="0" applyFont="1" applyFill="1" applyBorder="1"/>
    <xf numFmtId="0" fontId="24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4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3" fontId="6" fillId="2" borderId="10" xfId="0" applyNumberFormat="1" applyFont="1" applyFill="1" applyBorder="1"/>
    <xf numFmtId="0" fontId="14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/>
    <xf numFmtId="0" fontId="25" fillId="3" borderId="0" xfId="0" applyFont="1" applyFill="1" applyAlignment="1">
      <alignment horizontal="justify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2" borderId="30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3" fillId="2" borderId="7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left"/>
    </xf>
    <xf numFmtId="0" fontId="14" fillId="2" borderId="33" xfId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wrapText="1"/>
    </xf>
    <xf numFmtId="0" fontId="27" fillId="0" borderId="0" xfId="0" applyFont="1" applyBorder="1"/>
    <xf numFmtId="0" fontId="15" fillId="0" borderId="0" xfId="0" applyFont="1" applyBorder="1"/>
    <xf numFmtId="0" fontId="26" fillId="0" borderId="0" xfId="0" applyFont="1"/>
    <xf numFmtId="0" fontId="16" fillId="3" borderId="5" xfId="0" applyFont="1" applyFill="1" applyBorder="1" applyAlignment="1">
      <alignment horizontal="left"/>
    </xf>
    <xf numFmtId="0" fontId="14" fillId="2" borderId="16" xfId="1" applyFont="1" applyFill="1" applyBorder="1"/>
    <xf numFmtId="3" fontId="14" fillId="2" borderId="16" xfId="1" applyNumberFormat="1" applyFont="1" applyFill="1" applyBorder="1"/>
    <xf numFmtId="0" fontId="16" fillId="3" borderId="13" xfId="0" applyFont="1" applyFill="1" applyBorder="1" applyAlignment="1">
      <alignment wrapText="1"/>
    </xf>
    <xf numFmtId="0" fontId="13" fillId="3" borderId="13" xfId="0" applyFont="1" applyFill="1" applyBorder="1"/>
    <xf numFmtId="0" fontId="16" fillId="3" borderId="13" xfId="0" applyFont="1" applyFill="1" applyBorder="1"/>
    <xf numFmtId="0" fontId="16" fillId="3" borderId="0" xfId="0" applyFont="1" applyFill="1"/>
    <xf numFmtId="0" fontId="16" fillId="0" borderId="22" xfId="0" applyFont="1" applyBorder="1"/>
    <xf numFmtId="3" fontId="28" fillId="0" borderId="0" xfId="0" applyNumberFormat="1" applyFont="1"/>
    <xf numFmtId="3" fontId="29" fillId="0" borderId="0" xfId="0" applyNumberFormat="1" applyFont="1"/>
    <xf numFmtId="0" fontId="14" fillId="2" borderId="40" xfId="1" applyFont="1" applyFill="1" applyBorder="1" applyAlignment="1">
      <alignment horizontal="left"/>
    </xf>
    <xf numFmtId="0" fontId="14" fillId="2" borderId="39" xfId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3" fillId="3" borderId="0" xfId="0" applyFont="1" applyFill="1" applyAlignment="1">
      <alignment horizontal="justify" wrapText="1"/>
    </xf>
    <xf numFmtId="0" fontId="6" fillId="3" borderId="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3" fillId="3" borderId="0" xfId="0" applyFont="1" applyFill="1" applyAlignment="1">
      <alignment horizontal="justify" vertical="justify" wrapText="1"/>
    </xf>
    <xf numFmtId="0" fontId="0" fillId="2" borderId="10" xfId="0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164" fontId="3" fillId="0" borderId="0" xfId="0" applyNumberFormat="1" applyFont="1"/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0" fillId="2" borderId="10" xfId="0" applyFill="1" applyBorder="1" applyAlignment="1">
      <alignment wrapText="1"/>
    </xf>
    <xf numFmtId="0" fontId="16" fillId="3" borderId="0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25" fillId="2" borderId="10" xfId="0" applyFont="1" applyFill="1" applyBorder="1" applyAlignment="1">
      <alignment wrapText="1"/>
    </xf>
    <xf numFmtId="0" fontId="3" fillId="3" borderId="0" xfId="0" applyFont="1" applyFill="1" applyAlignment="1">
      <alignment horizontal="left"/>
    </xf>
    <xf numFmtId="3" fontId="8" fillId="3" borderId="0" xfId="0" applyNumberFormat="1" applyFont="1" applyFill="1" applyBorder="1" applyAlignment="1">
      <alignment horizontal="left"/>
    </xf>
    <xf numFmtId="0" fontId="16" fillId="0" borderId="5" xfId="0" applyFont="1" applyBorder="1" applyAlignment="1">
      <alignment wrapText="1"/>
    </xf>
    <xf numFmtId="0" fontId="13" fillId="0" borderId="5" xfId="0" applyFont="1" applyBorder="1"/>
    <xf numFmtId="0" fontId="16" fillId="0" borderId="5" xfId="0" applyFont="1" applyBorder="1"/>
    <xf numFmtId="3" fontId="16" fillId="0" borderId="5" xfId="0" applyNumberFormat="1" applyFont="1" applyBorder="1"/>
    <xf numFmtId="0" fontId="16" fillId="3" borderId="18" xfId="0" applyFont="1" applyFill="1" applyBorder="1" applyAlignment="1">
      <alignment wrapText="1"/>
    </xf>
    <xf numFmtId="0" fontId="16" fillId="3" borderId="18" xfId="0" applyFont="1" applyFill="1" applyBorder="1"/>
    <xf numFmtId="0" fontId="13" fillId="3" borderId="28" xfId="0" applyFont="1" applyFill="1" applyBorder="1" applyAlignment="1">
      <alignment wrapText="1"/>
    </xf>
    <xf numFmtId="3" fontId="13" fillId="3" borderId="28" xfId="0" applyNumberFormat="1" applyFont="1" applyFill="1" applyBorder="1"/>
    <xf numFmtId="0" fontId="3" fillId="3" borderId="43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41" xfId="0" applyFont="1" applyFill="1" applyBorder="1"/>
    <xf numFmtId="3" fontId="6" fillId="3" borderId="41" xfId="0" applyNumberFormat="1" applyFont="1" applyFill="1" applyBorder="1"/>
    <xf numFmtId="4" fontId="6" fillId="3" borderId="44" xfId="0" applyNumberFormat="1" applyFont="1" applyFill="1" applyBorder="1"/>
    <xf numFmtId="0" fontId="16" fillId="3" borderId="0" xfId="0" applyFont="1" applyFill="1" applyBorder="1" applyAlignment="1">
      <alignment wrapText="1"/>
    </xf>
    <xf numFmtId="0" fontId="21" fillId="3" borderId="5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3" borderId="27" xfId="0" applyFont="1" applyFill="1" applyBorder="1"/>
    <xf numFmtId="0" fontId="6" fillId="3" borderId="19" xfId="0" applyFont="1" applyFill="1" applyBorder="1" applyAlignment="1">
      <alignment wrapText="1"/>
    </xf>
    <xf numFmtId="0" fontId="16" fillId="3" borderId="36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wrapText="1"/>
    </xf>
    <xf numFmtId="0" fontId="13" fillId="3" borderId="5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 wrapText="1"/>
    </xf>
    <xf numFmtId="0" fontId="13" fillId="0" borderId="23" xfId="0" applyFont="1" applyBorder="1" applyAlignment="1">
      <alignment horizontal="right"/>
    </xf>
    <xf numFmtId="0" fontId="13" fillId="3" borderId="12" xfId="0" applyFont="1" applyFill="1" applyBorder="1"/>
    <xf numFmtId="0" fontId="13" fillId="3" borderId="32" xfId="0" applyFont="1" applyFill="1" applyBorder="1"/>
    <xf numFmtId="0" fontId="16" fillId="3" borderId="27" xfId="0" applyFont="1" applyFill="1" applyBorder="1" applyAlignment="1">
      <alignment horizontal="left" wrapText="1"/>
    </xf>
    <xf numFmtId="0" fontId="13" fillId="3" borderId="19" xfId="0" applyFont="1" applyFill="1" applyBorder="1" applyAlignment="1">
      <alignment horizontal="right"/>
    </xf>
    <xf numFmtId="0" fontId="6" fillId="3" borderId="19" xfId="0" applyFont="1" applyFill="1" applyBorder="1"/>
    <xf numFmtId="3" fontId="16" fillId="3" borderId="19" xfId="0" applyNumberFormat="1" applyFont="1" applyFill="1" applyBorder="1"/>
    <xf numFmtId="0" fontId="6" fillId="3" borderId="45" xfId="0" applyFont="1" applyFill="1" applyBorder="1"/>
    <xf numFmtId="164" fontId="4" fillId="0" borderId="0" xfId="0" applyNumberFormat="1" applyFont="1"/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0" fillId="3" borderId="0" xfId="0" applyFill="1" applyAlignment="1">
      <alignment wrapText="1"/>
    </xf>
    <xf numFmtId="0" fontId="8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30" fillId="3" borderId="0" xfId="0" applyFont="1" applyFill="1" applyAlignment="1">
      <alignment horizontal="left" wrapText="1"/>
    </xf>
    <xf numFmtId="0" fontId="3" fillId="3" borderId="42" xfId="0" applyFont="1" applyFill="1" applyBorder="1" applyAlignment="1">
      <alignment horizontal="center"/>
    </xf>
    <xf numFmtId="4" fontId="13" fillId="3" borderId="46" xfId="0" applyNumberFormat="1" applyFont="1" applyFill="1" applyBorder="1"/>
    <xf numFmtId="0" fontId="14" fillId="2" borderId="47" xfId="1" applyFont="1" applyFill="1" applyBorder="1" applyAlignment="1">
      <alignment horizontal="left"/>
    </xf>
    <xf numFmtId="4" fontId="16" fillId="2" borderId="48" xfId="0" applyNumberFormat="1" applyFont="1" applyFill="1" applyBorder="1"/>
    <xf numFmtId="0" fontId="6" fillId="3" borderId="49" xfId="0" applyFont="1" applyFill="1" applyBorder="1"/>
    <xf numFmtId="4" fontId="16" fillId="3" borderId="50" xfId="0" applyNumberFormat="1" applyFont="1" applyFill="1" applyBorder="1"/>
    <xf numFmtId="0" fontId="13" fillId="3" borderId="4" xfId="0" applyFont="1" applyFill="1" applyBorder="1" applyAlignment="1">
      <alignment horizontal="left"/>
    </xf>
    <xf numFmtId="4" fontId="13" fillId="3" borderId="6" xfId="0" applyNumberFormat="1" applyFont="1" applyFill="1" applyBorder="1"/>
    <xf numFmtId="0" fontId="13" fillId="3" borderId="51" xfId="0" applyFont="1" applyFill="1" applyBorder="1"/>
    <xf numFmtId="4" fontId="13" fillId="3" borderId="52" xfId="0" applyNumberFormat="1" applyFont="1" applyFill="1" applyBorder="1"/>
    <xf numFmtId="0" fontId="6" fillId="3" borderId="4" xfId="0" applyFont="1" applyFill="1" applyBorder="1"/>
    <xf numFmtId="0" fontId="13" fillId="3" borderId="4" xfId="0" applyFont="1" applyFill="1" applyBorder="1"/>
    <xf numFmtId="0" fontId="26" fillId="3" borderId="4" xfId="0" applyFont="1" applyFill="1" applyBorder="1"/>
    <xf numFmtId="0" fontId="6" fillId="3" borderId="53" xfId="0" applyFont="1" applyFill="1" applyBorder="1"/>
    <xf numFmtId="0" fontId="6" fillId="3" borderId="54" xfId="0" applyFont="1" applyFill="1" applyBorder="1"/>
    <xf numFmtId="4" fontId="16" fillId="3" borderId="55" xfId="0" applyNumberFormat="1" applyFont="1" applyFill="1" applyBorder="1"/>
    <xf numFmtId="4" fontId="16" fillId="3" borderId="6" xfId="0" applyNumberFormat="1" applyFont="1" applyFill="1" applyBorder="1"/>
    <xf numFmtId="4" fontId="13" fillId="3" borderId="56" xfId="0" applyNumberFormat="1" applyFont="1" applyFill="1" applyBorder="1"/>
    <xf numFmtId="0" fontId="26" fillId="3" borderId="53" xfId="0" applyFont="1" applyFill="1" applyBorder="1"/>
    <xf numFmtId="0" fontId="14" fillId="2" borderId="57" xfId="1" applyFont="1" applyFill="1" applyBorder="1" applyAlignment="1">
      <alignment horizontal="left"/>
    </xf>
    <xf numFmtId="4" fontId="16" fillId="2" borderId="56" xfId="0" applyNumberFormat="1" applyFont="1" applyFill="1" applyBorder="1"/>
    <xf numFmtId="0" fontId="6" fillId="3" borderId="58" xfId="0" applyFont="1" applyFill="1" applyBorder="1"/>
    <xf numFmtId="4" fontId="16" fillId="3" borderId="59" xfId="0" applyNumberFormat="1" applyFont="1" applyFill="1" applyBorder="1"/>
    <xf numFmtId="0" fontId="6" fillId="3" borderId="60" xfId="0" applyFont="1" applyFill="1" applyBorder="1"/>
    <xf numFmtId="0" fontId="6" fillId="0" borderId="58" xfId="0" applyFont="1" applyBorder="1"/>
    <xf numFmtId="4" fontId="16" fillId="0" borderId="50" xfId="0" applyNumberFormat="1" applyFont="1" applyBorder="1"/>
    <xf numFmtId="0" fontId="6" fillId="0" borderId="51" xfId="0" applyFont="1" applyBorder="1"/>
    <xf numFmtId="0" fontId="6" fillId="0" borderId="4" xfId="0" applyFont="1" applyBorder="1"/>
    <xf numFmtId="4" fontId="21" fillId="3" borderId="6" xfId="0" applyNumberFormat="1" applyFont="1" applyFill="1" applyBorder="1"/>
    <xf numFmtId="0" fontId="6" fillId="0" borderId="56" xfId="0" applyFont="1" applyBorder="1"/>
    <xf numFmtId="0" fontId="6" fillId="3" borderId="51" xfId="0" applyFont="1" applyFill="1" applyBorder="1"/>
    <xf numFmtId="4" fontId="16" fillId="3" borderId="52" xfId="0" applyNumberFormat="1" applyFont="1" applyFill="1" applyBorder="1"/>
    <xf numFmtId="0" fontId="26" fillId="3" borderId="51" xfId="0" applyFont="1" applyFill="1" applyBorder="1"/>
    <xf numFmtId="0" fontId="14" fillId="2" borderId="61" xfId="1" applyFont="1" applyFill="1" applyBorder="1" applyAlignment="1"/>
    <xf numFmtId="4" fontId="16" fillId="2" borderId="62" xfId="0" applyNumberFormat="1" applyFont="1" applyFill="1" applyBorder="1"/>
    <xf numFmtId="4" fontId="16" fillId="3" borderId="63" xfId="0" applyNumberFormat="1" applyFont="1" applyFill="1" applyBorder="1"/>
    <xf numFmtId="0" fontId="14" fillId="2" borderId="64" xfId="1" applyFont="1" applyFill="1" applyBorder="1" applyAlignment="1"/>
    <xf numFmtId="4" fontId="14" fillId="2" borderId="48" xfId="0" applyNumberFormat="1" applyFont="1" applyFill="1" applyBorder="1"/>
    <xf numFmtId="0" fontId="14" fillId="2" borderId="64" xfId="0" applyFont="1" applyFill="1" applyBorder="1" applyAlignment="1">
      <alignment horizontal="left"/>
    </xf>
    <xf numFmtId="3" fontId="6" fillId="0" borderId="0" xfId="0" applyNumberFormat="1" applyFont="1" applyBorder="1"/>
    <xf numFmtId="0" fontId="6" fillId="3" borderId="65" xfId="0" applyFont="1" applyFill="1" applyBorder="1"/>
    <xf numFmtId="3" fontId="6" fillId="3" borderId="65" xfId="0" applyNumberFormat="1" applyFont="1" applyFill="1" applyBorder="1"/>
    <xf numFmtId="4" fontId="6" fillId="3" borderId="65" xfId="0" applyNumberFormat="1" applyFont="1" applyFill="1" applyBorder="1"/>
    <xf numFmtId="4" fontId="6" fillId="0" borderId="0" xfId="0" applyNumberFormat="1" applyFont="1" applyBorder="1"/>
    <xf numFmtId="3" fontId="15" fillId="0" borderId="0" xfId="0" applyNumberFormat="1" applyFont="1"/>
    <xf numFmtId="3" fontId="15" fillId="3" borderId="0" xfId="0" applyNumberFormat="1" applyFont="1" applyFill="1"/>
    <xf numFmtId="3" fontId="15" fillId="3" borderId="65" xfId="0" applyNumberFormat="1" applyFont="1" applyFill="1" applyBorder="1"/>
    <xf numFmtId="3" fontId="15" fillId="0" borderId="0" xfId="0" applyNumberFormat="1" applyFont="1" applyBorder="1"/>
    <xf numFmtId="0" fontId="3" fillId="3" borderId="66" xfId="0" applyFont="1" applyFill="1" applyBorder="1" applyAlignment="1">
      <alignment horizontal="center"/>
    </xf>
    <xf numFmtId="0" fontId="26" fillId="3" borderId="42" xfId="0" applyFont="1" applyFill="1" applyBorder="1"/>
    <xf numFmtId="0" fontId="6" fillId="3" borderId="67" xfId="0" applyFont="1" applyFill="1" applyBorder="1"/>
    <xf numFmtId="0" fontId="13" fillId="3" borderId="42" xfId="0" applyFont="1" applyFill="1" applyBorder="1" applyAlignment="1">
      <alignment horizontal="left"/>
    </xf>
    <xf numFmtId="0" fontId="13" fillId="3" borderId="42" xfId="0" applyFont="1" applyFill="1" applyBorder="1"/>
    <xf numFmtId="0" fontId="16" fillId="3" borderId="18" xfId="0" applyFont="1" applyFill="1" applyBorder="1" applyAlignment="1">
      <alignment horizontal="left" wrapText="1"/>
    </xf>
    <xf numFmtId="4" fontId="6" fillId="3" borderId="0" xfId="0" applyNumberFormat="1" applyFont="1" applyFill="1" applyAlignment="1">
      <alignment horizontal="right"/>
    </xf>
    <xf numFmtId="0" fontId="17" fillId="2" borderId="37" xfId="1" applyFont="1" applyFill="1" applyBorder="1" applyAlignment="1">
      <alignment horizontal="center"/>
    </xf>
    <xf numFmtId="0" fontId="17" fillId="2" borderId="38" xfId="1" applyFont="1" applyFill="1" applyBorder="1" applyAlignment="1">
      <alignment horizontal="center"/>
    </xf>
    <xf numFmtId="164" fontId="8" fillId="3" borderId="0" xfId="0" applyNumberFormat="1" applyFont="1" applyFill="1" applyBorder="1" applyAlignment="1"/>
    <xf numFmtId="164" fontId="10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7" fillId="2" borderId="1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3" fontId="2" fillId="3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8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 wrapText="1"/>
    </xf>
    <xf numFmtId="0" fontId="6" fillId="3" borderId="0" xfId="0" applyFont="1" applyFill="1" applyAlignment="1">
      <alignment horizontal="justify" wrapText="1"/>
    </xf>
    <xf numFmtId="164" fontId="16" fillId="3" borderId="0" xfId="0" applyNumberFormat="1" applyFont="1" applyFill="1" applyBorder="1" applyAlignment="1"/>
    <xf numFmtId="164" fontId="22" fillId="3" borderId="0" xfId="0" applyNumberFormat="1" applyFont="1" applyFill="1" applyBorder="1" applyAlignment="1"/>
    <xf numFmtId="164" fontId="14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14" fillId="2" borderId="10" xfId="0" applyFont="1" applyFill="1" applyBorder="1" applyAlignment="1">
      <alignment horizontal="left" wrapText="1"/>
    </xf>
    <xf numFmtId="0" fontId="25" fillId="2" borderId="10" xfId="0" applyFont="1" applyFill="1" applyBorder="1" applyAlignment="1">
      <alignment wrapText="1"/>
    </xf>
    <xf numFmtId="164" fontId="14" fillId="2" borderId="10" xfId="0" applyNumberFormat="1" applyFont="1" applyFill="1" applyBorder="1" applyAlignment="1">
      <alignment horizontal="right"/>
    </xf>
    <xf numFmtId="3" fontId="23" fillId="3" borderId="0" xfId="0" applyNumberFormat="1" applyFont="1" applyFill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6" fillId="3" borderId="0" xfId="0" applyFont="1" applyFill="1" applyAlignment="1">
      <alignment horizontal="left" wrapText="1"/>
    </xf>
    <xf numFmtId="164" fontId="6" fillId="3" borderId="0" xfId="0" applyNumberFormat="1" applyFont="1" applyFill="1" applyBorder="1" applyAlignment="1"/>
    <xf numFmtId="164" fontId="25" fillId="3" borderId="0" xfId="0" applyNumberFormat="1" applyFont="1" applyFill="1" applyBorder="1" applyAlignment="1"/>
    <xf numFmtId="0" fontId="6" fillId="0" borderId="0" xfId="0" applyFont="1" applyBorder="1" applyAlignment="1">
      <alignment horizontal="left" wrapText="1"/>
    </xf>
    <xf numFmtId="164" fontId="3" fillId="3" borderId="0" xfId="0" applyNumberFormat="1" applyFont="1" applyFill="1" applyBorder="1" applyAlignment="1">
      <alignment vertical="top"/>
    </xf>
    <xf numFmtId="164" fontId="0" fillId="3" borderId="0" xfId="0" applyNumberFormat="1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7" fillId="3" borderId="11" xfId="0" applyFont="1" applyFill="1" applyBorder="1" applyAlignment="1">
      <alignment horizontal="left" wrapText="1"/>
    </xf>
    <xf numFmtId="3" fontId="23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09"/>
  <sheetViews>
    <sheetView tabSelected="1" view="pageBreakPreview" zoomScaleNormal="100" zoomScaleSheetLayoutView="100" workbookViewId="0">
      <selection activeCell="G101" sqref="G101"/>
    </sheetView>
  </sheetViews>
  <sheetFormatPr defaultRowHeight="14.25" x14ac:dyDescent="0.2"/>
  <cols>
    <col min="1" max="1" width="18" style="48" customWidth="1"/>
    <col min="2" max="2" width="61.7109375" style="48" customWidth="1"/>
    <col min="3" max="4" width="6.7109375" style="48" customWidth="1"/>
    <col min="5" max="5" width="15.7109375" style="48" customWidth="1"/>
    <col min="6" max="6" width="15.7109375" style="167" hidden="1" customWidth="1"/>
    <col min="7" max="7" width="15.7109375" style="326" customWidth="1"/>
    <col min="8" max="8" width="10.28515625" style="168" customWidth="1"/>
    <col min="9" max="16384" width="9.140625" style="48"/>
  </cols>
  <sheetData>
    <row r="1" spans="1:11" ht="20.25" x14ac:dyDescent="0.3">
      <c r="A1" s="97" t="s">
        <v>138</v>
      </c>
      <c r="B1" s="86"/>
      <c r="C1" s="86"/>
      <c r="D1" s="86"/>
      <c r="E1" s="86"/>
      <c r="F1" s="118"/>
      <c r="G1" s="327"/>
      <c r="H1" s="120"/>
    </row>
    <row r="2" spans="1:11" ht="15.75" x14ac:dyDescent="0.25">
      <c r="A2" s="98" t="s">
        <v>198</v>
      </c>
      <c r="B2" s="86"/>
      <c r="C2" s="86"/>
      <c r="D2" s="86"/>
      <c r="E2" s="86"/>
      <c r="F2" s="118"/>
      <c r="G2" s="327"/>
      <c r="H2" s="120"/>
    </row>
    <row r="3" spans="1:11" ht="15.75" customHeight="1" thickBot="1" x14ac:dyDescent="0.25">
      <c r="A3" s="86"/>
      <c r="B3" s="86"/>
      <c r="C3" s="86"/>
      <c r="D3" s="86"/>
      <c r="E3" s="86"/>
      <c r="F3" s="118"/>
      <c r="G3" s="327"/>
      <c r="H3" s="336" t="s">
        <v>5</v>
      </c>
    </row>
    <row r="4" spans="1:11" s="27" customFormat="1" ht="41.25" customHeight="1" thickTop="1" thickBot="1" x14ac:dyDescent="0.25">
      <c r="A4" s="199" t="s">
        <v>113</v>
      </c>
      <c r="B4" s="200"/>
      <c r="C4" s="26" t="s">
        <v>34</v>
      </c>
      <c r="D4" s="26" t="s">
        <v>33</v>
      </c>
      <c r="E4" s="121" t="s">
        <v>124</v>
      </c>
      <c r="F4" s="8" t="s">
        <v>199</v>
      </c>
      <c r="G4" s="121" t="s">
        <v>202</v>
      </c>
      <c r="H4" s="28" t="s">
        <v>9</v>
      </c>
    </row>
    <row r="5" spans="1:11" s="57" customFormat="1" ht="15" customHeight="1" thickTop="1" thickBot="1" x14ac:dyDescent="0.25">
      <c r="A5" s="337">
        <v>1</v>
      </c>
      <c r="B5" s="338"/>
      <c r="C5" s="55">
        <v>2</v>
      </c>
      <c r="D5" s="55">
        <v>3</v>
      </c>
      <c r="E5" s="122">
        <v>4</v>
      </c>
      <c r="F5" s="122">
        <v>6</v>
      </c>
      <c r="G5" s="122">
        <v>5</v>
      </c>
      <c r="H5" s="56" t="s">
        <v>201</v>
      </c>
    </row>
    <row r="6" spans="1:11" s="138" customFormat="1" ht="15.75" thickBot="1" x14ac:dyDescent="0.3">
      <c r="A6" s="284" t="s">
        <v>82</v>
      </c>
      <c r="B6" s="201"/>
      <c r="C6" s="51"/>
      <c r="D6" s="32">
        <v>8</v>
      </c>
      <c r="E6" s="32">
        <f>SUM(E7,E10,E13)</f>
        <v>21600</v>
      </c>
      <c r="F6" s="32">
        <f t="shared" ref="F6" si="0">SUM(F7,F10,F13)</f>
        <v>31599</v>
      </c>
      <c r="G6" s="32">
        <f>SUM(G7,G10,G13)</f>
        <v>36325</v>
      </c>
      <c r="H6" s="285">
        <f>G6/E6*100</f>
        <v>168.1712962962963</v>
      </c>
      <c r="I6" s="137"/>
      <c r="J6" s="137"/>
      <c r="K6" s="137"/>
    </row>
    <row r="7" spans="1:11" s="138" customFormat="1" x14ac:dyDescent="0.2">
      <c r="A7" s="286" t="s">
        <v>21</v>
      </c>
      <c r="B7" s="90" t="s">
        <v>218</v>
      </c>
      <c r="C7" s="127"/>
      <c r="D7" s="128"/>
      <c r="E7" s="106">
        <f>SUM(E8:E9)</f>
        <v>900</v>
      </c>
      <c r="F7" s="106">
        <f t="shared" ref="F7" si="1">SUM(F8:F9)</f>
        <v>730</v>
      </c>
      <c r="G7" s="106">
        <f>SUM(G8:G9)</f>
        <v>675</v>
      </c>
      <c r="H7" s="287">
        <f>G7/E7*100</f>
        <v>75</v>
      </c>
      <c r="I7" s="137"/>
      <c r="J7" s="137"/>
      <c r="K7" s="137"/>
    </row>
    <row r="8" spans="1:11" s="138" customFormat="1" x14ac:dyDescent="0.2">
      <c r="A8" s="288" t="s">
        <v>22</v>
      </c>
      <c r="B8" s="266" t="s">
        <v>88</v>
      </c>
      <c r="C8" s="109">
        <v>435</v>
      </c>
      <c r="D8" s="116"/>
      <c r="E8" s="100">
        <v>100</v>
      </c>
      <c r="F8" s="100">
        <v>165</v>
      </c>
      <c r="G8" s="100">
        <f>SUM('08'!G15:H15)</f>
        <v>75</v>
      </c>
      <c r="H8" s="289">
        <f t="shared" ref="H8:H12" si="2">G8/E8*100</f>
        <v>75</v>
      </c>
      <c r="I8" s="137"/>
      <c r="J8" s="137"/>
      <c r="K8" s="137"/>
    </row>
    <row r="9" spans="1:11" s="138" customFormat="1" x14ac:dyDescent="0.2">
      <c r="A9" s="290"/>
      <c r="B9" s="267" t="s">
        <v>89</v>
      </c>
      <c r="C9" s="109">
        <v>436</v>
      </c>
      <c r="D9" s="116"/>
      <c r="E9" s="100">
        <v>800</v>
      </c>
      <c r="F9" s="100">
        <v>565</v>
      </c>
      <c r="G9" s="100">
        <f>SUM('08'!G16:H16)</f>
        <v>600</v>
      </c>
      <c r="H9" s="289">
        <f t="shared" si="2"/>
        <v>75</v>
      </c>
      <c r="I9" s="137"/>
      <c r="J9" s="137"/>
      <c r="K9" s="137"/>
    </row>
    <row r="10" spans="1:11" s="138" customFormat="1" x14ac:dyDescent="0.2">
      <c r="A10" s="292" t="s">
        <v>21</v>
      </c>
      <c r="B10" s="90" t="s">
        <v>217</v>
      </c>
      <c r="C10" s="127"/>
      <c r="D10" s="128"/>
      <c r="E10" s="106">
        <f>SUM(E11:E12)</f>
        <v>700</v>
      </c>
      <c r="F10" s="106">
        <f t="shared" ref="F10" si="3">SUM(F11:F12)</f>
        <v>548</v>
      </c>
      <c r="G10" s="106">
        <f>SUM(G11:G12)</f>
        <v>650</v>
      </c>
      <c r="H10" s="287">
        <f>G10/E10*100</f>
        <v>92.857142857142861</v>
      </c>
      <c r="I10" s="137"/>
      <c r="J10" s="137"/>
      <c r="K10" s="137"/>
    </row>
    <row r="11" spans="1:11" s="138" customFormat="1" x14ac:dyDescent="0.2">
      <c r="A11" s="288" t="s">
        <v>22</v>
      </c>
      <c r="B11" s="115" t="s">
        <v>90</v>
      </c>
      <c r="C11" s="109">
        <v>430</v>
      </c>
      <c r="D11" s="116"/>
      <c r="E11" s="100">
        <v>500</v>
      </c>
      <c r="F11" s="100">
        <v>413</v>
      </c>
      <c r="G11" s="100">
        <f>SUM('08'!G23:H23)</f>
        <v>500</v>
      </c>
      <c r="H11" s="289">
        <f t="shared" si="2"/>
        <v>100</v>
      </c>
      <c r="I11" s="137"/>
      <c r="J11" s="137"/>
      <c r="K11" s="137"/>
    </row>
    <row r="12" spans="1:11" s="138" customFormat="1" x14ac:dyDescent="0.2">
      <c r="A12" s="290"/>
      <c r="B12" s="259" t="s">
        <v>91</v>
      </c>
      <c r="C12" s="130">
        <v>431</v>
      </c>
      <c r="D12" s="123"/>
      <c r="E12" s="102">
        <v>200</v>
      </c>
      <c r="F12" s="102">
        <v>135</v>
      </c>
      <c r="G12" s="102">
        <f>SUM('08'!G24:H24)</f>
        <v>150</v>
      </c>
      <c r="H12" s="291">
        <f t="shared" si="2"/>
        <v>75</v>
      </c>
      <c r="I12" s="137"/>
      <c r="J12" s="137"/>
      <c r="K12" s="137"/>
    </row>
    <row r="13" spans="1:11" s="138" customFormat="1" x14ac:dyDescent="0.2">
      <c r="A13" s="332" t="s">
        <v>21</v>
      </c>
      <c r="B13" s="139" t="s">
        <v>216</v>
      </c>
      <c r="C13" s="127"/>
      <c r="D13" s="128"/>
      <c r="E13" s="106">
        <f>SUM(E14:E17)</f>
        <v>20000</v>
      </c>
      <c r="F13" s="106">
        <f t="shared" ref="F13" si="4">SUM(F14:F17)</f>
        <v>30321</v>
      </c>
      <c r="G13" s="106">
        <f>SUM(G15:G17)</f>
        <v>35000</v>
      </c>
      <c r="H13" s="287">
        <f>G13/E13*100</f>
        <v>175</v>
      </c>
      <c r="I13" s="137"/>
      <c r="J13" s="137"/>
      <c r="K13" s="137"/>
    </row>
    <row r="14" spans="1:11" s="138" customFormat="1" x14ac:dyDescent="0.2">
      <c r="A14" s="333" t="s">
        <v>22</v>
      </c>
      <c r="B14" s="116" t="s">
        <v>95</v>
      </c>
      <c r="C14" s="109">
        <v>440</v>
      </c>
      <c r="D14" s="116"/>
      <c r="E14" s="100">
        <v>19500</v>
      </c>
      <c r="F14" s="100">
        <v>29774</v>
      </c>
      <c r="G14" s="100"/>
      <c r="H14" s="289"/>
      <c r="I14" s="137"/>
      <c r="J14" s="137"/>
      <c r="K14" s="137"/>
    </row>
    <row r="15" spans="1:11" s="138" customFormat="1" x14ac:dyDescent="0.2">
      <c r="A15" s="334"/>
      <c r="B15" s="116" t="s">
        <v>96</v>
      </c>
      <c r="C15" s="109">
        <v>441</v>
      </c>
      <c r="D15" s="116"/>
      <c r="E15" s="100">
        <v>500</v>
      </c>
      <c r="F15" s="100">
        <v>547</v>
      </c>
      <c r="G15" s="100">
        <f>SUM('08'!G31:H31)</f>
        <v>1000</v>
      </c>
      <c r="H15" s="289">
        <f>G15/E15*100</f>
        <v>200</v>
      </c>
      <c r="I15" s="137"/>
      <c r="J15" s="137"/>
      <c r="K15" s="137"/>
    </row>
    <row r="16" spans="1:11" s="207" customFormat="1" x14ac:dyDescent="0.2">
      <c r="A16" s="331"/>
      <c r="B16" s="116" t="s">
        <v>128</v>
      </c>
      <c r="C16" s="109">
        <v>443</v>
      </c>
      <c r="D16" s="116"/>
      <c r="E16" s="100">
        <v>0</v>
      </c>
      <c r="F16" s="100">
        <v>0</v>
      </c>
      <c r="G16" s="100">
        <f>SUM('08'!G32:H32)</f>
        <v>32000</v>
      </c>
      <c r="H16" s="289"/>
      <c r="I16" s="206"/>
      <c r="J16" s="206"/>
      <c r="K16" s="206"/>
    </row>
    <row r="17" spans="1:14" s="207" customFormat="1" ht="15" thickBot="1" x14ac:dyDescent="0.25">
      <c r="A17" s="331"/>
      <c r="B17" s="116" t="s">
        <v>129</v>
      </c>
      <c r="C17" s="109">
        <v>444</v>
      </c>
      <c r="D17" s="116"/>
      <c r="E17" s="100">
        <v>0</v>
      </c>
      <c r="F17" s="100">
        <v>0</v>
      </c>
      <c r="G17" s="100">
        <f>SUM('08'!G33:H33)</f>
        <v>2000</v>
      </c>
      <c r="H17" s="289"/>
      <c r="I17" s="206"/>
      <c r="J17" s="206"/>
      <c r="K17" s="206"/>
    </row>
    <row r="18" spans="1:14" s="31" customFormat="1" ht="18" customHeight="1" thickBot="1" x14ac:dyDescent="0.3">
      <c r="A18" s="284" t="s">
        <v>68</v>
      </c>
      <c r="B18" s="201"/>
      <c r="C18" s="51"/>
      <c r="D18" s="32">
        <v>9</v>
      </c>
      <c r="E18" s="32">
        <f>SUM(E19,E20,E23,E26)</f>
        <v>15400</v>
      </c>
      <c r="F18" s="32">
        <f t="shared" ref="F18" si="5">SUM(F19,F20,F23,F26)</f>
        <v>15590</v>
      </c>
      <c r="G18" s="32">
        <f t="shared" ref="G18" si="6">SUM(G19,G20,G23,G26)</f>
        <v>13988</v>
      </c>
      <c r="H18" s="285">
        <f>G18/E18*100</f>
        <v>90.831168831168824</v>
      </c>
      <c r="I18" s="30"/>
      <c r="J18" s="30"/>
      <c r="K18" s="30"/>
      <c r="L18" s="30"/>
      <c r="M18" s="30"/>
      <c r="N18" s="30"/>
    </row>
    <row r="19" spans="1:14" x14ac:dyDescent="0.2">
      <c r="A19" s="296" t="s">
        <v>21</v>
      </c>
      <c r="B19" s="144" t="s">
        <v>206</v>
      </c>
      <c r="C19" s="145">
        <v>450</v>
      </c>
      <c r="D19" s="146"/>
      <c r="E19" s="108">
        <v>7000</v>
      </c>
      <c r="F19" s="108">
        <v>7000</v>
      </c>
      <c r="G19" s="108">
        <f>SUM('09'!G15:H15)</f>
        <v>8000</v>
      </c>
      <c r="H19" s="297">
        <f>G19/E19*100</f>
        <v>114.28571428571428</v>
      </c>
      <c r="I19" s="125"/>
      <c r="J19" s="125"/>
      <c r="K19" s="125"/>
    </row>
    <row r="20" spans="1:14" ht="32.25" customHeight="1" x14ac:dyDescent="0.2">
      <c r="A20" s="286" t="s">
        <v>21</v>
      </c>
      <c r="B20" s="246" t="s">
        <v>221</v>
      </c>
      <c r="C20" s="163"/>
      <c r="D20" s="247"/>
      <c r="E20" s="106">
        <f>SUM(E21:E22)</f>
        <v>400</v>
      </c>
      <c r="F20" s="106">
        <f t="shared" ref="F20" si="7">SUM(F21:F22)</f>
        <v>590</v>
      </c>
      <c r="G20" s="106">
        <f t="shared" ref="G20" si="8">SUM(G21:G22)</f>
        <v>738</v>
      </c>
      <c r="H20" s="287">
        <f>G20/E20*100</f>
        <v>184.5</v>
      </c>
      <c r="I20" s="125"/>
      <c r="J20" s="125"/>
      <c r="K20" s="125"/>
    </row>
    <row r="21" spans="1:14" s="129" customFormat="1" ht="12.75" x14ac:dyDescent="0.2">
      <c r="A21" s="293"/>
      <c r="B21" s="99" t="s">
        <v>130</v>
      </c>
      <c r="C21" s="116">
        <v>455</v>
      </c>
      <c r="D21" s="116"/>
      <c r="E21" s="100">
        <v>400</v>
      </c>
      <c r="F21" s="100">
        <v>590</v>
      </c>
      <c r="G21" s="100">
        <f>SUM('09'!G22:H22)</f>
        <v>300</v>
      </c>
      <c r="H21" s="289">
        <f>G21/E21*100</f>
        <v>75</v>
      </c>
    </row>
    <row r="22" spans="1:14" s="129" customFormat="1" ht="12.75" x14ac:dyDescent="0.2">
      <c r="A22" s="293"/>
      <c r="B22" s="99" t="s">
        <v>131</v>
      </c>
      <c r="C22" s="116">
        <v>456</v>
      </c>
      <c r="D22" s="116"/>
      <c r="E22" s="100"/>
      <c r="F22" s="100"/>
      <c r="G22" s="100">
        <f>SUM('09'!G23:H23)</f>
        <v>438</v>
      </c>
      <c r="H22" s="289"/>
    </row>
    <row r="23" spans="1:14" ht="45" customHeight="1" x14ac:dyDescent="0.2">
      <c r="A23" s="286" t="s">
        <v>21</v>
      </c>
      <c r="B23" s="147" t="s">
        <v>223</v>
      </c>
      <c r="C23" s="127"/>
      <c r="D23" s="128"/>
      <c r="E23" s="106">
        <f>SUM(E24:E25)</f>
        <v>5000</v>
      </c>
      <c r="F23" s="106">
        <f t="shared" ref="F23" si="9">SUM(F24:F25)</f>
        <v>5000</v>
      </c>
      <c r="G23" s="106">
        <f>SUM(G24:G25)</f>
        <v>3000</v>
      </c>
      <c r="H23" s="287">
        <f>G23/E23*100</f>
        <v>60</v>
      </c>
    </row>
    <row r="24" spans="1:14" s="129" customFormat="1" ht="15" customHeight="1" x14ac:dyDescent="0.2">
      <c r="A24" s="288" t="s">
        <v>22</v>
      </c>
      <c r="B24" s="99" t="s">
        <v>77</v>
      </c>
      <c r="C24" s="109">
        <v>460</v>
      </c>
      <c r="D24" s="116"/>
      <c r="E24" s="100">
        <v>4000</v>
      </c>
      <c r="F24" s="100">
        <v>4000</v>
      </c>
      <c r="G24" s="100">
        <f>SUM('09'!G30:H30)</f>
        <v>2500</v>
      </c>
      <c r="H24" s="289">
        <f>G24/E24*100</f>
        <v>62.5</v>
      </c>
    </row>
    <row r="25" spans="1:14" s="129" customFormat="1" ht="30" customHeight="1" x14ac:dyDescent="0.2">
      <c r="A25" s="290"/>
      <c r="B25" s="101" t="s">
        <v>78</v>
      </c>
      <c r="C25" s="130">
        <v>461</v>
      </c>
      <c r="D25" s="123"/>
      <c r="E25" s="102">
        <v>1000</v>
      </c>
      <c r="F25" s="102">
        <v>1000</v>
      </c>
      <c r="G25" s="102">
        <f>SUM('09'!G32:H32)</f>
        <v>500</v>
      </c>
      <c r="H25" s="291">
        <f>G25/E25*100</f>
        <v>50</v>
      </c>
    </row>
    <row r="26" spans="1:14" ht="30.75" customHeight="1" x14ac:dyDescent="0.2">
      <c r="A26" s="286" t="s">
        <v>21</v>
      </c>
      <c r="B26" s="147" t="s">
        <v>222</v>
      </c>
      <c r="C26" s="127"/>
      <c r="D26" s="128"/>
      <c r="E26" s="106">
        <f>SUM(E29:E32)</f>
        <v>3000</v>
      </c>
      <c r="F26" s="106">
        <f t="shared" ref="F26" si="10">SUM(F29:F32)</f>
        <v>3000</v>
      </c>
      <c r="G26" s="106">
        <f t="shared" ref="G26" si="11">SUM(G29:G32)</f>
        <v>2250</v>
      </c>
      <c r="H26" s="287">
        <f>G26/E26*100</f>
        <v>75</v>
      </c>
    </row>
    <row r="27" spans="1:14" ht="25.5" customHeight="1" x14ac:dyDescent="0.2">
      <c r="A27" s="292"/>
      <c r="B27" s="264" t="s">
        <v>195</v>
      </c>
      <c r="C27" s="263">
        <v>465</v>
      </c>
      <c r="D27" s="107"/>
      <c r="E27" s="110"/>
      <c r="F27" s="110"/>
      <c r="G27" s="110"/>
      <c r="H27" s="298"/>
    </row>
    <row r="28" spans="1:14" ht="30.75" customHeight="1" x14ac:dyDescent="0.2">
      <c r="A28" s="292"/>
      <c r="B28" s="264" t="s">
        <v>196</v>
      </c>
      <c r="C28" s="263">
        <v>466</v>
      </c>
      <c r="D28" s="107"/>
      <c r="E28" s="110"/>
      <c r="F28" s="110"/>
      <c r="G28" s="110"/>
      <c r="H28" s="298"/>
    </row>
    <row r="29" spans="1:14" s="129" customFormat="1" ht="15" customHeight="1" x14ac:dyDescent="0.2">
      <c r="A29" s="288"/>
      <c r="B29" s="99" t="s">
        <v>80</v>
      </c>
      <c r="C29" s="109">
        <v>467</v>
      </c>
      <c r="D29" s="116"/>
      <c r="E29" s="100">
        <v>300</v>
      </c>
      <c r="F29" s="100">
        <v>190</v>
      </c>
      <c r="G29" s="100">
        <f>SUM('09'!G39:H39)</f>
        <v>225</v>
      </c>
      <c r="H29" s="289">
        <f>G29/E29*100</f>
        <v>75</v>
      </c>
    </row>
    <row r="30" spans="1:14" s="129" customFormat="1" ht="30.75" customHeight="1" x14ac:dyDescent="0.2">
      <c r="A30" s="288"/>
      <c r="B30" s="109" t="s">
        <v>81</v>
      </c>
      <c r="C30" s="109">
        <v>468</v>
      </c>
      <c r="D30" s="116"/>
      <c r="E30" s="100">
        <v>1000</v>
      </c>
      <c r="F30" s="100">
        <v>758</v>
      </c>
      <c r="G30" s="100">
        <v>0</v>
      </c>
      <c r="H30" s="289"/>
    </row>
    <row r="31" spans="1:14" s="129" customFormat="1" ht="41.25" customHeight="1" x14ac:dyDescent="0.2">
      <c r="A31" s="293"/>
      <c r="B31" s="109" t="s">
        <v>79</v>
      </c>
      <c r="C31" s="109">
        <v>469</v>
      </c>
      <c r="D31" s="116"/>
      <c r="E31" s="100">
        <v>1700</v>
      </c>
      <c r="F31" s="100">
        <v>2052</v>
      </c>
      <c r="G31" s="100">
        <v>0</v>
      </c>
      <c r="H31" s="289"/>
    </row>
    <row r="32" spans="1:14" s="129" customFormat="1" ht="40.5" customHeight="1" thickBot="1" x14ac:dyDescent="0.25">
      <c r="A32" s="300"/>
      <c r="B32" s="248" t="s">
        <v>132</v>
      </c>
      <c r="C32" s="248">
        <v>469</v>
      </c>
      <c r="D32" s="132"/>
      <c r="E32" s="249">
        <v>0</v>
      </c>
      <c r="F32" s="249">
        <v>0</v>
      </c>
      <c r="G32" s="249">
        <f>SUM('09'!G40:H40)</f>
        <v>2025</v>
      </c>
      <c r="H32" s="299"/>
    </row>
    <row r="33" spans="1:14" s="31" customFormat="1" ht="18" customHeight="1" thickBot="1" x14ac:dyDescent="0.3">
      <c r="A33" s="301" t="s">
        <v>163</v>
      </c>
      <c r="B33" s="202"/>
      <c r="C33" s="52"/>
      <c r="D33" s="46">
        <v>10</v>
      </c>
      <c r="E33" s="46">
        <f>SUM(E34,E35,E36,E37)</f>
        <v>11800</v>
      </c>
      <c r="F33" s="46">
        <f t="shared" ref="F33" si="12">SUM(F34,F35,F36,F37)</f>
        <v>11800</v>
      </c>
      <c r="G33" s="46">
        <f t="shared" ref="G33" si="13">SUM(G34,G35,G36,G37)</f>
        <v>11475</v>
      </c>
      <c r="H33" s="302">
        <f>G33/E33*100</f>
        <v>97.245762711864401</v>
      </c>
      <c r="I33" s="30"/>
      <c r="J33" s="30"/>
      <c r="K33" s="30"/>
      <c r="L33" s="30"/>
      <c r="M33" s="30"/>
      <c r="N33" s="30"/>
    </row>
    <row r="34" spans="1:14" ht="29.25" customHeight="1" x14ac:dyDescent="0.2">
      <c r="A34" s="296" t="s">
        <v>21</v>
      </c>
      <c r="B34" s="148" t="s">
        <v>224</v>
      </c>
      <c r="C34" s="149">
        <v>495</v>
      </c>
      <c r="D34" s="150"/>
      <c r="E34" s="108">
        <v>700</v>
      </c>
      <c r="F34" s="108">
        <v>700</v>
      </c>
      <c r="G34" s="108">
        <f>SUM('10'!G16:H16)</f>
        <v>525</v>
      </c>
      <c r="H34" s="297">
        <f t="shared" ref="H34:H43" si="14">G34/E34*100</f>
        <v>75</v>
      </c>
    </row>
    <row r="35" spans="1:14" s="138" customFormat="1" ht="28.5" x14ac:dyDescent="0.2">
      <c r="A35" s="303" t="s">
        <v>21</v>
      </c>
      <c r="B35" s="113" t="s">
        <v>231</v>
      </c>
      <c r="C35" s="142">
        <v>520</v>
      </c>
      <c r="D35" s="143"/>
      <c r="E35" s="112">
        <v>180</v>
      </c>
      <c r="F35" s="112">
        <v>180</v>
      </c>
      <c r="G35" s="112">
        <f>SUM('10'!G23:H23)</f>
        <v>180</v>
      </c>
      <c r="H35" s="304">
        <f t="shared" si="14"/>
        <v>100</v>
      </c>
      <c r="I35" s="137"/>
      <c r="J35" s="137"/>
      <c r="K35" s="137"/>
    </row>
    <row r="36" spans="1:14" ht="29.25" customHeight="1" x14ac:dyDescent="0.2">
      <c r="A36" s="303" t="s">
        <v>21</v>
      </c>
      <c r="B36" s="152" t="s">
        <v>228</v>
      </c>
      <c r="C36" s="142">
        <v>510</v>
      </c>
      <c r="D36" s="143"/>
      <c r="E36" s="112">
        <v>420</v>
      </c>
      <c r="F36" s="112">
        <v>420</v>
      </c>
      <c r="G36" s="112">
        <f>SUM('10'!G31:H31)</f>
        <v>420</v>
      </c>
      <c r="H36" s="304">
        <f t="shared" si="14"/>
        <v>100</v>
      </c>
    </row>
    <row r="37" spans="1:14" ht="29.25" customHeight="1" thickBot="1" x14ac:dyDescent="0.25">
      <c r="A37" s="303" t="s">
        <v>21</v>
      </c>
      <c r="B37" s="141" t="s">
        <v>227</v>
      </c>
      <c r="C37" s="142">
        <v>480</v>
      </c>
      <c r="D37" s="143"/>
      <c r="E37" s="112">
        <v>10500</v>
      </c>
      <c r="F37" s="112">
        <v>10500</v>
      </c>
      <c r="G37" s="112">
        <f>SUM('10'!G38:H38)</f>
        <v>10350</v>
      </c>
      <c r="H37" s="304">
        <f>G37/E37*100</f>
        <v>98.571428571428584</v>
      </c>
      <c r="I37" s="138"/>
    </row>
    <row r="38" spans="1:14" s="31" customFormat="1" ht="18" customHeight="1" thickBot="1" x14ac:dyDescent="0.3">
      <c r="A38" s="284" t="s">
        <v>43</v>
      </c>
      <c r="B38" s="201"/>
      <c r="C38" s="51"/>
      <c r="D38" s="32">
        <v>11</v>
      </c>
      <c r="E38" s="32">
        <f>SUM(E39,E44)</f>
        <v>25450</v>
      </c>
      <c r="F38" s="32">
        <f>SUM(F39,F44)</f>
        <v>25450</v>
      </c>
      <c r="G38" s="32">
        <f>SUM(G39,G44)</f>
        <v>27863</v>
      </c>
      <c r="H38" s="285">
        <f>G38/E38*100</f>
        <v>109.48133595284872</v>
      </c>
      <c r="I38" s="30"/>
      <c r="J38" s="30"/>
      <c r="K38" s="30"/>
      <c r="L38" s="30"/>
      <c r="M38" s="30"/>
      <c r="N38" s="30"/>
    </row>
    <row r="39" spans="1:14" ht="15" customHeight="1" x14ac:dyDescent="0.2">
      <c r="A39" s="286" t="s">
        <v>21</v>
      </c>
      <c r="B39" s="90" t="s">
        <v>232</v>
      </c>
      <c r="C39" s="127"/>
      <c r="D39" s="128"/>
      <c r="E39" s="106">
        <f>SUM(E40:E43)</f>
        <v>5450</v>
      </c>
      <c r="F39" s="106">
        <f>SUM(F40:F43)</f>
        <v>5450</v>
      </c>
      <c r="G39" s="106">
        <f>SUM(G40:G43)</f>
        <v>5363</v>
      </c>
      <c r="H39" s="287">
        <f>G39/E39*100</f>
        <v>98.403669724770637</v>
      </c>
    </row>
    <row r="40" spans="1:14" s="129" customFormat="1" ht="15" customHeight="1" x14ac:dyDescent="0.2">
      <c r="A40" s="288" t="s">
        <v>22</v>
      </c>
      <c r="B40" s="115" t="s">
        <v>50</v>
      </c>
      <c r="C40" s="109">
        <v>525</v>
      </c>
      <c r="D40" s="116"/>
      <c r="E40" s="116">
        <v>1500</v>
      </c>
      <c r="F40" s="100">
        <v>1500</v>
      </c>
      <c r="G40" s="100">
        <f>SUM('11'!G19:H19)</f>
        <v>1500</v>
      </c>
      <c r="H40" s="289">
        <f t="shared" si="14"/>
        <v>100</v>
      </c>
    </row>
    <row r="41" spans="1:14" s="129" customFormat="1" ht="15" customHeight="1" x14ac:dyDescent="0.2">
      <c r="A41" s="293"/>
      <c r="B41" s="115" t="s">
        <v>51</v>
      </c>
      <c r="C41" s="109">
        <v>526</v>
      </c>
      <c r="D41" s="116"/>
      <c r="E41" s="116">
        <v>150</v>
      </c>
      <c r="F41" s="100">
        <v>75</v>
      </c>
      <c r="G41" s="100">
        <f>SUM('11'!G20:H20)</f>
        <v>113</v>
      </c>
      <c r="H41" s="289">
        <f t="shared" si="14"/>
        <v>75.333333333333329</v>
      </c>
    </row>
    <row r="42" spans="1:14" s="129" customFormat="1" ht="15" customHeight="1" x14ac:dyDescent="0.2">
      <c r="A42" s="293"/>
      <c r="B42" s="115" t="s">
        <v>52</v>
      </c>
      <c r="C42" s="109">
        <v>527</v>
      </c>
      <c r="D42" s="116"/>
      <c r="E42" s="100">
        <v>1500</v>
      </c>
      <c r="F42" s="100">
        <v>1575</v>
      </c>
      <c r="G42" s="100">
        <f>SUM('11'!G21:H21)</f>
        <v>1500</v>
      </c>
      <c r="H42" s="289">
        <f t="shared" si="14"/>
        <v>100</v>
      </c>
    </row>
    <row r="43" spans="1:14" s="129" customFormat="1" ht="15" customHeight="1" x14ac:dyDescent="0.2">
      <c r="A43" s="293"/>
      <c r="B43" s="115" t="s">
        <v>53</v>
      </c>
      <c r="C43" s="109">
        <v>528</v>
      </c>
      <c r="D43" s="116"/>
      <c r="E43" s="100">
        <v>2300</v>
      </c>
      <c r="F43" s="100">
        <v>2300</v>
      </c>
      <c r="G43" s="100">
        <f>SUM('11'!G22:H22)</f>
        <v>2250</v>
      </c>
      <c r="H43" s="289">
        <f t="shared" si="14"/>
        <v>97.826086956521735</v>
      </c>
    </row>
    <row r="44" spans="1:14" ht="29.25" thickBot="1" x14ac:dyDescent="0.25">
      <c r="A44" s="305" t="s">
        <v>21</v>
      </c>
      <c r="B44" s="153" t="s">
        <v>55</v>
      </c>
      <c r="C44" s="154">
        <v>530</v>
      </c>
      <c r="D44" s="155"/>
      <c r="E44" s="114">
        <v>20000</v>
      </c>
      <c r="F44" s="114">
        <v>20000</v>
      </c>
      <c r="G44" s="114">
        <f>SUM('11'!G35:H35)</f>
        <v>22500</v>
      </c>
      <c r="H44" s="304">
        <f>G44/F44*100</f>
        <v>112.5</v>
      </c>
      <c r="I44" s="125"/>
      <c r="J44" s="125"/>
      <c r="K44" s="125"/>
    </row>
    <row r="45" spans="1:14" s="31" customFormat="1" ht="18" customHeight="1" thickBot="1" x14ac:dyDescent="0.3">
      <c r="A45" s="284" t="s">
        <v>35</v>
      </c>
      <c r="B45" s="201"/>
      <c r="C45" s="51"/>
      <c r="D45" s="32">
        <v>12</v>
      </c>
      <c r="E45" s="32">
        <f>SUM(E46:E49)</f>
        <v>21000</v>
      </c>
      <c r="F45" s="32">
        <f t="shared" ref="F45" si="15">SUM(F46:F49)</f>
        <v>21000</v>
      </c>
      <c r="G45" s="32">
        <f>SUM(G46:G49)</f>
        <v>18750</v>
      </c>
      <c r="H45" s="285">
        <f>G45/E45*100</f>
        <v>89.285714285714292</v>
      </c>
      <c r="I45" s="30"/>
      <c r="J45" s="30"/>
      <c r="K45" s="30"/>
      <c r="L45" s="30"/>
      <c r="M45" s="30"/>
      <c r="N45" s="30"/>
    </row>
    <row r="46" spans="1:14" x14ac:dyDescent="0.2">
      <c r="A46" s="306" t="s">
        <v>21</v>
      </c>
      <c r="B46" s="156" t="s">
        <v>235</v>
      </c>
      <c r="C46" s="157">
        <v>535</v>
      </c>
      <c r="D46" s="158"/>
      <c r="E46" s="59">
        <v>7000</v>
      </c>
      <c r="F46" s="59">
        <v>11314</v>
      </c>
      <c r="G46" s="59">
        <f>SUM('12'!G17:H17)</f>
        <v>10000</v>
      </c>
      <c r="H46" s="307">
        <f>G46/E46*100</f>
        <v>142.85714285714286</v>
      </c>
      <c r="I46" s="125"/>
      <c r="J46" s="125"/>
      <c r="K46" s="125"/>
    </row>
    <row r="47" spans="1:14" ht="28.5" x14ac:dyDescent="0.2">
      <c r="A47" s="308" t="s">
        <v>21</v>
      </c>
      <c r="B47" s="134" t="s">
        <v>41</v>
      </c>
      <c r="C47" s="135">
        <v>540</v>
      </c>
      <c r="D47" s="136"/>
      <c r="E47" s="58">
        <v>7000</v>
      </c>
      <c r="F47" s="58">
        <v>7000</v>
      </c>
      <c r="G47" s="58">
        <v>0</v>
      </c>
      <c r="H47" s="307"/>
      <c r="I47" s="125"/>
      <c r="J47" s="125"/>
      <c r="K47" s="125"/>
    </row>
    <row r="48" spans="1:14" ht="18" customHeight="1" x14ac:dyDescent="0.2">
      <c r="A48" s="306" t="s">
        <v>21</v>
      </c>
      <c r="B48" s="156" t="s">
        <v>42</v>
      </c>
      <c r="C48" s="157">
        <v>545</v>
      </c>
      <c r="D48" s="158"/>
      <c r="E48" s="59">
        <v>7000</v>
      </c>
      <c r="F48" s="59">
        <v>2686</v>
      </c>
      <c r="G48" s="59">
        <v>0</v>
      </c>
      <c r="H48" s="307"/>
      <c r="I48" s="125"/>
      <c r="J48" s="125"/>
      <c r="K48" s="125"/>
    </row>
    <row r="49" spans="1:14" ht="29.25" thickBot="1" x14ac:dyDescent="0.25">
      <c r="A49" s="309" t="s">
        <v>21</v>
      </c>
      <c r="B49" s="242" t="s">
        <v>236</v>
      </c>
      <c r="C49" s="243">
        <v>590</v>
      </c>
      <c r="D49" s="244"/>
      <c r="E49" s="245">
        <v>0</v>
      </c>
      <c r="F49" s="245">
        <v>0</v>
      </c>
      <c r="G49" s="245">
        <f>SUM('12'!G22:H22)</f>
        <v>8750</v>
      </c>
      <c r="H49" s="307"/>
      <c r="I49" s="125"/>
      <c r="J49" s="125"/>
      <c r="K49" s="125"/>
    </row>
    <row r="50" spans="1:14" s="31" customFormat="1" ht="18" customHeight="1" thickBot="1" x14ac:dyDescent="0.3">
      <c r="A50" s="284" t="s">
        <v>152</v>
      </c>
      <c r="B50" s="201"/>
      <c r="C50" s="51"/>
      <c r="D50" s="32">
        <v>13</v>
      </c>
      <c r="E50" s="32">
        <f>SUM(E51,E54,E59,E60,E61,E62,E63,E67,E70)</f>
        <v>99050</v>
      </c>
      <c r="F50" s="32">
        <f t="shared" ref="F50" si="16">SUM(F51,F54,F59,F60,F61,F62,F63,F67,F70)</f>
        <v>101550</v>
      </c>
      <c r="G50" s="32">
        <f>SUM(G51,G54,G59,G60,G61,G62,G63,G67,G70)</f>
        <v>173600</v>
      </c>
      <c r="H50" s="285">
        <f>G50/E50*100</f>
        <v>175.26501766784452</v>
      </c>
      <c r="I50" s="30"/>
      <c r="J50" s="30"/>
      <c r="K50" s="30"/>
      <c r="L50" s="30"/>
      <c r="M50" s="30"/>
      <c r="N50" s="30"/>
    </row>
    <row r="51" spans="1:14" s="138" customFormat="1" ht="33.75" customHeight="1" x14ac:dyDescent="0.2">
      <c r="A51" s="292" t="s">
        <v>21</v>
      </c>
      <c r="B51" s="255" t="s">
        <v>242</v>
      </c>
      <c r="C51" s="256"/>
      <c r="D51" s="256"/>
      <c r="E51" s="111"/>
      <c r="F51" s="111">
        <v>0</v>
      </c>
      <c r="G51" s="110">
        <f>SUM(G52:G53)</f>
        <v>52600</v>
      </c>
      <c r="H51" s="310"/>
      <c r="I51" s="283"/>
      <c r="J51" s="137"/>
      <c r="K51" s="137"/>
    </row>
    <row r="52" spans="1:14" s="258" customFormat="1" x14ac:dyDescent="0.2">
      <c r="A52" s="293" t="s">
        <v>22</v>
      </c>
      <c r="B52" s="74" t="s">
        <v>109</v>
      </c>
      <c r="C52" s="116">
        <v>595</v>
      </c>
      <c r="D52" s="116"/>
      <c r="E52" s="100"/>
      <c r="F52" s="100"/>
      <c r="G52" s="100">
        <f>SUM('13'!G23:H23)</f>
        <v>30100</v>
      </c>
      <c r="H52" s="289"/>
      <c r="I52" s="257"/>
      <c r="J52" s="257"/>
      <c r="K52" s="257"/>
    </row>
    <row r="53" spans="1:14" s="258" customFormat="1" ht="12.75" x14ac:dyDescent="0.2">
      <c r="A53" s="290"/>
      <c r="B53" s="259" t="s">
        <v>134</v>
      </c>
      <c r="C53" s="123">
        <v>596</v>
      </c>
      <c r="D53" s="123"/>
      <c r="E53" s="102"/>
      <c r="F53" s="102"/>
      <c r="G53" s="102">
        <f>SUM('13'!G24:H24)</f>
        <v>22500</v>
      </c>
      <c r="H53" s="291"/>
      <c r="I53" s="257"/>
      <c r="J53" s="257"/>
      <c r="K53" s="257"/>
    </row>
    <row r="54" spans="1:14" s="138" customFormat="1" x14ac:dyDescent="0.2">
      <c r="A54" s="292" t="s">
        <v>21</v>
      </c>
      <c r="B54" s="209" t="s">
        <v>244</v>
      </c>
      <c r="C54" s="151"/>
      <c r="D54" s="107"/>
      <c r="E54" s="110">
        <f>SUM(E55:E57)</f>
        <v>50700</v>
      </c>
      <c r="F54" s="110">
        <f>SUM(F55:F57)</f>
        <v>53435</v>
      </c>
      <c r="G54" s="110">
        <f>SUM(G55:G58)</f>
        <v>11500</v>
      </c>
      <c r="H54" s="298">
        <f>G54/E54*100</f>
        <v>22.682445759368836</v>
      </c>
      <c r="I54" s="137"/>
      <c r="J54" s="137"/>
      <c r="K54" s="137"/>
    </row>
    <row r="55" spans="1:14" s="138" customFormat="1" x14ac:dyDescent="0.2">
      <c r="A55" s="288" t="s">
        <v>22</v>
      </c>
      <c r="B55" s="74" t="s">
        <v>109</v>
      </c>
      <c r="C55" s="109">
        <v>500</v>
      </c>
      <c r="D55" s="116"/>
      <c r="E55" s="100">
        <v>42500</v>
      </c>
      <c r="F55" s="100">
        <v>42500</v>
      </c>
      <c r="G55" s="100"/>
      <c r="H55" s="289"/>
      <c r="I55" s="137"/>
      <c r="J55" s="137"/>
      <c r="K55" s="137"/>
    </row>
    <row r="56" spans="1:14" s="138" customFormat="1" x14ac:dyDescent="0.2">
      <c r="A56" s="293"/>
      <c r="B56" s="74" t="s">
        <v>123</v>
      </c>
      <c r="C56" s="109">
        <v>501</v>
      </c>
      <c r="D56" s="116"/>
      <c r="E56" s="100">
        <v>8100</v>
      </c>
      <c r="F56" s="100">
        <v>10835</v>
      </c>
      <c r="G56" s="100">
        <f>SUM('13'!G32:H32)</f>
        <v>9300</v>
      </c>
      <c r="H56" s="289">
        <f>G56/E56*100</f>
        <v>114.81481481481481</v>
      </c>
      <c r="I56" s="137"/>
      <c r="J56" s="137"/>
      <c r="K56" s="137"/>
    </row>
    <row r="57" spans="1:14" s="138" customFormat="1" x14ac:dyDescent="0.2">
      <c r="A57" s="292"/>
      <c r="B57" s="74" t="s">
        <v>110</v>
      </c>
      <c r="C57" s="116">
        <v>502</v>
      </c>
      <c r="D57" s="116"/>
      <c r="E57" s="100">
        <v>100</v>
      </c>
      <c r="F57" s="100">
        <v>100</v>
      </c>
      <c r="G57" s="100">
        <f>SUM('13'!G33:H33)</f>
        <v>200</v>
      </c>
      <c r="H57" s="289">
        <f>G57/E57*100</f>
        <v>200</v>
      </c>
      <c r="I57" s="137"/>
      <c r="J57" s="137"/>
      <c r="K57" s="137"/>
    </row>
    <row r="58" spans="1:14" s="138" customFormat="1" ht="15" thickBot="1" x14ac:dyDescent="0.25">
      <c r="A58" s="295"/>
      <c r="B58" s="272" t="s">
        <v>133</v>
      </c>
      <c r="C58" s="132">
        <v>503</v>
      </c>
      <c r="D58" s="132"/>
      <c r="E58" s="249">
        <v>0</v>
      </c>
      <c r="F58" s="249">
        <v>0</v>
      </c>
      <c r="G58" s="249">
        <f>SUM('13'!G34:H34)</f>
        <v>2000</v>
      </c>
      <c r="H58" s="311"/>
      <c r="I58" s="137"/>
      <c r="J58" s="137"/>
      <c r="K58" s="137"/>
    </row>
    <row r="59" spans="1:14" ht="29.25" customHeight="1" x14ac:dyDescent="0.2">
      <c r="A59" s="312" t="s">
        <v>21</v>
      </c>
      <c r="B59" s="268" t="s">
        <v>245</v>
      </c>
      <c r="C59" s="269">
        <v>505</v>
      </c>
      <c r="D59" s="270"/>
      <c r="E59" s="271">
        <v>1250</v>
      </c>
      <c r="F59" s="271">
        <v>1250</v>
      </c>
      <c r="G59" s="271">
        <f>SUM('13'!G44:H44)</f>
        <v>1250</v>
      </c>
      <c r="H59" s="313">
        <f>G59/E59*100</f>
        <v>100</v>
      </c>
    </row>
    <row r="60" spans="1:14" s="138" customFormat="1" ht="28.5" x14ac:dyDescent="0.2">
      <c r="A60" s="303" t="s">
        <v>21</v>
      </c>
      <c r="B60" s="113" t="s">
        <v>248</v>
      </c>
      <c r="C60" s="142">
        <v>515</v>
      </c>
      <c r="D60" s="143"/>
      <c r="E60" s="112">
        <v>4000</v>
      </c>
      <c r="F60" s="112">
        <v>4000</v>
      </c>
      <c r="G60" s="112">
        <f>SUM('13'!G49:H49)</f>
        <v>3800</v>
      </c>
      <c r="H60" s="304">
        <f>G60/E60*100</f>
        <v>95</v>
      </c>
      <c r="I60" s="137"/>
      <c r="J60" s="137"/>
      <c r="K60" s="137"/>
    </row>
    <row r="61" spans="1:14" s="138" customFormat="1" ht="28.5" x14ac:dyDescent="0.2">
      <c r="A61" s="303" t="s">
        <v>21</v>
      </c>
      <c r="B61" s="113" t="s">
        <v>249</v>
      </c>
      <c r="C61" s="142">
        <v>600</v>
      </c>
      <c r="D61" s="143"/>
      <c r="E61" s="112"/>
      <c r="F61" s="112">
        <v>0</v>
      </c>
      <c r="G61" s="112">
        <f>SUM('13'!G55:H55)</f>
        <v>800</v>
      </c>
      <c r="H61" s="304"/>
      <c r="I61" s="137"/>
      <c r="J61" s="137"/>
      <c r="K61" s="137"/>
    </row>
    <row r="62" spans="1:14" s="138" customFormat="1" ht="28.5" x14ac:dyDescent="0.2">
      <c r="A62" s="303" t="s">
        <v>21</v>
      </c>
      <c r="B62" s="113" t="s">
        <v>252</v>
      </c>
      <c r="C62" s="142">
        <v>605</v>
      </c>
      <c r="D62" s="143"/>
      <c r="E62" s="112"/>
      <c r="F62" s="112">
        <v>0</v>
      </c>
      <c r="G62" s="112">
        <f>SUM('13'!G60:H60)</f>
        <v>56000</v>
      </c>
      <c r="H62" s="304"/>
      <c r="I62" s="137"/>
      <c r="J62" s="137"/>
      <c r="K62" s="137"/>
    </row>
    <row r="63" spans="1:14" s="138" customFormat="1" x14ac:dyDescent="0.2">
      <c r="A63" s="292" t="s">
        <v>21</v>
      </c>
      <c r="B63" s="90" t="s">
        <v>238</v>
      </c>
      <c r="C63" s="127"/>
      <c r="D63" s="128"/>
      <c r="E63" s="106">
        <f>SUM(E64:E66)</f>
        <v>12000</v>
      </c>
      <c r="F63" s="106">
        <f t="shared" ref="F63" si="17">SUM(F64:F66)</f>
        <v>12000</v>
      </c>
      <c r="G63" s="106">
        <f t="shared" ref="G63" si="18">SUM(G64:G66)</f>
        <v>13550</v>
      </c>
      <c r="H63" s="287">
        <f>G63/E63*100</f>
        <v>112.91666666666667</v>
      </c>
      <c r="I63" s="137"/>
      <c r="J63" s="137"/>
      <c r="K63" s="137"/>
    </row>
    <row r="64" spans="1:14" s="138" customFormat="1" x14ac:dyDescent="0.2">
      <c r="A64" s="288" t="s">
        <v>22</v>
      </c>
      <c r="B64" s="74" t="s">
        <v>93</v>
      </c>
      <c r="C64" s="109">
        <v>550</v>
      </c>
      <c r="D64" s="116"/>
      <c r="E64" s="100">
        <v>10500</v>
      </c>
      <c r="F64" s="100">
        <v>10610</v>
      </c>
      <c r="G64" s="100">
        <f>SUM('13'!G66:H66)</f>
        <v>10550</v>
      </c>
      <c r="H64" s="289">
        <f>G64/E64*100</f>
        <v>100.47619047619048</v>
      </c>
      <c r="I64" s="137"/>
      <c r="J64" s="137"/>
      <c r="K64" s="137"/>
    </row>
    <row r="65" spans="1:11" s="138" customFormat="1" x14ac:dyDescent="0.2">
      <c r="A65" s="293"/>
      <c r="B65" s="107" t="s">
        <v>94</v>
      </c>
      <c r="C65" s="109">
        <v>551</v>
      </c>
      <c r="D65" s="116"/>
      <c r="E65" s="100">
        <v>1500</v>
      </c>
      <c r="F65" s="100">
        <v>1390</v>
      </c>
      <c r="G65" s="100">
        <f>SUM('13'!G67:H67)</f>
        <v>1500</v>
      </c>
      <c r="H65" s="289">
        <f>G65/E65*100</f>
        <v>100</v>
      </c>
      <c r="I65" s="137"/>
      <c r="J65" s="137"/>
      <c r="K65" s="137"/>
    </row>
    <row r="66" spans="1:11" s="207" customFormat="1" ht="42.75" x14ac:dyDescent="0.2">
      <c r="A66" s="314"/>
      <c r="B66" s="260" t="s">
        <v>127</v>
      </c>
      <c r="C66" s="130">
        <v>552</v>
      </c>
      <c r="D66" s="123"/>
      <c r="E66" s="102"/>
      <c r="F66" s="102">
        <v>0</v>
      </c>
      <c r="G66" s="102">
        <f>SUM('13'!G68:H68)</f>
        <v>1500</v>
      </c>
      <c r="H66" s="291"/>
      <c r="I66" s="206"/>
      <c r="J66" s="206"/>
      <c r="K66" s="206"/>
    </row>
    <row r="67" spans="1:11" s="138" customFormat="1" x14ac:dyDescent="0.2">
      <c r="A67" s="292" t="s">
        <v>21</v>
      </c>
      <c r="B67" s="90" t="s">
        <v>239</v>
      </c>
      <c r="C67" s="151"/>
      <c r="D67" s="107"/>
      <c r="E67" s="110">
        <f>SUM(E68:E69)</f>
        <v>31100</v>
      </c>
      <c r="F67" s="110">
        <f t="shared" ref="F67" si="19">SUM(F68:F69)</f>
        <v>30865</v>
      </c>
      <c r="G67" s="110">
        <f t="shared" ref="G67" si="20">SUM(G68:G69)</f>
        <v>30100</v>
      </c>
      <c r="H67" s="298">
        <f>G67/E67*100</f>
        <v>96.784565916398719</v>
      </c>
      <c r="I67" s="137"/>
      <c r="J67" s="137"/>
      <c r="K67" s="137"/>
    </row>
    <row r="68" spans="1:11" s="138" customFormat="1" x14ac:dyDescent="0.2">
      <c r="A68" s="288" t="s">
        <v>22</v>
      </c>
      <c r="B68" s="74" t="s">
        <v>107</v>
      </c>
      <c r="C68" s="109">
        <v>555</v>
      </c>
      <c r="D68" s="116"/>
      <c r="E68" s="100">
        <v>22000</v>
      </c>
      <c r="F68" s="100">
        <v>21765</v>
      </c>
      <c r="G68" s="100">
        <v>22000</v>
      </c>
      <c r="H68" s="289">
        <f>G68/E68*100</f>
        <v>100</v>
      </c>
      <c r="I68" s="137"/>
      <c r="J68" s="137"/>
      <c r="K68" s="137"/>
    </row>
    <row r="69" spans="1:11" s="138" customFormat="1" x14ac:dyDescent="0.2">
      <c r="A69" s="290"/>
      <c r="B69" s="105" t="s">
        <v>106</v>
      </c>
      <c r="C69" s="130">
        <v>556</v>
      </c>
      <c r="D69" s="123"/>
      <c r="E69" s="102">
        <v>9100</v>
      </c>
      <c r="F69" s="102">
        <v>9100</v>
      </c>
      <c r="G69" s="102">
        <v>8100</v>
      </c>
      <c r="H69" s="291">
        <f>G69/E69*100</f>
        <v>89.010989010989007</v>
      </c>
      <c r="I69" s="137"/>
      <c r="J69" s="137"/>
      <c r="K69" s="137"/>
    </row>
    <row r="70" spans="1:11" ht="29.25" customHeight="1" thickBot="1" x14ac:dyDescent="0.25">
      <c r="A70" s="303" t="s">
        <v>21</v>
      </c>
      <c r="B70" s="261" t="s">
        <v>241</v>
      </c>
      <c r="C70" s="142">
        <v>610</v>
      </c>
      <c r="D70" s="143"/>
      <c r="E70" s="112"/>
      <c r="F70" s="112">
        <v>0</v>
      </c>
      <c r="G70" s="112">
        <f>SUM('13'!G83:H83)</f>
        <v>4000</v>
      </c>
      <c r="H70" s="304"/>
      <c r="I70" s="138"/>
    </row>
    <row r="71" spans="1:11" ht="15" x14ac:dyDescent="0.25">
      <c r="A71" s="315" t="s">
        <v>32</v>
      </c>
      <c r="B71" s="29"/>
      <c r="C71" s="53"/>
      <c r="D71" s="29">
        <v>14</v>
      </c>
      <c r="E71" s="161">
        <f>SUM(E72,E79,E85)</f>
        <v>8000</v>
      </c>
      <c r="F71" s="161">
        <f t="shared" ref="F71" si="21">SUM(F72,F79,F85)</f>
        <v>8000</v>
      </c>
      <c r="G71" s="161">
        <f>SUM(G72,G79,G85)</f>
        <v>6375</v>
      </c>
      <c r="H71" s="316">
        <f>G71/E71*100</f>
        <v>79.6875</v>
      </c>
    </row>
    <row r="72" spans="1:11" ht="15" customHeight="1" x14ac:dyDescent="0.2">
      <c r="A72" s="286" t="s">
        <v>21</v>
      </c>
      <c r="B72" s="139" t="s">
        <v>255</v>
      </c>
      <c r="C72" s="127"/>
      <c r="D72" s="128"/>
      <c r="E72" s="106">
        <f>SUM(E73:E76)</f>
        <v>3000</v>
      </c>
      <c r="F72" s="106">
        <f>SUM(F73:F76)</f>
        <v>3000</v>
      </c>
      <c r="G72" s="106">
        <f>SUM(G73:G78)</f>
        <v>2625</v>
      </c>
      <c r="H72" s="287">
        <f>G72/E72*100</f>
        <v>87.5</v>
      </c>
    </row>
    <row r="73" spans="1:11" s="129" customFormat="1" ht="15" customHeight="1" x14ac:dyDescent="0.2">
      <c r="A73" s="288" t="s">
        <v>22</v>
      </c>
      <c r="B73" s="109" t="s">
        <v>23</v>
      </c>
      <c r="C73" s="109">
        <v>575</v>
      </c>
      <c r="D73" s="116"/>
      <c r="E73" s="100">
        <v>1400</v>
      </c>
      <c r="F73" s="100">
        <v>1720</v>
      </c>
      <c r="G73" s="100">
        <f>SUM('14'!G18:H18)</f>
        <v>1375</v>
      </c>
      <c r="H73" s="289">
        <f t="shared" ref="H73:H76" si="22">G73/E73*100</f>
        <v>98.214285714285708</v>
      </c>
    </row>
    <row r="74" spans="1:11" s="129" customFormat="1" ht="15" customHeight="1" x14ac:dyDescent="0.2">
      <c r="A74" s="293"/>
      <c r="B74" s="109" t="s">
        <v>185</v>
      </c>
      <c r="C74" s="109">
        <v>576</v>
      </c>
      <c r="D74" s="116"/>
      <c r="E74" s="100">
        <v>1000</v>
      </c>
      <c r="F74" s="100">
        <v>573</v>
      </c>
      <c r="G74" s="100">
        <f>SUM('14'!G19:H19)</f>
        <v>450</v>
      </c>
      <c r="H74" s="289">
        <f t="shared" si="22"/>
        <v>45</v>
      </c>
    </row>
    <row r="75" spans="1:11" s="129" customFormat="1" ht="15" customHeight="1" x14ac:dyDescent="0.2">
      <c r="A75" s="293"/>
      <c r="B75" s="109" t="s">
        <v>186</v>
      </c>
      <c r="C75" s="109">
        <v>577</v>
      </c>
      <c r="D75" s="116"/>
      <c r="E75" s="100">
        <v>350</v>
      </c>
      <c r="F75" s="100">
        <v>307</v>
      </c>
      <c r="G75" s="100">
        <f>SUM('14'!G20:H20)</f>
        <v>300</v>
      </c>
      <c r="H75" s="289">
        <f t="shared" si="22"/>
        <v>85.714285714285708</v>
      </c>
    </row>
    <row r="76" spans="1:11" s="129" customFormat="1" ht="15" customHeight="1" x14ac:dyDescent="0.2">
      <c r="A76" s="293"/>
      <c r="B76" s="109" t="s">
        <v>187</v>
      </c>
      <c r="C76" s="109">
        <v>578</v>
      </c>
      <c r="D76" s="116"/>
      <c r="E76" s="100">
        <v>250</v>
      </c>
      <c r="F76" s="100">
        <v>400</v>
      </c>
      <c r="G76" s="100">
        <f>SUM('14'!G21:H21)</f>
        <v>300</v>
      </c>
      <c r="H76" s="289">
        <f t="shared" si="22"/>
        <v>120</v>
      </c>
    </row>
    <row r="77" spans="1:11" s="129" customFormat="1" ht="18" customHeight="1" x14ac:dyDescent="0.2">
      <c r="A77" s="293"/>
      <c r="B77" s="109" t="s">
        <v>197</v>
      </c>
      <c r="C77" s="109"/>
      <c r="D77" s="116"/>
      <c r="E77" s="100"/>
      <c r="F77" s="100"/>
      <c r="G77" s="100"/>
      <c r="H77" s="289"/>
    </row>
    <row r="78" spans="1:11" s="208" customFormat="1" ht="16.5" customHeight="1" x14ac:dyDescent="0.2">
      <c r="A78" s="294"/>
      <c r="B78" s="109" t="s">
        <v>135</v>
      </c>
      <c r="C78" s="109">
        <v>579</v>
      </c>
      <c r="D78" s="116"/>
      <c r="E78" s="100">
        <v>0</v>
      </c>
      <c r="F78" s="100">
        <v>0</v>
      </c>
      <c r="G78" s="100">
        <v>200</v>
      </c>
      <c r="H78" s="289"/>
    </row>
    <row r="79" spans="1:11" ht="31.5" customHeight="1" x14ac:dyDescent="0.2">
      <c r="A79" s="286" t="s">
        <v>21</v>
      </c>
      <c r="B79" s="335" t="s">
        <v>254</v>
      </c>
      <c r="C79" s="163"/>
      <c r="D79" s="128"/>
      <c r="E79" s="106">
        <f>SUM(E80:E83)</f>
        <v>3000</v>
      </c>
      <c r="F79" s="106">
        <f>SUM(F80:F83)</f>
        <v>3000</v>
      </c>
      <c r="G79" s="106">
        <f>SUM(G80:G84)</f>
        <v>2250</v>
      </c>
      <c r="H79" s="287">
        <f>G79/E79*100</f>
        <v>75</v>
      </c>
    </row>
    <row r="80" spans="1:11" s="129" customFormat="1" ht="29.25" customHeight="1" x14ac:dyDescent="0.2">
      <c r="A80" s="288" t="s">
        <v>22</v>
      </c>
      <c r="B80" s="109" t="s">
        <v>25</v>
      </c>
      <c r="C80" s="116">
        <v>565</v>
      </c>
      <c r="D80" s="116"/>
      <c r="E80" s="100">
        <v>400</v>
      </c>
      <c r="F80" s="100">
        <v>400</v>
      </c>
      <c r="G80" s="100"/>
      <c r="H80" s="289"/>
    </row>
    <row r="81" spans="1:11" s="129" customFormat="1" ht="18.75" customHeight="1" x14ac:dyDescent="0.2">
      <c r="A81" s="293"/>
      <c r="B81" s="109" t="s">
        <v>209</v>
      </c>
      <c r="C81" s="116">
        <v>566</v>
      </c>
      <c r="D81" s="116"/>
      <c r="E81" s="100">
        <v>1800</v>
      </c>
      <c r="F81" s="100">
        <v>1482</v>
      </c>
      <c r="G81" s="100">
        <f>SUM('14'!G33:H33)</f>
        <v>1550</v>
      </c>
      <c r="H81" s="289">
        <f>G81/E81*100</f>
        <v>86.111111111111114</v>
      </c>
    </row>
    <row r="82" spans="1:11" s="129" customFormat="1" ht="29.25" customHeight="1" x14ac:dyDescent="0.2">
      <c r="A82" s="293"/>
      <c r="B82" s="109" t="s">
        <v>26</v>
      </c>
      <c r="C82" s="116">
        <v>567</v>
      </c>
      <c r="D82" s="116"/>
      <c r="E82" s="100">
        <v>400</v>
      </c>
      <c r="F82" s="100">
        <v>400</v>
      </c>
      <c r="G82" s="100"/>
      <c r="H82" s="289"/>
    </row>
    <row r="83" spans="1:11" s="129" customFormat="1" ht="30.75" customHeight="1" x14ac:dyDescent="0.2">
      <c r="A83" s="293"/>
      <c r="B83" s="109" t="s">
        <v>27</v>
      </c>
      <c r="C83" s="116">
        <v>568</v>
      </c>
      <c r="D83" s="116"/>
      <c r="E83" s="100">
        <v>400</v>
      </c>
      <c r="F83" s="100">
        <v>718</v>
      </c>
      <c r="G83" s="100"/>
      <c r="H83" s="289"/>
    </row>
    <row r="84" spans="1:11" s="129" customFormat="1" ht="19.5" customHeight="1" x14ac:dyDescent="0.2">
      <c r="A84" s="288"/>
      <c r="B84" s="109" t="s">
        <v>136</v>
      </c>
      <c r="C84" s="116">
        <v>569</v>
      </c>
      <c r="D84" s="116"/>
      <c r="E84" s="100"/>
      <c r="F84" s="100"/>
      <c r="G84" s="100">
        <f>SUM('14'!G34:H34)</f>
        <v>700</v>
      </c>
      <c r="H84" s="289"/>
    </row>
    <row r="85" spans="1:11" ht="15" customHeight="1" thickBot="1" x14ac:dyDescent="0.25">
      <c r="A85" s="305" t="s">
        <v>21</v>
      </c>
      <c r="B85" s="155" t="s">
        <v>256</v>
      </c>
      <c r="C85" s="154">
        <v>570</v>
      </c>
      <c r="D85" s="155"/>
      <c r="E85" s="114">
        <v>2000</v>
      </c>
      <c r="F85" s="114">
        <v>2000</v>
      </c>
      <c r="G85" s="114">
        <f>SUM('14'!G46:H46)</f>
        <v>1500</v>
      </c>
      <c r="H85" s="317">
        <f t="shared" ref="H85:H96" si="23">G85/E85*100</f>
        <v>75</v>
      </c>
    </row>
    <row r="86" spans="1:11" ht="15.75" thickBot="1" x14ac:dyDescent="0.3">
      <c r="A86" s="318" t="s">
        <v>174</v>
      </c>
      <c r="B86" s="44"/>
      <c r="C86" s="54"/>
      <c r="D86" s="44">
        <v>18</v>
      </c>
      <c r="E86" s="119">
        <f>SUM(E87,E93,E94,E97)</f>
        <v>27300</v>
      </c>
      <c r="F86" s="119">
        <f t="shared" ref="F86" si="24">SUM(F87,F93,F94,F97)</f>
        <v>27220</v>
      </c>
      <c r="G86" s="119">
        <f t="shared" ref="G86" si="25">SUM(G87,G93,G94,G97)</f>
        <v>24100</v>
      </c>
      <c r="H86" s="319">
        <f>G86/E86*100</f>
        <v>88.278388278388277</v>
      </c>
    </row>
    <row r="87" spans="1:11" ht="30" customHeight="1" x14ac:dyDescent="0.2">
      <c r="A87" s="292" t="s">
        <v>21</v>
      </c>
      <c r="B87" s="165" t="s">
        <v>258</v>
      </c>
      <c r="C87" s="151"/>
      <c r="D87" s="107"/>
      <c r="E87" s="110">
        <f>SUM('18'!D8:D9)</f>
        <v>10800</v>
      </c>
      <c r="F87" s="110">
        <f>SUM(F88:F92)</f>
        <v>10830</v>
      </c>
      <c r="G87" s="110">
        <f>SUM(G88:G92)</f>
        <v>8100</v>
      </c>
      <c r="H87" s="298">
        <f>G87/E87*100</f>
        <v>75</v>
      </c>
    </row>
    <row r="88" spans="1:11" s="129" customFormat="1" ht="15" customHeight="1" x14ac:dyDescent="0.2">
      <c r="A88" s="288" t="s">
        <v>22</v>
      </c>
      <c r="B88" s="109" t="s">
        <v>63</v>
      </c>
      <c r="C88" s="109">
        <v>580</v>
      </c>
      <c r="D88" s="116"/>
      <c r="E88" s="100">
        <v>1500</v>
      </c>
      <c r="F88" s="100">
        <v>1500</v>
      </c>
      <c r="G88" s="100">
        <f>SUM('18'!G19:H19)</f>
        <v>1200</v>
      </c>
      <c r="H88" s="289">
        <f t="shared" si="23"/>
        <v>80</v>
      </c>
    </row>
    <row r="89" spans="1:11" s="129" customFormat="1" ht="15" customHeight="1" x14ac:dyDescent="0.2">
      <c r="A89" s="293"/>
      <c r="B89" s="109" t="s">
        <v>64</v>
      </c>
      <c r="C89" s="109">
        <v>581</v>
      </c>
      <c r="D89" s="116"/>
      <c r="E89" s="100">
        <v>400</v>
      </c>
      <c r="F89" s="100">
        <v>400</v>
      </c>
      <c r="G89" s="100">
        <f>SUM('18'!G20:H20)</f>
        <v>400</v>
      </c>
      <c r="H89" s="289">
        <f t="shared" si="23"/>
        <v>100</v>
      </c>
    </row>
    <row r="90" spans="1:11" s="129" customFormat="1" ht="30" customHeight="1" x14ac:dyDescent="0.2">
      <c r="A90" s="293"/>
      <c r="B90" s="109" t="s">
        <v>65</v>
      </c>
      <c r="C90" s="109">
        <v>582</v>
      </c>
      <c r="D90" s="116"/>
      <c r="E90" s="100">
        <v>800</v>
      </c>
      <c r="F90" s="100">
        <v>830</v>
      </c>
      <c r="G90" s="100">
        <f>SUM('18'!G21:H21)</f>
        <v>600</v>
      </c>
      <c r="H90" s="289">
        <f t="shared" si="23"/>
        <v>75</v>
      </c>
    </row>
    <row r="91" spans="1:11" s="129" customFormat="1" ht="29.25" customHeight="1" x14ac:dyDescent="0.2">
      <c r="A91" s="293"/>
      <c r="B91" s="109" t="s">
        <v>66</v>
      </c>
      <c r="C91" s="109">
        <v>583</v>
      </c>
      <c r="D91" s="116"/>
      <c r="E91" s="100">
        <v>7100</v>
      </c>
      <c r="F91" s="100">
        <v>7100</v>
      </c>
      <c r="G91" s="100">
        <f>SUM('18'!G22:H22)</f>
        <v>5300</v>
      </c>
      <c r="H91" s="289">
        <f t="shared" si="23"/>
        <v>74.647887323943664</v>
      </c>
    </row>
    <row r="92" spans="1:11" ht="29.25" customHeight="1" x14ac:dyDescent="0.2">
      <c r="A92" s="292"/>
      <c r="B92" s="109" t="s">
        <v>67</v>
      </c>
      <c r="C92" s="109">
        <v>584</v>
      </c>
      <c r="D92" s="107"/>
      <c r="E92" s="100">
        <v>1000</v>
      </c>
      <c r="F92" s="100">
        <v>1000</v>
      </c>
      <c r="G92" s="100">
        <f>SUM('18'!G23:H23)</f>
        <v>600</v>
      </c>
      <c r="H92" s="289">
        <f t="shared" si="23"/>
        <v>60</v>
      </c>
    </row>
    <row r="93" spans="1:11" ht="28.5" x14ac:dyDescent="0.2">
      <c r="A93" s="303" t="s">
        <v>21</v>
      </c>
      <c r="B93" s="212" t="s">
        <v>261</v>
      </c>
      <c r="C93" s="213">
        <v>420</v>
      </c>
      <c r="D93" s="214"/>
      <c r="E93" s="112">
        <f>SUM('18'!D10)</f>
        <v>6000</v>
      </c>
      <c r="F93" s="112">
        <f>SUM('18'!E10)</f>
        <v>5816</v>
      </c>
      <c r="G93" s="112">
        <f>SUM('18'!G36:H36)</f>
        <v>4500</v>
      </c>
      <c r="H93" s="287">
        <f>G93/E93*100</f>
        <v>75</v>
      </c>
      <c r="I93" s="125"/>
      <c r="J93" s="125"/>
      <c r="K93" s="125"/>
    </row>
    <row r="94" spans="1:11" ht="15" customHeight="1" x14ac:dyDescent="0.2">
      <c r="A94" s="286" t="s">
        <v>21</v>
      </c>
      <c r="B94" s="126" t="s">
        <v>259</v>
      </c>
      <c r="C94" s="127"/>
      <c r="D94" s="128"/>
      <c r="E94" s="106">
        <f>SUM(E95:E96)</f>
        <v>7000</v>
      </c>
      <c r="F94" s="106">
        <f t="shared" ref="F94" si="26">SUM(F95:F96)</f>
        <v>7074</v>
      </c>
      <c r="G94" s="106">
        <v>8000</v>
      </c>
      <c r="H94" s="287">
        <f>G94/E94*100</f>
        <v>114.28571428571428</v>
      </c>
    </row>
    <row r="95" spans="1:11" s="129" customFormat="1" ht="29.25" customHeight="1" x14ac:dyDescent="0.2">
      <c r="A95" s="288" t="s">
        <v>22</v>
      </c>
      <c r="B95" s="99" t="s">
        <v>181</v>
      </c>
      <c r="C95" s="109">
        <v>415</v>
      </c>
      <c r="D95" s="116"/>
      <c r="E95" s="100">
        <v>5000</v>
      </c>
      <c r="F95" s="100">
        <v>5774</v>
      </c>
      <c r="G95" s="100">
        <f>SUM('18'!G44:H44)</f>
        <v>6300</v>
      </c>
      <c r="H95" s="289">
        <f>G95/E95*100</f>
        <v>126</v>
      </c>
    </row>
    <row r="96" spans="1:11" s="129" customFormat="1" ht="30" customHeight="1" x14ac:dyDescent="0.2">
      <c r="A96" s="290"/>
      <c r="B96" s="101" t="s">
        <v>211</v>
      </c>
      <c r="C96" s="130">
        <v>416</v>
      </c>
      <c r="D96" s="123"/>
      <c r="E96" s="102">
        <v>2000</v>
      </c>
      <c r="F96" s="102">
        <v>1300</v>
      </c>
      <c r="G96" s="102">
        <f>SUM('18'!G45:H45)</f>
        <v>1700</v>
      </c>
      <c r="H96" s="289">
        <f t="shared" si="23"/>
        <v>85</v>
      </c>
    </row>
    <row r="97" spans="1:14" ht="29.25" thickBot="1" x14ac:dyDescent="0.25">
      <c r="A97" s="295" t="s">
        <v>21</v>
      </c>
      <c r="B97" s="131" t="s">
        <v>262</v>
      </c>
      <c r="C97" s="132">
        <v>425</v>
      </c>
      <c r="D97" s="133"/>
      <c r="E97" s="103">
        <v>3500</v>
      </c>
      <c r="F97" s="103">
        <v>3500</v>
      </c>
      <c r="G97" s="103">
        <f>SUM('18'!G55:H55)</f>
        <v>3500</v>
      </c>
      <c r="H97" s="317">
        <f>G97/E97*100</f>
        <v>100</v>
      </c>
      <c r="I97" s="125"/>
      <c r="J97" s="125"/>
      <c r="K97" s="125"/>
    </row>
    <row r="98" spans="1:14" s="166" customFormat="1" ht="24" customHeight="1" thickBot="1" x14ac:dyDescent="0.3">
      <c r="A98" s="320" t="s">
        <v>117</v>
      </c>
      <c r="B98" s="198"/>
      <c r="C98" s="198"/>
      <c r="D98" s="198"/>
      <c r="E98" s="119">
        <f>SUM(E6,E18,E33,E38,E45,E50,E71,E86)</f>
        <v>229600</v>
      </c>
      <c r="F98" s="119">
        <f>SUM(F6,F18,F33,F38,F45,F50,F71,F86)</f>
        <v>242209</v>
      </c>
      <c r="G98" s="119">
        <f>SUM(G6,G18,G33,G38,G45,G50,G71,G86)</f>
        <v>312476</v>
      </c>
      <c r="H98" s="319">
        <f>G98/E98*100</f>
        <v>136.09581881533103</v>
      </c>
    </row>
    <row r="99" spans="1:14" ht="15" thickBot="1" x14ac:dyDescent="0.25">
      <c r="A99" s="322"/>
      <c r="B99" s="322"/>
      <c r="C99" s="322"/>
      <c r="D99" s="322"/>
      <c r="E99" s="322"/>
      <c r="F99" s="323"/>
      <c r="G99" s="328"/>
      <c r="H99" s="324"/>
    </row>
    <row r="100" spans="1:14" s="31" customFormat="1" ht="18" customHeight="1" x14ac:dyDescent="0.25">
      <c r="A100" s="219" t="s">
        <v>263</v>
      </c>
      <c r="B100" s="220"/>
      <c r="C100" s="210"/>
      <c r="D100" s="211">
        <v>7</v>
      </c>
      <c r="E100" s="211">
        <f>SUM(E101:E102)</f>
        <v>59630</v>
      </c>
      <c r="F100" s="211">
        <f>SUM(F101:F102)</f>
        <v>25026</v>
      </c>
      <c r="G100" s="211">
        <f>SUM(G101:G102)</f>
        <v>35344</v>
      </c>
      <c r="H100" s="162">
        <f>G100/E100*100</f>
        <v>59.272178433674327</v>
      </c>
      <c r="I100" s="30"/>
      <c r="J100" s="30"/>
      <c r="K100" s="30"/>
      <c r="L100" s="30"/>
      <c r="M100" s="30"/>
      <c r="N100" s="30"/>
    </row>
    <row r="101" spans="1:14" s="86" customFormat="1" ht="18" customHeight="1" x14ac:dyDescent="0.2">
      <c r="A101" s="140" t="s">
        <v>21</v>
      </c>
      <c r="B101" s="212" t="s">
        <v>116</v>
      </c>
      <c r="C101" s="213">
        <v>401</v>
      </c>
      <c r="D101" s="214"/>
      <c r="E101" s="112">
        <v>59630</v>
      </c>
      <c r="F101" s="112">
        <f>SUM('07 - ID'!E11)</f>
        <v>25026</v>
      </c>
      <c r="G101" s="112">
        <f>SUM('07 - ID'!G15:H15)</f>
        <v>29942</v>
      </c>
      <c r="H101" s="124">
        <f>G101/E101*100</f>
        <v>50.212980043602215</v>
      </c>
      <c r="I101" s="215"/>
      <c r="J101" s="215"/>
      <c r="K101" s="215"/>
    </row>
    <row r="102" spans="1:14" s="125" customFormat="1" ht="15" thickBot="1" x14ac:dyDescent="0.25">
      <c r="A102" s="216"/>
      <c r="B102" s="159" t="s">
        <v>137</v>
      </c>
      <c r="C102" s="265">
        <v>410</v>
      </c>
      <c r="D102" s="159"/>
      <c r="E102" s="159">
        <v>0</v>
      </c>
      <c r="F102" s="60">
        <v>0</v>
      </c>
      <c r="G102" s="114">
        <f>SUM('07 - ID'!G31:H31)</f>
        <v>5402</v>
      </c>
      <c r="H102" s="160"/>
    </row>
    <row r="103" spans="1:14" s="166" customFormat="1" ht="24" customHeight="1" thickBot="1" x14ac:dyDescent="0.3">
      <c r="A103" s="197" t="s">
        <v>117</v>
      </c>
      <c r="B103" s="198"/>
      <c r="C103" s="198"/>
      <c r="D103" s="198"/>
      <c r="E103" s="119">
        <f>SUM(E100)</f>
        <v>59630</v>
      </c>
      <c r="F103" s="119">
        <f t="shared" ref="F103" si="27">SUM(F100)</f>
        <v>25026</v>
      </c>
      <c r="G103" s="119">
        <f>SUM(G100)</f>
        <v>35344</v>
      </c>
      <c r="H103" s="164">
        <f>G103/E103*100</f>
        <v>59.272178433674327</v>
      </c>
    </row>
    <row r="104" spans="1:14" ht="15" thickBot="1" x14ac:dyDescent="0.25">
      <c r="A104" s="138"/>
      <c r="B104" s="138"/>
      <c r="C104" s="138"/>
      <c r="D104" s="138"/>
      <c r="E104" s="138"/>
      <c r="F104" s="321"/>
      <c r="G104" s="329"/>
      <c r="H104" s="325"/>
    </row>
    <row r="105" spans="1:14" s="166" customFormat="1" ht="24" customHeight="1" thickBot="1" x14ac:dyDescent="0.3">
      <c r="A105" s="197" t="s">
        <v>117</v>
      </c>
      <c r="B105" s="198"/>
      <c r="C105" s="198"/>
      <c r="D105" s="198"/>
      <c r="E105" s="119">
        <f>SUM(E98,E103)</f>
        <v>289230</v>
      </c>
      <c r="F105" s="119">
        <f t="shared" ref="F105" si="28">SUM(F98,F103)</f>
        <v>267235</v>
      </c>
      <c r="G105" s="119">
        <f>SUM(G98,G103)</f>
        <v>347820</v>
      </c>
      <c r="H105" s="164">
        <f>G105/E105*100</f>
        <v>120.2572347266881</v>
      </c>
    </row>
    <row r="107" spans="1:14" ht="15" x14ac:dyDescent="0.25">
      <c r="F107" s="217"/>
      <c r="G107" s="217"/>
    </row>
    <row r="109" spans="1:14" x14ac:dyDescent="0.2">
      <c r="F109" s="218"/>
    </row>
  </sheetData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60" firstPageNumber="62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  <rowBreaks count="1" manualBreakCount="1">
    <brk id="5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L82"/>
  <sheetViews>
    <sheetView view="pageBreakPreview" zoomScaleNormal="100" zoomScaleSheetLayoutView="100" workbookViewId="0">
      <selection activeCell="G34" sqref="G34:H3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9" width="17.5703125" style="2" customWidth="1"/>
    <col min="10" max="12" width="9.140625" style="2"/>
    <col min="13" max="13" width="13.28515625" style="2" customWidth="1"/>
    <col min="14" max="16384" width="9.140625" style="2"/>
  </cols>
  <sheetData>
    <row r="1" spans="1:8" ht="23.25" x14ac:dyDescent="0.35">
      <c r="A1" s="76" t="s">
        <v>214</v>
      </c>
      <c r="B1" s="71"/>
      <c r="C1" s="34"/>
      <c r="D1" s="73"/>
      <c r="E1" s="73"/>
      <c r="F1" s="73"/>
      <c r="G1" s="380" t="s">
        <v>213</v>
      </c>
      <c r="H1" s="380"/>
    </row>
    <row r="2" spans="1:8" x14ac:dyDescent="0.2">
      <c r="A2" s="71"/>
      <c r="B2" s="71"/>
      <c r="C2" s="34"/>
      <c r="D2" s="73"/>
      <c r="E2" s="73"/>
      <c r="F2" s="73"/>
      <c r="G2" s="73"/>
      <c r="H2" s="34"/>
    </row>
    <row r="3" spans="1:8" x14ac:dyDescent="0.2">
      <c r="A3" s="171" t="s">
        <v>2</v>
      </c>
      <c r="B3" s="171" t="s">
        <v>212</v>
      </c>
      <c r="C3" s="86"/>
      <c r="D3" s="73"/>
      <c r="E3" s="73"/>
      <c r="F3" s="73"/>
      <c r="G3" s="73"/>
      <c r="H3" s="34"/>
    </row>
    <row r="4" spans="1:8" x14ac:dyDescent="0.2">
      <c r="A4" s="170"/>
      <c r="B4" s="171" t="s">
        <v>4</v>
      </c>
      <c r="C4" s="86"/>
      <c r="D4" s="73"/>
      <c r="E4" s="73"/>
      <c r="F4" s="73"/>
      <c r="G4" s="73"/>
      <c r="H4" s="34"/>
    </row>
    <row r="5" spans="1:8" x14ac:dyDescent="0.2">
      <c r="A5" s="71"/>
      <c r="B5" s="71"/>
      <c r="C5" s="34"/>
      <c r="D5" s="73"/>
      <c r="E5" s="73"/>
      <c r="F5" s="73"/>
      <c r="G5" s="73"/>
      <c r="H5" s="34"/>
    </row>
    <row r="6" spans="1:8" s="4" customFormat="1" ht="13.5" thickBot="1" x14ac:dyDescent="0.25">
      <c r="A6" s="77"/>
      <c r="B6" s="77"/>
      <c r="C6" s="78"/>
      <c r="D6" s="79"/>
      <c r="E6" s="79"/>
      <c r="F6" s="79"/>
      <c r="G6" s="79"/>
      <c r="H6" s="78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121" t="s">
        <v>124</v>
      </c>
      <c r="E7" s="8" t="s">
        <v>180</v>
      </c>
      <c r="F7" s="8" t="s">
        <v>125</v>
      </c>
      <c r="G7" s="121" t="s">
        <v>126</v>
      </c>
      <c r="H7" s="9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201</v>
      </c>
    </row>
    <row r="9" spans="1:8" ht="15" thickTop="1" x14ac:dyDescent="0.2">
      <c r="A9" s="282">
        <v>6409</v>
      </c>
      <c r="B9" s="251">
        <v>52</v>
      </c>
      <c r="C9" s="82" t="s">
        <v>10</v>
      </c>
      <c r="D9" s="24">
        <v>59630</v>
      </c>
      <c r="E9" s="24">
        <v>25026</v>
      </c>
      <c r="F9" s="24">
        <v>0</v>
      </c>
      <c r="G9" s="24">
        <f>SUM(G15)</f>
        <v>29942</v>
      </c>
      <c r="H9" s="42">
        <f>G9/D9*100</f>
        <v>50.212980043602215</v>
      </c>
    </row>
    <row r="10" spans="1:8" ht="16.5" customHeight="1" thickBot="1" x14ac:dyDescent="0.25">
      <c r="A10" s="282">
        <v>6409</v>
      </c>
      <c r="B10" s="330">
        <v>56</v>
      </c>
      <c r="C10" s="262" t="s">
        <v>193</v>
      </c>
      <c r="D10" s="24"/>
      <c r="E10" s="24"/>
      <c r="F10" s="24"/>
      <c r="G10" s="24">
        <f>1293+4109</f>
        <v>5402</v>
      </c>
      <c r="H10" s="42"/>
    </row>
    <row r="11" spans="1:8" s="17" customFormat="1" ht="16.5" thickTop="1" thickBot="1" x14ac:dyDescent="0.3">
      <c r="A11" s="349" t="s">
        <v>12</v>
      </c>
      <c r="B11" s="350"/>
      <c r="C11" s="351"/>
      <c r="D11" s="15">
        <f>SUM(D9:D9)</f>
        <v>59630</v>
      </c>
      <c r="E11" s="15">
        <f>SUM(E9:E9)</f>
        <v>25026</v>
      </c>
      <c r="F11" s="15">
        <f>SUM(F9:F9)</f>
        <v>0</v>
      </c>
      <c r="G11" s="15">
        <f>SUM(G9:G10)</f>
        <v>35344</v>
      </c>
      <c r="H11" s="16">
        <f>G11/D11*100</f>
        <v>59.272178433674327</v>
      </c>
    </row>
    <row r="12" spans="1:8" ht="15" thickTop="1" x14ac:dyDescent="0.2">
      <c r="A12" s="34"/>
      <c r="B12" s="34"/>
      <c r="C12" s="34"/>
      <c r="D12" s="34"/>
      <c r="E12" s="34"/>
      <c r="F12" s="34"/>
      <c r="G12" s="34"/>
      <c r="H12" s="34"/>
    </row>
    <row r="13" spans="1:8" x14ac:dyDescent="0.2">
      <c r="A13" s="80"/>
      <c r="B13" s="80"/>
      <c r="C13" s="80"/>
      <c r="D13" s="80"/>
      <c r="E13" s="80"/>
      <c r="F13" s="80"/>
      <c r="G13" s="80"/>
      <c r="H13" s="80"/>
    </row>
    <row r="14" spans="1:8" ht="15" x14ac:dyDescent="0.25">
      <c r="A14" s="68" t="s">
        <v>13</v>
      </c>
      <c r="B14" s="71"/>
      <c r="C14" s="34"/>
      <c r="D14" s="73"/>
      <c r="E14" s="73"/>
      <c r="F14" s="73"/>
      <c r="G14" s="73"/>
      <c r="H14" s="34"/>
    </row>
    <row r="15" spans="1:8" ht="15" x14ac:dyDescent="0.25">
      <c r="A15" s="34" t="s">
        <v>21</v>
      </c>
      <c r="B15" s="71"/>
      <c r="C15" s="81" t="s">
        <v>215</v>
      </c>
      <c r="D15" s="73"/>
      <c r="E15" s="73"/>
      <c r="F15" s="73"/>
      <c r="G15" s="339">
        <f>SUM(G16:H24)</f>
        <v>29942</v>
      </c>
      <c r="H15" s="340"/>
    </row>
    <row r="16" spans="1:8" ht="15" x14ac:dyDescent="0.25">
      <c r="A16" s="34"/>
      <c r="B16" s="71"/>
      <c r="C16" s="63" t="s">
        <v>114</v>
      </c>
      <c r="D16" s="73"/>
      <c r="E16" s="73"/>
      <c r="F16" s="73"/>
      <c r="G16" s="341">
        <v>2000</v>
      </c>
      <c r="H16" s="342"/>
    </row>
    <row r="17" spans="1:12" ht="15" x14ac:dyDescent="0.25">
      <c r="A17" s="34"/>
      <c r="B17" s="71"/>
      <c r="C17" s="63" t="s">
        <v>97</v>
      </c>
      <c r="D17" s="73"/>
      <c r="E17" s="73"/>
      <c r="F17" s="73"/>
      <c r="G17" s="341">
        <v>2000</v>
      </c>
      <c r="H17" s="342"/>
    </row>
    <row r="18" spans="1:12" ht="15" x14ac:dyDescent="0.25">
      <c r="A18" s="34"/>
      <c r="B18" s="71"/>
      <c r="C18" s="63" t="s">
        <v>120</v>
      </c>
      <c r="D18" s="73"/>
      <c r="E18" s="73"/>
      <c r="F18" s="73"/>
      <c r="G18" s="341">
        <v>250</v>
      </c>
      <c r="H18" s="342"/>
    </row>
    <row r="19" spans="1:12" ht="15" x14ac:dyDescent="0.25">
      <c r="A19" s="34"/>
      <c r="B19" s="71"/>
      <c r="C19" s="63" t="s">
        <v>188</v>
      </c>
      <c r="D19" s="73"/>
      <c r="E19" s="73"/>
      <c r="F19" s="73"/>
      <c r="G19" s="341">
        <v>2280</v>
      </c>
      <c r="H19" s="342"/>
    </row>
    <row r="20" spans="1:12" ht="15" x14ac:dyDescent="0.25">
      <c r="A20" s="34"/>
      <c r="B20" s="71"/>
      <c r="C20" s="117" t="s">
        <v>122</v>
      </c>
      <c r="D20" s="73"/>
      <c r="E20" s="73"/>
      <c r="F20" s="73"/>
      <c r="G20" s="341">
        <v>2000</v>
      </c>
      <c r="H20" s="342"/>
    </row>
    <row r="21" spans="1:12" ht="15" x14ac:dyDescent="0.25">
      <c r="A21" s="34"/>
      <c r="B21" s="71"/>
      <c r="C21" s="63" t="s">
        <v>121</v>
      </c>
      <c r="D21" s="73"/>
      <c r="E21" s="73"/>
      <c r="F21" s="73"/>
      <c r="G21" s="341">
        <v>1000</v>
      </c>
      <c r="H21" s="342"/>
    </row>
    <row r="22" spans="1:12" ht="15" x14ac:dyDescent="0.25">
      <c r="A22" s="34"/>
      <c r="B22" s="71"/>
      <c r="C22" s="240" t="s">
        <v>189</v>
      </c>
      <c r="D22" s="73"/>
      <c r="E22" s="73"/>
      <c r="F22" s="73"/>
      <c r="G22" s="341">
        <v>14150</v>
      </c>
      <c r="H22" s="342"/>
    </row>
    <row r="23" spans="1:12" ht="15" x14ac:dyDescent="0.25">
      <c r="A23" s="34"/>
      <c r="B23" s="71"/>
      <c r="C23" s="240" t="s">
        <v>190</v>
      </c>
      <c r="D23" s="73"/>
      <c r="E23" s="73"/>
      <c r="F23" s="73"/>
      <c r="G23" s="341">
        <v>2400</v>
      </c>
      <c r="H23" s="342"/>
    </row>
    <row r="24" spans="1:12" ht="15" x14ac:dyDescent="0.25">
      <c r="A24" s="34"/>
      <c r="B24" s="71"/>
      <c r="C24" s="63" t="s">
        <v>119</v>
      </c>
      <c r="D24" s="73"/>
      <c r="E24" s="73"/>
      <c r="F24" s="73"/>
      <c r="G24" s="341">
        <v>3862</v>
      </c>
      <c r="H24" s="342"/>
    </row>
    <row r="25" spans="1:12" ht="15" x14ac:dyDescent="0.25">
      <c r="A25" s="34"/>
      <c r="B25" s="71"/>
      <c r="C25" s="63"/>
      <c r="D25" s="73"/>
      <c r="E25" s="73"/>
      <c r="F25" s="73"/>
      <c r="G25" s="64"/>
      <c r="H25" s="65"/>
    </row>
    <row r="26" spans="1:12" ht="15" x14ac:dyDescent="0.25">
      <c r="A26" s="91"/>
      <c r="B26" s="35"/>
      <c r="C26" s="35"/>
      <c r="D26" s="35"/>
      <c r="E26" s="35"/>
      <c r="F26" s="35"/>
      <c r="G26" s="92"/>
      <c r="H26" s="93"/>
    </row>
    <row r="27" spans="1:12" ht="17.25" customHeight="1" thickBot="1" x14ac:dyDescent="0.3">
      <c r="A27" s="18" t="s">
        <v>115</v>
      </c>
      <c r="B27" s="19"/>
      <c r="C27" s="20"/>
      <c r="D27" s="21"/>
      <c r="E27" s="21"/>
      <c r="F27" s="21"/>
      <c r="G27" s="343">
        <f>SUM(G28)</f>
        <v>29942</v>
      </c>
      <c r="H27" s="343"/>
      <c r="I27" s="22"/>
    </row>
    <row r="28" spans="1:12" ht="15.75" thickTop="1" x14ac:dyDescent="0.25">
      <c r="A28" s="75" t="s">
        <v>15</v>
      </c>
      <c r="B28" s="71"/>
      <c r="C28" s="34"/>
      <c r="D28" s="73"/>
      <c r="E28" s="73"/>
      <c r="F28" s="73"/>
      <c r="G28" s="344">
        <f>SUM(G15)</f>
        <v>29942</v>
      </c>
      <c r="H28" s="345"/>
    </row>
    <row r="29" spans="1:12" x14ac:dyDescent="0.2">
      <c r="A29" s="36"/>
      <c r="B29" s="36"/>
      <c r="C29" s="37"/>
      <c r="D29" s="38"/>
      <c r="E29" s="38"/>
      <c r="F29" s="38"/>
      <c r="G29" s="38"/>
      <c r="H29" s="37"/>
      <c r="I29" s="25"/>
      <c r="J29" s="25"/>
      <c r="K29" s="25"/>
      <c r="L29" s="25"/>
    </row>
    <row r="30" spans="1:12" x14ac:dyDescent="0.2">
      <c r="A30" s="71"/>
      <c r="B30" s="71"/>
      <c r="C30" s="34"/>
      <c r="D30" s="73"/>
      <c r="E30" s="73"/>
      <c r="F30" s="73"/>
      <c r="G30" s="73"/>
      <c r="H30" s="34"/>
    </row>
    <row r="31" spans="1:12" ht="15" x14ac:dyDescent="0.25">
      <c r="A31" s="34" t="s">
        <v>21</v>
      </c>
      <c r="B31" s="71"/>
      <c r="C31" s="81" t="s">
        <v>203</v>
      </c>
      <c r="D31" s="73"/>
      <c r="E31" s="73"/>
      <c r="F31" s="73"/>
      <c r="G31" s="339">
        <v>5402</v>
      </c>
      <c r="H31" s="340"/>
    </row>
    <row r="32" spans="1:12" x14ac:dyDescent="0.2">
      <c r="A32" s="71"/>
      <c r="B32" s="71"/>
      <c r="C32" s="34"/>
      <c r="D32" s="73"/>
      <c r="E32" s="73"/>
      <c r="F32" s="73"/>
      <c r="G32" s="73"/>
      <c r="H32" s="34"/>
    </row>
    <row r="33" spans="1:9" ht="17.25" customHeight="1" thickBot="1" x14ac:dyDescent="0.3">
      <c r="A33" s="18" t="s">
        <v>191</v>
      </c>
      <c r="B33" s="19"/>
      <c r="C33" s="20"/>
      <c r="D33" s="21"/>
      <c r="E33" s="21"/>
      <c r="F33" s="21"/>
      <c r="G33" s="343">
        <f>SUM(G34)</f>
        <v>5402</v>
      </c>
      <c r="H33" s="343"/>
      <c r="I33" s="22"/>
    </row>
    <row r="34" spans="1:9" ht="15.75" thickTop="1" x14ac:dyDescent="0.25">
      <c r="A34" s="75" t="s">
        <v>192</v>
      </c>
      <c r="B34" s="71"/>
      <c r="C34" s="34"/>
      <c r="D34" s="73"/>
      <c r="E34" s="73"/>
      <c r="F34" s="73"/>
      <c r="G34" s="344">
        <v>5402</v>
      </c>
      <c r="H34" s="345"/>
    </row>
    <row r="35" spans="1:9" x14ac:dyDescent="0.2">
      <c r="A35" s="71"/>
      <c r="B35" s="71"/>
      <c r="C35" s="34"/>
      <c r="D35" s="73"/>
      <c r="E35" s="73"/>
      <c r="F35" s="73"/>
      <c r="G35" s="73"/>
      <c r="H35" s="34"/>
    </row>
    <row r="36" spans="1:9" x14ac:dyDescent="0.2">
      <c r="A36" s="71"/>
      <c r="B36" s="71"/>
      <c r="C36" s="34"/>
      <c r="D36" s="73"/>
      <c r="E36" s="73"/>
      <c r="F36" s="73"/>
      <c r="G36" s="73"/>
      <c r="H36" s="34"/>
    </row>
    <row r="37" spans="1:9" x14ac:dyDescent="0.2">
      <c r="A37" s="71"/>
      <c r="B37" s="71"/>
      <c r="C37" s="34"/>
      <c r="D37" s="73"/>
      <c r="E37" s="73"/>
      <c r="F37" s="73"/>
      <c r="G37" s="73"/>
      <c r="H37" s="34"/>
    </row>
    <row r="38" spans="1:9" x14ac:dyDescent="0.2">
      <c r="A38" s="71"/>
      <c r="B38" s="71"/>
      <c r="C38" s="34"/>
      <c r="D38" s="73"/>
      <c r="E38" s="73"/>
      <c r="F38" s="73"/>
      <c r="G38" s="73"/>
      <c r="H38" s="34"/>
    </row>
    <row r="39" spans="1:9" x14ac:dyDescent="0.2">
      <c r="A39" s="71"/>
      <c r="B39" s="71"/>
      <c r="C39" s="34"/>
      <c r="D39" s="73"/>
      <c r="E39" s="73"/>
      <c r="F39" s="73"/>
      <c r="G39" s="73"/>
      <c r="H39" s="34"/>
    </row>
    <row r="40" spans="1:9" x14ac:dyDescent="0.2">
      <c r="A40" s="71"/>
      <c r="B40" s="71"/>
      <c r="C40" s="34"/>
      <c r="D40" s="73"/>
      <c r="E40" s="73"/>
      <c r="F40" s="73"/>
      <c r="G40" s="73"/>
      <c r="H40" s="34"/>
    </row>
    <row r="41" spans="1:9" x14ac:dyDescent="0.2">
      <c r="A41" s="71"/>
      <c r="B41" s="71"/>
      <c r="C41" s="34"/>
      <c r="D41" s="73"/>
      <c r="E41" s="73"/>
      <c r="F41" s="73"/>
      <c r="G41" s="73"/>
      <c r="H41" s="34"/>
    </row>
    <row r="42" spans="1:9" x14ac:dyDescent="0.2">
      <c r="A42" s="71"/>
      <c r="B42" s="71"/>
      <c r="C42" s="34"/>
      <c r="D42" s="73"/>
      <c r="E42" s="73"/>
      <c r="F42" s="73"/>
      <c r="G42" s="73"/>
      <c r="H42" s="34"/>
    </row>
    <row r="43" spans="1:9" x14ac:dyDescent="0.2">
      <c r="A43" s="71"/>
      <c r="B43" s="71"/>
      <c r="C43" s="34"/>
      <c r="D43" s="73"/>
      <c r="E43" s="73"/>
      <c r="F43" s="73"/>
      <c r="G43" s="73"/>
      <c r="H43" s="34"/>
    </row>
    <row r="44" spans="1:9" x14ac:dyDescent="0.2">
      <c r="A44" s="71"/>
      <c r="B44" s="71"/>
      <c r="C44" s="34"/>
      <c r="D44" s="73"/>
      <c r="E44" s="73"/>
      <c r="F44" s="73"/>
      <c r="G44" s="73"/>
      <c r="H44" s="34"/>
    </row>
    <row r="45" spans="1:9" x14ac:dyDescent="0.2">
      <c r="A45" s="71"/>
      <c r="B45" s="71"/>
      <c r="C45" s="34"/>
      <c r="D45" s="73"/>
      <c r="E45" s="73"/>
      <c r="F45" s="73"/>
      <c r="G45" s="73"/>
      <c r="H45" s="34"/>
    </row>
    <row r="46" spans="1:9" x14ac:dyDescent="0.2">
      <c r="A46" s="71"/>
      <c r="B46" s="71"/>
      <c r="C46" s="34"/>
      <c r="D46" s="73"/>
      <c r="E46" s="73"/>
      <c r="F46" s="73"/>
      <c r="G46" s="73"/>
      <c r="H46" s="34"/>
    </row>
    <row r="82" spans="8:8" x14ac:dyDescent="0.2">
      <c r="H82" s="2">
        <f>SUM(H83,H89,H90,H93)</f>
        <v>0</v>
      </c>
    </row>
  </sheetData>
  <mergeCells count="17">
    <mergeCell ref="G31:H31"/>
    <mergeCell ref="G33:H33"/>
    <mergeCell ref="G34:H34"/>
    <mergeCell ref="G1:H1"/>
    <mergeCell ref="A11:C11"/>
    <mergeCell ref="G28:H28"/>
    <mergeCell ref="G18:H18"/>
    <mergeCell ref="G17:H17"/>
    <mergeCell ref="G19:H19"/>
    <mergeCell ref="G16:H16"/>
    <mergeCell ref="G15:H15"/>
    <mergeCell ref="G21:H21"/>
    <mergeCell ref="G27:H27"/>
    <mergeCell ref="G24:H24"/>
    <mergeCell ref="G20:H20"/>
    <mergeCell ref="G22:H22"/>
    <mergeCell ref="G23:H23"/>
  </mergeCells>
  <pageMargins left="0.70866141732283472" right="0.70866141732283472" top="0.78740157480314965" bottom="0.78740157480314965" header="0.31496062992125984" footer="0.31496062992125984"/>
  <pageSetup paperSize="9" scale="79" firstPageNumber="74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38"/>
  <sheetViews>
    <sheetView view="pageBreakPreview" topLeftCell="A10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3.5703125" style="2" customWidth="1"/>
    <col min="11" max="11" width="13.28515625" style="2" bestFit="1" customWidth="1"/>
    <col min="12" max="13" width="9.140625" style="2"/>
    <col min="14" max="14" width="13.28515625" style="2" customWidth="1"/>
    <col min="15" max="16384" width="9.140625" style="2"/>
  </cols>
  <sheetData>
    <row r="1" spans="1:10" ht="27.75" customHeight="1" x14ac:dyDescent="0.35">
      <c r="A1" s="346" t="s">
        <v>82</v>
      </c>
      <c r="B1" s="347"/>
      <c r="C1" s="347"/>
      <c r="D1" s="347"/>
      <c r="E1" s="347"/>
      <c r="F1" s="224"/>
      <c r="G1" s="348" t="s">
        <v>83</v>
      </c>
      <c r="H1" s="348"/>
    </row>
    <row r="2" spans="1:10" x14ac:dyDescent="0.2">
      <c r="A2" s="71"/>
      <c r="B2" s="71"/>
      <c r="C2" s="34"/>
      <c r="D2" s="73"/>
      <c r="E2" s="73"/>
      <c r="F2" s="73"/>
      <c r="G2" s="73"/>
      <c r="H2" s="34"/>
    </row>
    <row r="3" spans="1:10" x14ac:dyDescent="0.2">
      <c r="A3" s="63" t="s">
        <v>2</v>
      </c>
      <c r="B3" s="63" t="s">
        <v>84</v>
      </c>
      <c r="C3" s="34"/>
      <c r="D3" s="73"/>
      <c r="E3" s="73"/>
      <c r="F3" s="73"/>
      <c r="G3" s="73"/>
      <c r="H3" s="34"/>
    </row>
    <row r="4" spans="1:10" x14ac:dyDescent="0.2">
      <c r="A4" s="71"/>
      <c r="B4" s="63" t="s">
        <v>4</v>
      </c>
      <c r="C4" s="34"/>
      <c r="D4" s="73"/>
      <c r="E4" s="73"/>
      <c r="F4" s="73"/>
      <c r="G4" s="73"/>
      <c r="H4" s="34"/>
    </row>
    <row r="5" spans="1:10" s="4" customFormat="1" ht="13.5" thickBot="1" x14ac:dyDescent="0.25">
      <c r="A5" s="77"/>
      <c r="B5" s="77"/>
      <c r="C5" s="78"/>
      <c r="D5" s="79"/>
      <c r="E5" s="79"/>
      <c r="F5" s="79"/>
      <c r="G5" s="79"/>
      <c r="H5" s="78" t="s">
        <v>5</v>
      </c>
    </row>
    <row r="6" spans="1:10" s="4" customFormat="1" ht="39.75" thickTop="1" thickBot="1" x14ac:dyDescent="0.25">
      <c r="A6" s="5" t="s">
        <v>6</v>
      </c>
      <c r="B6" s="6" t="s">
        <v>7</v>
      </c>
      <c r="C6" s="7" t="s">
        <v>8</v>
      </c>
      <c r="D6" s="121" t="s">
        <v>124</v>
      </c>
      <c r="E6" s="8" t="s">
        <v>180</v>
      </c>
      <c r="F6" s="8" t="s">
        <v>125</v>
      </c>
      <c r="G6" s="121" t="s">
        <v>126</v>
      </c>
      <c r="H6" s="49" t="s">
        <v>9</v>
      </c>
    </row>
    <row r="7" spans="1:10" s="14" customFormat="1" ht="12.75" thickTop="1" thickBot="1" x14ac:dyDescent="0.25">
      <c r="A7" s="10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5</v>
      </c>
      <c r="H7" s="13" t="s">
        <v>201</v>
      </c>
    </row>
    <row r="8" spans="1:10" ht="15" thickTop="1" x14ac:dyDescent="0.2">
      <c r="A8" s="250">
        <v>2125</v>
      </c>
      <c r="B8" s="251">
        <v>52</v>
      </c>
      <c r="C8" s="252" t="s">
        <v>10</v>
      </c>
      <c r="D8" s="253">
        <v>900</v>
      </c>
      <c r="E8" s="253">
        <v>730</v>
      </c>
      <c r="F8" s="253">
        <v>730</v>
      </c>
      <c r="G8" s="253">
        <f>SUM(G18)</f>
        <v>675</v>
      </c>
      <c r="H8" s="254">
        <f>G8/D8*100</f>
        <v>75</v>
      </c>
    </row>
    <row r="9" spans="1:10" x14ac:dyDescent="0.2">
      <c r="A9" s="40">
        <v>2141</v>
      </c>
      <c r="B9" s="41">
        <v>52</v>
      </c>
      <c r="C9" s="67" t="s">
        <v>10</v>
      </c>
      <c r="D9" s="24">
        <v>700</v>
      </c>
      <c r="E9" s="24">
        <v>548</v>
      </c>
      <c r="F9" s="24">
        <v>548</v>
      </c>
      <c r="G9" s="24">
        <f>SUM(G26)</f>
        <v>650</v>
      </c>
      <c r="H9" s="88">
        <f>G9/D9*100</f>
        <v>92.857142857142861</v>
      </c>
      <c r="I9" s="45"/>
      <c r="J9" s="45"/>
    </row>
    <row r="10" spans="1:10" ht="30" customHeight="1" thickBot="1" x14ac:dyDescent="0.25">
      <c r="A10" s="40">
        <v>3639</v>
      </c>
      <c r="B10" s="41">
        <v>53</v>
      </c>
      <c r="C10" s="66" t="s">
        <v>11</v>
      </c>
      <c r="D10" s="24">
        <v>20000</v>
      </c>
      <c r="E10" s="24">
        <v>30321</v>
      </c>
      <c r="F10" s="24">
        <v>30321</v>
      </c>
      <c r="G10" s="24">
        <f>SUM(G35)</f>
        <v>35000</v>
      </c>
      <c r="H10" s="88">
        <f>G10/D10*100</f>
        <v>175</v>
      </c>
    </row>
    <row r="11" spans="1:10" s="17" customFormat="1" ht="16.5" thickTop="1" thickBot="1" x14ac:dyDescent="0.3">
      <c r="A11" s="349" t="s">
        <v>12</v>
      </c>
      <c r="B11" s="350"/>
      <c r="C11" s="351"/>
      <c r="D11" s="15">
        <f>SUM(D8:D10)</f>
        <v>21600</v>
      </c>
      <c r="E11" s="15">
        <f>SUM(E8:E10)</f>
        <v>31599</v>
      </c>
      <c r="F11" s="15">
        <f>SUM(F8:F10)</f>
        <v>31599</v>
      </c>
      <c r="G11" s="15">
        <f t="shared" ref="G11" si="0">SUM(G8:G10)</f>
        <v>36325</v>
      </c>
      <c r="H11" s="16">
        <f>G11/D11*100</f>
        <v>168.1712962962963</v>
      </c>
    </row>
    <row r="12" spans="1:10" ht="15" thickTop="1" x14ac:dyDescent="0.2">
      <c r="A12" s="281"/>
      <c r="B12" s="281"/>
      <c r="C12" s="281"/>
      <c r="D12" s="281"/>
      <c r="E12" s="281"/>
      <c r="F12" s="281"/>
      <c r="G12" s="281"/>
      <c r="H12" s="281"/>
    </row>
    <row r="13" spans="1:10" ht="15" customHeight="1" x14ac:dyDescent="0.25">
      <c r="A13" s="68" t="s">
        <v>13</v>
      </c>
      <c r="B13" s="71"/>
      <c r="C13" s="34"/>
      <c r="D13" s="73"/>
      <c r="E13" s="73"/>
      <c r="F13" s="73"/>
      <c r="G13" s="73"/>
      <c r="H13" s="34"/>
    </row>
    <row r="14" spans="1:10" ht="15" x14ac:dyDescent="0.25">
      <c r="A14" s="34" t="s">
        <v>21</v>
      </c>
      <c r="B14" s="71"/>
      <c r="C14" s="81" t="s">
        <v>219</v>
      </c>
      <c r="D14" s="73"/>
      <c r="E14" s="73"/>
      <c r="F14" s="73"/>
      <c r="G14" s="339">
        <f>SUM(G15:H16)</f>
        <v>675</v>
      </c>
      <c r="H14" s="340"/>
    </row>
    <row r="15" spans="1:10" ht="15" x14ac:dyDescent="0.25">
      <c r="A15" s="63" t="s">
        <v>22</v>
      </c>
      <c r="B15" s="71"/>
      <c r="C15" s="74" t="s">
        <v>153</v>
      </c>
      <c r="D15" s="73"/>
      <c r="E15" s="73"/>
      <c r="F15" s="73"/>
      <c r="G15" s="341">
        <v>75</v>
      </c>
      <c r="H15" s="342"/>
    </row>
    <row r="16" spans="1:10" ht="15" x14ac:dyDescent="0.25">
      <c r="A16" s="63"/>
      <c r="B16" s="71"/>
      <c r="C16" s="74" t="s">
        <v>154</v>
      </c>
      <c r="D16" s="73"/>
      <c r="E16" s="73"/>
      <c r="F16" s="73"/>
      <c r="G16" s="341">
        <v>600</v>
      </c>
      <c r="H16" s="342"/>
    </row>
    <row r="17" spans="1:10" ht="15" customHeight="1" x14ac:dyDescent="0.25">
      <c r="A17" s="68"/>
      <c r="B17" s="71"/>
      <c r="C17" s="34"/>
      <c r="D17" s="73"/>
      <c r="E17" s="73"/>
      <c r="F17" s="73"/>
      <c r="G17" s="73"/>
      <c r="H17" s="34"/>
    </row>
    <row r="18" spans="1:10" ht="17.25" customHeight="1" thickBot="1" x14ac:dyDescent="0.3">
      <c r="A18" s="18" t="s">
        <v>85</v>
      </c>
      <c r="B18" s="19"/>
      <c r="C18" s="20"/>
      <c r="D18" s="21"/>
      <c r="E18" s="21"/>
      <c r="F18" s="21"/>
      <c r="G18" s="343">
        <f>SUM(G19:H20)</f>
        <v>675</v>
      </c>
      <c r="H18" s="343"/>
      <c r="I18" s="22"/>
      <c r="J18" s="22"/>
    </row>
    <row r="19" spans="1:10" ht="15.75" thickTop="1" x14ac:dyDescent="0.25">
      <c r="A19" s="75" t="s">
        <v>20</v>
      </c>
      <c r="B19" s="71"/>
      <c r="C19" s="34"/>
      <c r="D19" s="73"/>
      <c r="E19" s="73"/>
      <c r="F19" s="73"/>
      <c r="G19" s="344">
        <v>75</v>
      </c>
      <c r="H19" s="345"/>
    </row>
    <row r="20" spans="1:10" ht="15" x14ac:dyDescent="0.25">
      <c r="A20" s="75" t="s">
        <v>20</v>
      </c>
      <c r="B20" s="71"/>
      <c r="C20" s="34"/>
      <c r="D20" s="73"/>
      <c r="E20" s="73"/>
      <c r="F20" s="73"/>
      <c r="G20" s="344">
        <v>600</v>
      </c>
      <c r="H20" s="345"/>
    </row>
    <row r="21" spans="1:10" ht="15" customHeight="1" x14ac:dyDescent="0.25">
      <c r="A21" s="68"/>
      <c r="B21" s="71"/>
      <c r="C21" s="34"/>
      <c r="D21" s="73"/>
      <c r="E21" s="73"/>
      <c r="F21" s="73"/>
      <c r="G21" s="73"/>
      <c r="H21" s="34"/>
    </row>
    <row r="22" spans="1:10" ht="15" x14ac:dyDescent="0.25">
      <c r="A22" s="34" t="s">
        <v>21</v>
      </c>
      <c r="B22" s="71"/>
      <c r="C22" s="81" t="s">
        <v>217</v>
      </c>
      <c r="D22" s="73"/>
      <c r="E22" s="73"/>
      <c r="F22" s="73"/>
      <c r="G22" s="339">
        <f>SUM(G23:H24)</f>
        <v>650</v>
      </c>
      <c r="H22" s="340"/>
    </row>
    <row r="23" spans="1:10" ht="15" x14ac:dyDescent="0.25">
      <c r="A23" s="63" t="s">
        <v>22</v>
      </c>
      <c r="B23" s="71"/>
      <c r="C23" s="74" t="s">
        <v>155</v>
      </c>
      <c r="D23" s="73"/>
      <c r="E23" s="73"/>
      <c r="F23" s="73"/>
      <c r="G23" s="341">
        <v>500</v>
      </c>
      <c r="H23" s="342"/>
    </row>
    <row r="24" spans="1:10" ht="15" x14ac:dyDescent="0.25">
      <c r="A24" s="63"/>
      <c r="B24" s="71"/>
      <c r="C24" s="74" t="s">
        <v>156</v>
      </c>
      <c r="D24" s="73"/>
      <c r="E24" s="73"/>
      <c r="F24" s="73"/>
      <c r="G24" s="341">
        <v>150</v>
      </c>
      <c r="H24" s="342"/>
    </row>
    <row r="25" spans="1:10" ht="15" customHeight="1" x14ac:dyDescent="0.25">
      <c r="A25" s="68"/>
      <c r="B25" s="71"/>
      <c r="C25" s="34"/>
      <c r="D25" s="73"/>
      <c r="E25" s="73"/>
      <c r="F25" s="73"/>
      <c r="G25" s="73"/>
      <c r="H25" s="34"/>
    </row>
    <row r="26" spans="1:10" ht="17.25" customHeight="1" thickBot="1" x14ac:dyDescent="0.3">
      <c r="A26" s="18" t="s">
        <v>86</v>
      </c>
      <c r="B26" s="19"/>
      <c r="C26" s="20"/>
      <c r="D26" s="21"/>
      <c r="E26" s="21"/>
      <c r="F26" s="21"/>
      <c r="G26" s="343">
        <f>SUM(G27:H28)</f>
        <v>650</v>
      </c>
      <c r="H26" s="343"/>
      <c r="I26" s="22"/>
      <c r="J26" s="22"/>
    </row>
    <row r="27" spans="1:10" ht="15.75" thickTop="1" x14ac:dyDescent="0.25">
      <c r="A27" s="75" t="s">
        <v>15</v>
      </c>
      <c r="B27" s="71"/>
      <c r="C27" s="34"/>
      <c r="D27" s="73"/>
      <c r="E27" s="73"/>
      <c r="F27" s="73"/>
      <c r="G27" s="344">
        <v>500</v>
      </c>
      <c r="H27" s="345"/>
    </row>
    <row r="28" spans="1:10" ht="15" x14ac:dyDescent="0.25">
      <c r="A28" s="75" t="s">
        <v>20</v>
      </c>
      <c r="B28" s="71"/>
      <c r="C28" s="34"/>
      <c r="D28" s="73"/>
      <c r="E28" s="73"/>
      <c r="F28" s="73"/>
      <c r="G28" s="344">
        <v>150</v>
      </c>
      <c r="H28" s="345"/>
    </row>
    <row r="29" spans="1:10" x14ac:dyDescent="0.2">
      <c r="A29" s="71"/>
      <c r="B29" s="71"/>
      <c r="C29" s="34"/>
      <c r="D29" s="73"/>
      <c r="E29" s="73"/>
      <c r="F29" s="73"/>
      <c r="G29" s="73"/>
      <c r="H29" s="34"/>
    </row>
    <row r="30" spans="1:10" ht="15" x14ac:dyDescent="0.25">
      <c r="A30" s="34" t="s">
        <v>21</v>
      </c>
      <c r="B30" s="71"/>
      <c r="C30" s="81" t="s">
        <v>216</v>
      </c>
      <c r="D30" s="73"/>
      <c r="E30" s="73"/>
      <c r="F30" s="73"/>
      <c r="G30" s="339">
        <f>SUM(G31:H33)</f>
        <v>35000</v>
      </c>
      <c r="H30" s="340"/>
    </row>
    <row r="31" spans="1:10" ht="15" x14ac:dyDescent="0.25">
      <c r="A31" s="63" t="s">
        <v>22</v>
      </c>
      <c r="B31" s="71"/>
      <c r="C31" s="74" t="s">
        <v>157</v>
      </c>
      <c r="D31" s="73"/>
      <c r="E31" s="73"/>
      <c r="F31" s="73"/>
      <c r="G31" s="341">
        <v>1000</v>
      </c>
      <c r="H31" s="342"/>
    </row>
    <row r="32" spans="1:10" ht="15" x14ac:dyDescent="0.25">
      <c r="A32" s="63"/>
      <c r="B32" s="71"/>
      <c r="C32" s="2" t="s">
        <v>158</v>
      </c>
      <c r="D32" s="73"/>
      <c r="E32" s="73"/>
      <c r="F32" s="73"/>
      <c r="G32" s="341">
        <v>32000</v>
      </c>
      <c r="H32" s="342"/>
    </row>
    <row r="33" spans="1:10" ht="15" x14ac:dyDescent="0.25">
      <c r="A33" s="71"/>
      <c r="B33" s="71"/>
      <c r="C33" s="34" t="s">
        <v>159</v>
      </c>
      <c r="D33" s="73"/>
      <c r="E33" s="73"/>
      <c r="F33" s="73"/>
      <c r="G33" s="341">
        <v>2000</v>
      </c>
      <c r="H33" s="342"/>
    </row>
    <row r="34" spans="1:10" x14ac:dyDescent="0.2">
      <c r="A34" s="71"/>
      <c r="B34" s="71"/>
      <c r="C34" s="34"/>
      <c r="D34" s="73"/>
      <c r="E34" s="73"/>
      <c r="F34" s="73"/>
      <c r="G34" s="73"/>
      <c r="H34" s="34"/>
    </row>
    <row r="35" spans="1:10" ht="30.75" customHeight="1" thickBot="1" x14ac:dyDescent="0.3">
      <c r="A35" s="352" t="s">
        <v>87</v>
      </c>
      <c r="B35" s="353"/>
      <c r="C35" s="353"/>
      <c r="D35" s="353"/>
      <c r="E35" s="353"/>
      <c r="F35" s="231"/>
      <c r="G35" s="343">
        <f>SUM(G36:H38)</f>
        <v>35000</v>
      </c>
      <c r="H35" s="343"/>
      <c r="I35" s="22"/>
      <c r="J35" s="22"/>
    </row>
    <row r="36" spans="1:10" ht="14.25" customHeight="1" thickTop="1" x14ac:dyDescent="0.25">
      <c r="A36" s="75" t="s">
        <v>59</v>
      </c>
      <c r="B36" s="71"/>
      <c r="C36" s="34"/>
      <c r="D36" s="73"/>
      <c r="E36" s="73"/>
      <c r="F36" s="73"/>
      <c r="G36" s="344">
        <v>1000</v>
      </c>
      <c r="H36" s="345"/>
    </row>
    <row r="37" spans="1:10" ht="14.25" customHeight="1" x14ac:dyDescent="0.25">
      <c r="A37" s="75" t="s">
        <v>59</v>
      </c>
      <c r="B37" s="71"/>
      <c r="C37" s="34"/>
      <c r="D37" s="73"/>
      <c r="E37" s="73"/>
      <c r="F37" s="73"/>
      <c r="G37" s="344">
        <v>32000</v>
      </c>
      <c r="H37" s="345"/>
    </row>
    <row r="38" spans="1:10" ht="14.25" customHeight="1" x14ac:dyDescent="0.25">
      <c r="A38" s="75" t="s">
        <v>59</v>
      </c>
      <c r="B38" s="71"/>
      <c r="C38" s="34"/>
      <c r="D38" s="73"/>
      <c r="E38" s="73"/>
      <c r="F38" s="73"/>
      <c r="G38" s="344">
        <v>2000</v>
      </c>
      <c r="H38" s="345"/>
    </row>
  </sheetData>
  <mergeCells count="24">
    <mergeCell ref="G37:H37"/>
    <mergeCell ref="G38:H38"/>
    <mergeCell ref="G33:H33"/>
    <mergeCell ref="A1:E1"/>
    <mergeCell ref="G1:H1"/>
    <mergeCell ref="A11:C11"/>
    <mergeCell ref="G18:H18"/>
    <mergeCell ref="G22:H22"/>
    <mergeCell ref="G20:H20"/>
    <mergeCell ref="A35:E35"/>
    <mergeCell ref="G35:H35"/>
    <mergeCell ref="G36:H36"/>
    <mergeCell ref="G14:H14"/>
    <mergeCell ref="G15:H15"/>
    <mergeCell ref="G16:H16"/>
    <mergeCell ref="G19:H19"/>
    <mergeCell ref="G30:H30"/>
    <mergeCell ref="G31:H31"/>
    <mergeCell ref="G32:H32"/>
    <mergeCell ref="G23:H23"/>
    <mergeCell ref="G24:H24"/>
    <mergeCell ref="G26:H26"/>
    <mergeCell ref="G27:H27"/>
    <mergeCell ref="G28:H28"/>
  </mergeCells>
  <pageMargins left="0.70866141732283472" right="0.70866141732283472" top="0.78740157480314965" bottom="0.78740157480314965" header="0.31496062992125984" footer="0.31496062992125984"/>
  <pageSetup paperSize="9" scale="79" firstPageNumber="64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45"/>
  <sheetViews>
    <sheetView view="pageBreakPreview" topLeftCell="A22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3.85546875" style="3" hidden="1" customWidth="1"/>
    <col min="7" max="7" width="13.85546875" style="3" customWidth="1"/>
    <col min="8" max="8" width="9.140625" style="2" customWidth="1"/>
    <col min="9" max="10" width="13.5703125" style="2" customWidth="1"/>
    <col min="11" max="13" width="9.140625" style="2"/>
    <col min="14" max="14" width="13.28515625" style="2" customWidth="1"/>
    <col min="15" max="16384" width="9.140625" style="2"/>
  </cols>
  <sheetData>
    <row r="1" spans="1:10" ht="23.25" x14ac:dyDescent="0.35">
      <c r="A1" s="76" t="s">
        <v>68</v>
      </c>
      <c r="B1" s="71"/>
      <c r="C1" s="34"/>
      <c r="D1" s="73"/>
      <c r="E1" s="73"/>
      <c r="F1" s="73"/>
      <c r="G1" s="348" t="s">
        <v>69</v>
      </c>
      <c r="H1" s="348"/>
    </row>
    <row r="2" spans="1:10" x14ac:dyDescent="0.2">
      <c r="A2" s="71"/>
      <c r="B2" s="71"/>
      <c r="C2" s="34"/>
      <c r="D2" s="73"/>
      <c r="E2" s="73"/>
      <c r="F2" s="73"/>
      <c r="G2" s="73"/>
      <c r="H2" s="34"/>
    </row>
    <row r="3" spans="1:10" x14ac:dyDescent="0.2">
      <c r="A3" s="63" t="s">
        <v>2</v>
      </c>
      <c r="B3" s="63" t="s">
        <v>70</v>
      </c>
      <c r="C3" s="34"/>
      <c r="D3" s="73"/>
      <c r="E3" s="73"/>
      <c r="F3" s="73"/>
      <c r="G3" s="73"/>
      <c r="H3" s="34"/>
    </row>
    <row r="4" spans="1:10" x14ac:dyDescent="0.2">
      <c r="A4" s="71"/>
      <c r="B4" s="63" t="s">
        <v>4</v>
      </c>
      <c r="C4" s="34"/>
      <c r="D4" s="73"/>
      <c r="E4" s="73"/>
      <c r="F4" s="73"/>
      <c r="G4" s="73"/>
      <c r="H4" s="34"/>
    </row>
    <row r="5" spans="1:10" s="4" customFormat="1" ht="13.5" thickBot="1" x14ac:dyDescent="0.25">
      <c r="A5" s="77"/>
      <c r="B5" s="77"/>
      <c r="C5" s="78"/>
      <c r="D5" s="79"/>
      <c r="E5" s="79"/>
      <c r="F5" s="79"/>
      <c r="G5" s="79"/>
      <c r="H5" s="78" t="s">
        <v>5</v>
      </c>
    </row>
    <row r="6" spans="1:10" s="4" customFormat="1" ht="39.75" thickTop="1" thickBot="1" x14ac:dyDescent="0.25">
      <c r="A6" s="5" t="s">
        <v>6</v>
      </c>
      <c r="B6" s="6" t="s">
        <v>7</v>
      </c>
      <c r="C6" s="7" t="s">
        <v>8</v>
      </c>
      <c r="D6" s="121" t="s">
        <v>124</v>
      </c>
      <c r="E6" s="8" t="s">
        <v>180</v>
      </c>
      <c r="F6" s="8" t="s">
        <v>125</v>
      </c>
      <c r="G6" s="121" t="s">
        <v>126</v>
      </c>
      <c r="H6" s="49" t="s">
        <v>9</v>
      </c>
      <c r="J6" s="273"/>
    </row>
    <row r="7" spans="1:10" s="14" customFormat="1" ht="12.75" thickTop="1" thickBot="1" x14ac:dyDescent="0.25">
      <c r="A7" s="10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5</v>
      </c>
      <c r="H7" s="13" t="s">
        <v>201</v>
      </c>
    </row>
    <row r="8" spans="1:10" ht="15" thickTop="1" x14ac:dyDescent="0.2">
      <c r="A8" s="40">
        <v>1037</v>
      </c>
      <c r="B8" s="41">
        <v>52</v>
      </c>
      <c r="C8" s="67" t="s">
        <v>10</v>
      </c>
      <c r="D8" s="24">
        <v>7000</v>
      </c>
      <c r="E8" s="24">
        <v>7000</v>
      </c>
      <c r="F8" s="24">
        <v>7000</v>
      </c>
      <c r="G8" s="24">
        <f>SUM(G17)</f>
        <v>8000</v>
      </c>
      <c r="H8" s="42">
        <f>G8/D8*100</f>
        <v>114.28571428571428</v>
      </c>
    </row>
    <row r="9" spans="1:10" x14ac:dyDescent="0.2">
      <c r="A9" s="40">
        <v>1099</v>
      </c>
      <c r="B9" s="41">
        <v>54</v>
      </c>
      <c r="C9" s="89" t="s">
        <v>71</v>
      </c>
      <c r="D9" s="24">
        <v>400</v>
      </c>
      <c r="E9" s="24">
        <v>590</v>
      </c>
      <c r="F9" s="24">
        <v>590</v>
      </c>
      <c r="G9" s="24">
        <f>SUM(G25)</f>
        <v>738</v>
      </c>
      <c r="H9" s="42">
        <f>G9/D9*100</f>
        <v>184.5</v>
      </c>
    </row>
    <row r="10" spans="1:10" ht="27.75" customHeight="1" x14ac:dyDescent="0.2">
      <c r="A10" s="40">
        <v>2310</v>
      </c>
      <c r="B10" s="41">
        <v>53</v>
      </c>
      <c r="C10" s="66" t="s">
        <v>11</v>
      </c>
      <c r="D10" s="24">
        <v>5000</v>
      </c>
      <c r="E10" s="24">
        <v>5000</v>
      </c>
      <c r="F10" s="24">
        <v>5000</v>
      </c>
      <c r="G10" s="24">
        <f>SUM(G34)</f>
        <v>3000</v>
      </c>
      <c r="H10" s="42">
        <f>G10/D10*100</f>
        <v>60</v>
      </c>
    </row>
    <row r="11" spans="1:10" ht="15" thickBot="1" x14ac:dyDescent="0.25">
      <c r="A11" s="40">
        <v>3429</v>
      </c>
      <c r="B11" s="41">
        <v>52</v>
      </c>
      <c r="C11" s="67" t="s">
        <v>10</v>
      </c>
      <c r="D11" s="24">
        <v>3000</v>
      </c>
      <c r="E11" s="24">
        <v>3000</v>
      </c>
      <c r="F11" s="24">
        <v>3000</v>
      </c>
      <c r="G11" s="24">
        <f>SUM(G42)</f>
        <v>2250</v>
      </c>
      <c r="H11" s="42">
        <f t="shared" ref="H11" si="0">G11/D11*100</f>
        <v>75</v>
      </c>
    </row>
    <row r="12" spans="1:10" s="17" customFormat="1" ht="16.5" thickTop="1" thickBot="1" x14ac:dyDescent="0.3">
      <c r="A12" s="349" t="s">
        <v>12</v>
      </c>
      <c r="B12" s="350"/>
      <c r="C12" s="351"/>
      <c r="D12" s="15">
        <f>SUM(D8:D11)</f>
        <v>15400</v>
      </c>
      <c r="E12" s="15">
        <f>SUM(E8:E11)</f>
        <v>15590</v>
      </c>
      <c r="F12" s="15">
        <f t="shared" ref="F12" si="1">SUM(F8:F11)</f>
        <v>15590</v>
      </c>
      <c r="G12" s="15">
        <f>SUM(G8:G11)</f>
        <v>13988</v>
      </c>
      <c r="H12" s="16">
        <f>G12/D12*100</f>
        <v>90.831168831168824</v>
      </c>
    </row>
    <row r="13" spans="1:10" ht="15" thickTop="1" x14ac:dyDescent="0.2">
      <c r="A13" s="71"/>
      <c r="B13" s="71"/>
      <c r="C13" s="34"/>
      <c r="D13" s="73"/>
      <c r="E13" s="73"/>
      <c r="F13" s="73"/>
      <c r="G13" s="73"/>
      <c r="H13" s="34"/>
    </row>
    <row r="14" spans="1:10" ht="15" x14ac:dyDescent="0.25">
      <c r="A14" s="68" t="s">
        <v>13</v>
      </c>
      <c r="B14" s="71"/>
      <c r="C14" s="34"/>
      <c r="D14" s="73"/>
      <c r="E14" s="73"/>
      <c r="F14" s="73"/>
      <c r="G14" s="73"/>
      <c r="H14" s="34"/>
    </row>
    <row r="15" spans="1:10" ht="15" x14ac:dyDescent="0.25">
      <c r="A15" s="34" t="s">
        <v>21</v>
      </c>
      <c r="B15" s="71"/>
      <c r="C15" s="81" t="s">
        <v>204</v>
      </c>
      <c r="D15" s="73"/>
      <c r="E15" s="73"/>
      <c r="F15" s="73"/>
      <c r="G15" s="339">
        <v>8000</v>
      </c>
      <c r="H15" s="340"/>
    </row>
    <row r="16" spans="1:10" ht="15" x14ac:dyDescent="0.25">
      <c r="A16" s="68"/>
      <c r="B16" s="71"/>
      <c r="C16" s="34"/>
      <c r="D16" s="73"/>
      <c r="E16" s="73"/>
      <c r="F16" s="73"/>
      <c r="G16" s="73"/>
      <c r="H16" s="34"/>
    </row>
    <row r="17" spans="1:10" ht="17.25" customHeight="1" thickBot="1" x14ac:dyDescent="0.3">
      <c r="A17" s="18" t="s">
        <v>72</v>
      </c>
      <c r="B17" s="19"/>
      <c r="C17" s="20"/>
      <c r="D17" s="21"/>
      <c r="E17" s="21"/>
      <c r="F17" s="21"/>
      <c r="G17" s="343">
        <f>SUM(G18)</f>
        <v>8000</v>
      </c>
      <c r="H17" s="343"/>
      <c r="I17" s="22"/>
      <c r="J17" s="22"/>
    </row>
    <row r="18" spans="1:10" s="34" customFormat="1" ht="15" customHeight="1" thickTop="1" x14ac:dyDescent="0.25">
      <c r="A18" s="75" t="s">
        <v>20</v>
      </c>
      <c r="B18" s="36"/>
      <c r="C18" s="37"/>
      <c r="D18" s="38"/>
      <c r="E18" s="38"/>
      <c r="F18" s="38"/>
      <c r="G18" s="344">
        <v>8000</v>
      </c>
      <c r="H18" s="345"/>
      <c r="I18" s="39"/>
      <c r="J18" s="39"/>
    </row>
    <row r="19" spans="1:10" ht="14.25" customHeight="1" x14ac:dyDescent="0.25">
      <c r="A19" s="35"/>
      <c r="B19" s="35"/>
      <c r="C19" s="35"/>
      <c r="D19" s="35"/>
      <c r="E19" s="35"/>
      <c r="F19" s="35"/>
      <c r="G19" s="35"/>
      <c r="H19" s="35"/>
    </row>
    <row r="20" spans="1:10" ht="14.25" customHeight="1" x14ac:dyDescent="0.25">
      <c r="A20" s="35"/>
      <c r="B20" s="35"/>
      <c r="C20" s="35"/>
      <c r="D20" s="35"/>
      <c r="E20" s="35"/>
      <c r="F20" s="35"/>
      <c r="G20" s="35"/>
      <c r="H20" s="35"/>
    </row>
    <row r="21" spans="1:10" ht="15" x14ac:dyDescent="0.25">
      <c r="A21" s="34" t="s">
        <v>21</v>
      </c>
      <c r="B21" s="71"/>
      <c r="C21" s="81" t="s">
        <v>221</v>
      </c>
      <c r="D21" s="73"/>
      <c r="E21" s="73"/>
      <c r="F21" s="73"/>
      <c r="G21" s="339">
        <f>SUM(G22:H23)</f>
        <v>738</v>
      </c>
      <c r="H21" s="340"/>
    </row>
    <row r="22" spans="1:10" ht="15" x14ac:dyDescent="0.25">
      <c r="A22" s="221" t="s">
        <v>22</v>
      </c>
      <c r="B22" s="71"/>
      <c r="C22" s="221" t="s">
        <v>147</v>
      </c>
      <c r="D22" s="73"/>
      <c r="E22" s="73"/>
      <c r="F22" s="73"/>
      <c r="G22" s="341">
        <v>300</v>
      </c>
      <c r="H22" s="342"/>
    </row>
    <row r="23" spans="1:10" ht="15" x14ac:dyDescent="0.25">
      <c r="A23" s="34"/>
      <c r="B23" s="71"/>
      <c r="C23" s="221" t="s">
        <v>148</v>
      </c>
      <c r="D23" s="73"/>
      <c r="E23" s="73"/>
      <c r="F23" s="73"/>
      <c r="G23" s="341">
        <v>438</v>
      </c>
      <c r="H23" s="342"/>
    </row>
    <row r="24" spans="1:10" ht="14.25" customHeight="1" x14ac:dyDescent="0.25">
      <c r="A24" s="35"/>
      <c r="B24" s="35"/>
      <c r="C24" s="35"/>
      <c r="D24" s="35"/>
      <c r="E24" s="35"/>
      <c r="F24" s="35"/>
      <c r="G24" s="35"/>
      <c r="H24" s="35"/>
    </row>
    <row r="25" spans="1:10" ht="17.25" customHeight="1" thickBot="1" x14ac:dyDescent="0.3">
      <c r="A25" s="18" t="s">
        <v>73</v>
      </c>
      <c r="B25" s="19"/>
      <c r="C25" s="20"/>
      <c r="D25" s="21"/>
      <c r="E25" s="21"/>
      <c r="F25" s="21"/>
      <c r="G25" s="343">
        <f>SUM(G26)</f>
        <v>738</v>
      </c>
      <c r="H25" s="343"/>
      <c r="I25" s="22"/>
      <c r="J25" s="22"/>
    </row>
    <row r="26" spans="1:10" ht="14.25" customHeight="1" thickTop="1" x14ac:dyDescent="0.25">
      <c r="A26" s="75" t="s">
        <v>74</v>
      </c>
      <c r="B26" s="35"/>
      <c r="C26" s="35"/>
      <c r="D26" s="35"/>
      <c r="E26" s="35"/>
      <c r="F26" s="35"/>
      <c r="G26" s="344">
        <v>738</v>
      </c>
      <c r="H26" s="345"/>
    </row>
    <row r="27" spans="1:10" ht="14.25" customHeight="1" x14ac:dyDescent="0.25">
      <c r="A27" s="75"/>
      <c r="B27" s="35"/>
      <c r="C27" s="35"/>
      <c r="D27" s="35"/>
      <c r="E27" s="35"/>
      <c r="F27" s="35"/>
      <c r="G27" s="35"/>
      <c r="H27" s="35"/>
    </row>
    <row r="28" spans="1:10" ht="14.25" customHeight="1" x14ac:dyDescent="0.25">
      <c r="A28" s="75"/>
      <c r="B28" s="35"/>
      <c r="C28" s="35"/>
      <c r="D28" s="35"/>
      <c r="E28" s="35"/>
      <c r="F28" s="35"/>
      <c r="G28" s="35"/>
      <c r="H28" s="35"/>
    </row>
    <row r="29" spans="1:10" ht="42" customHeight="1" x14ac:dyDescent="0.25">
      <c r="A29" s="34" t="s">
        <v>21</v>
      </c>
      <c r="B29" s="71"/>
      <c r="C29" s="354" t="s">
        <v>220</v>
      </c>
      <c r="D29" s="354"/>
      <c r="E29" s="354"/>
      <c r="F29" s="222"/>
      <c r="G29" s="339">
        <f>SUM(G30:H32)</f>
        <v>3000</v>
      </c>
      <c r="H29" s="340"/>
    </row>
    <row r="30" spans="1:10" ht="27" customHeight="1" x14ac:dyDescent="0.25">
      <c r="A30" s="75"/>
      <c r="B30" s="35"/>
      <c r="C30" s="356" t="s">
        <v>149</v>
      </c>
      <c r="D30" s="356"/>
      <c r="E30" s="73"/>
      <c r="F30" s="73"/>
      <c r="G30" s="341">
        <v>2500</v>
      </c>
      <c r="H30" s="342"/>
    </row>
    <row r="31" spans="1:10" ht="14.25" customHeight="1" x14ac:dyDescent="0.25">
      <c r="A31" s="75"/>
      <c r="B31" s="35"/>
      <c r="C31" s="356" t="s">
        <v>150</v>
      </c>
      <c r="D31" s="356"/>
      <c r="E31" s="356"/>
      <c r="F31" s="223"/>
      <c r="G31" s="34"/>
      <c r="H31" s="34"/>
    </row>
    <row r="32" spans="1:10" ht="14.25" customHeight="1" x14ac:dyDescent="0.25">
      <c r="A32" s="75"/>
      <c r="B32" s="35"/>
      <c r="C32" s="356"/>
      <c r="D32" s="356"/>
      <c r="E32" s="356"/>
      <c r="F32" s="223"/>
      <c r="G32" s="341">
        <v>500</v>
      </c>
      <c r="H32" s="342"/>
    </row>
    <row r="33" spans="1:10" ht="14.25" customHeight="1" x14ac:dyDescent="0.25">
      <c r="A33" s="75"/>
      <c r="B33" s="35"/>
      <c r="C33" s="35"/>
      <c r="D33" s="35"/>
      <c r="E33" s="35"/>
      <c r="F33" s="35"/>
      <c r="G33" s="35"/>
      <c r="H33" s="35"/>
    </row>
    <row r="34" spans="1:10" ht="30.75" customHeight="1" thickBot="1" x14ac:dyDescent="0.3">
      <c r="A34" s="352" t="s">
        <v>75</v>
      </c>
      <c r="B34" s="353"/>
      <c r="C34" s="353"/>
      <c r="D34" s="353"/>
      <c r="E34" s="353"/>
      <c r="F34" s="231"/>
      <c r="G34" s="343">
        <f>SUM(G35)</f>
        <v>3000</v>
      </c>
      <c r="H34" s="343"/>
      <c r="I34" s="22"/>
      <c r="J34" s="22"/>
    </row>
    <row r="35" spans="1:10" ht="14.25" customHeight="1" thickTop="1" x14ac:dyDescent="0.25">
      <c r="A35" s="75" t="s">
        <v>59</v>
      </c>
      <c r="B35" s="71"/>
      <c r="C35" s="34"/>
      <c r="D35" s="73"/>
      <c r="E35" s="73"/>
      <c r="F35" s="73"/>
      <c r="G35" s="344">
        <v>3000</v>
      </c>
      <c r="H35" s="345"/>
    </row>
    <row r="36" spans="1:10" ht="14.25" customHeight="1" x14ac:dyDescent="0.25">
      <c r="A36" s="75"/>
      <c r="B36" s="35"/>
      <c r="C36" s="35"/>
      <c r="D36" s="35"/>
      <c r="E36" s="35"/>
      <c r="F36" s="35"/>
      <c r="G36" s="35"/>
      <c r="H36" s="35"/>
    </row>
    <row r="37" spans="1:10" ht="14.25" customHeight="1" x14ac:dyDescent="0.25">
      <c r="A37" s="75"/>
      <c r="B37" s="35"/>
      <c r="C37" s="35"/>
      <c r="D37" s="35"/>
      <c r="E37" s="35"/>
      <c r="F37" s="35"/>
      <c r="G37" s="35"/>
      <c r="H37" s="35"/>
    </row>
    <row r="38" spans="1:10" ht="30.75" customHeight="1" x14ac:dyDescent="0.25">
      <c r="A38" s="34" t="s">
        <v>21</v>
      </c>
      <c r="B38" s="71"/>
      <c r="C38" s="354" t="s">
        <v>222</v>
      </c>
      <c r="D38" s="354"/>
      <c r="E38" s="73"/>
      <c r="F38" s="73"/>
      <c r="G38" s="339">
        <f>SUM(G39:H40)</f>
        <v>2250</v>
      </c>
      <c r="H38" s="340"/>
    </row>
    <row r="39" spans="1:10" ht="29.25" customHeight="1" x14ac:dyDescent="0.2">
      <c r="A39" s="63" t="s">
        <v>22</v>
      </c>
      <c r="B39" s="71"/>
      <c r="C39" s="356" t="s">
        <v>205</v>
      </c>
      <c r="D39" s="356"/>
      <c r="E39" s="73"/>
      <c r="F39" s="73"/>
      <c r="G39" s="357">
        <v>225</v>
      </c>
      <c r="H39" s="357"/>
    </row>
    <row r="40" spans="1:10" ht="44.25" customHeight="1" x14ac:dyDescent="0.2">
      <c r="A40" s="63"/>
      <c r="B40" s="71"/>
      <c r="C40" s="355" t="s">
        <v>151</v>
      </c>
      <c r="D40" s="355"/>
      <c r="E40" s="355"/>
      <c r="F40" s="355"/>
      <c r="G40" s="357">
        <v>2025</v>
      </c>
      <c r="H40" s="357"/>
    </row>
    <row r="41" spans="1:10" ht="14.25" customHeight="1" x14ac:dyDescent="0.25">
      <c r="A41" s="75"/>
      <c r="B41" s="35"/>
      <c r="C41" s="34"/>
      <c r="D41" s="34"/>
      <c r="E41" s="34"/>
      <c r="F41" s="34"/>
      <c r="G41" s="34"/>
      <c r="H41" s="34"/>
    </row>
    <row r="42" spans="1:10" ht="17.25" customHeight="1" thickBot="1" x14ac:dyDescent="0.3">
      <c r="A42" s="18" t="s">
        <v>76</v>
      </c>
      <c r="B42" s="19"/>
      <c r="C42" s="20"/>
      <c r="D42" s="21"/>
      <c r="E42" s="21"/>
      <c r="F42" s="21"/>
      <c r="G42" s="343">
        <f>SUM(G43)</f>
        <v>2250</v>
      </c>
      <c r="H42" s="343"/>
      <c r="I42" s="22"/>
      <c r="J42" s="22"/>
    </row>
    <row r="43" spans="1:10" s="34" customFormat="1" ht="15" customHeight="1" thickTop="1" x14ac:dyDescent="0.25">
      <c r="A43" s="75" t="s">
        <v>16</v>
      </c>
      <c r="B43" s="36"/>
      <c r="C43" s="37"/>
      <c r="D43" s="38"/>
      <c r="E43" s="38"/>
      <c r="F43" s="38"/>
      <c r="G43" s="344">
        <v>2250</v>
      </c>
      <c r="H43" s="345"/>
      <c r="I43" s="39"/>
      <c r="J43" s="39"/>
    </row>
    <row r="44" spans="1:10" ht="15" x14ac:dyDescent="0.25">
      <c r="A44" s="23"/>
      <c r="B44" s="43"/>
      <c r="C44" s="43"/>
      <c r="D44" s="43"/>
      <c r="E44" s="43"/>
      <c r="F44" s="43"/>
      <c r="G44" s="43"/>
      <c r="H44" s="43"/>
    </row>
    <row r="45" spans="1:10" ht="15" x14ac:dyDescent="0.25">
      <c r="A45" s="23"/>
      <c r="B45" s="43"/>
      <c r="C45" s="43"/>
      <c r="D45" s="43"/>
      <c r="E45" s="43"/>
      <c r="F45" s="43"/>
      <c r="G45" s="43"/>
      <c r="H45" s="43"/>
    </row>
  </sheetData>
  <mergeCells count="27">
    <mergeCell ref="G42:H42"/>
    <mergeCell ref="G43:H43"/>
    <mergeCell ref="A34:E34"/>
    <mergeCell ref="G34:H34"/>
    <mergeCell ref="G35:H35"/>
    <mergeCell ref="G39:H39"/>
    <mergeCell ref="G40:H40"/>
    <mergeCell ref="G38:H38"/>
    <mergeCell ref="G21:H21"/>
    <mergeCell ref="C29:E29"/>
    <mergeCell ref="G22:H22"/>
    <mergeCell ref="G23:H23"/>
    <mergeCell ref="C40:F40"/>
    <mergeCell ref="G32:H32"/>
    <mergeCell ref="C31:E32"/>
    <mergeCell ref="G29:H29"/>
    <mergeCell ref="G30:H30"/>
    <mergeCell ref="G25:H25"/>
    <mergeCell ref="G26:H26"/>
    <mergeCell ref="C38:D38"/>
    <mergeCell ref="C39:D39"/>
    <mergeCell ref="C30:D30"/>
    <mergeCell ref="G1:H1"/>
    <mergeCell ref="A12:C12"/>
    <mergeCell ref="G15:H15"/>
    <mergeCell ref="G18:H18"/>
    <mergeCell ref="G17:H17"/>
  </mergeCells>
  <pageMargins left="0.70866141732283472" right="0.70866141732283472" top="0.78740157480314965" bottom="0.78740157480314965" header="0.31496062992125984" footer="0.31496062992125984"/>
  <pageSetup paperSize="9" scale="79" firstPageNumber="65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59"/>
  <sheetViews>
    <sheetView view="pageBreakPreview" topLeftCell="A16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94" customWidth="1"/>
    <col min="2" max="2" width="9.140625" style="194"/>
    <col min="3" max="3" width="54.42578125" style="48" customWidth="1"/>
    <col min="4" max="4" width="14.140625" style="167" customWidth="1"/>
    <col min="5" max="6" width="14.140625" style="167" hidden="1" customWidth="1"/>
    <col min="7" max="7" width="13.140625" style="167" customWidth="1"/>
    <col min="8" max="8" width="9.140625" style="48" customWidth="1"/>
    <col min="9" max="10" width="13.5703125" style="48" customWidth="1"/>
    <col min="11" max="13" width="9.140625" style="48"/>
    <col min="14" max="14" width="13.28515625" style="48" customWidth="1"/>
    <col min="15" max="16384" width="9.140625" style="48"/>
  </cols>
  <sheetData>
    <row r="1" spans="1:8" ht="23.25" x14ac:dyDescent="0.35">
      <c r="A1" s="169" t="s">
        <v>163</v>
      </c>
      <c r="B1" s="170"/>
      <c r="C1" s="86"/>
      <c r="D1" s="118"/>
      <c r="E1" s="118"/>
      <c r="F1" s="118"/>
      <c r="G1" s="367" t="s">
        <v>98</v>
      </c>
      <c r="H1" s="367"/>
    </row>
    <row r="2" spans="1:8" x14ac:dyDescent="0.2">
      <c r="A2" s="170"/>
      <c r="B2" s="170"/>
      <c r="C2" s="86"/>
      <c r="D2" s="118"/>
      <c r="E2" s="118"/>
      <c r="F2" s="118"/>
      <c r="G2" s="118"/>
      <c r="H2" s="86"/>
    </row>
    <row r="3" spans="1:8" x14ac:dyDescent="0.2">
      <c r="A3" s="171" t="s">
        <v>2</v>
      </c>
      <c r="B3" s="171" t="s">
        <v>99</v>
      </c>
      <c r="C3" s="86"/>
      <c r="D3" s="118"/>
      <c r="E3" s="118"/>
      <c r="F3" s="118"/>
      <c r="G3" s="118"/>
      <c r="H3" s="86"/>
    </row>
    <row r="4" spans="1:8" x14ac:dyDescent="0.2">
      <c r="A4" s="170"/>
      <c r="B4" s="171" t="s">
        <v>4</v>
      </c>
      <c r="C4" s="86"/>
      <c r="D4" s="118"/>
      <c r="E4" s="118"/>
      <c r="F4" s="118"/>
      <c r="G4" s="118"/>
      <c r="H4" s="86"/>
    </row>
    <row r="5" spans="1:8" x14ac:dyDescent="0.2">
      <c r="A5" s="170"/>
      <c r="B5" s="170"/>
      <c r="C5" s="86"/>
      <c r="D5" s="118"/>
      <c r="E5" s="118"/>
      <c r="F5" s="118"/>
      <c r="G5" s="118"/>
      <c r="H5" s="86"/>
    </row>
    <row r="6" spans="1:8" s="129" customFormat="1" ht="13.5" thickBot="1" x14ac:dyDescent="0.25">
      <c r="A6" s="172"/>
      <c r="B6" s="172"/>
      <c r="C6" s="87"/>
      <c r="D6" s="173"/>
      <c r="E6" s="173"/>
      <c r="F6" s="173"/>
      <c r="G6" s="173"/>
      <c r="H6" s="87" t="s">
        <v>5</v>
      </c>
    </row>
    <row r="7" spans="1:8" s="129" customFormat="1" ht="39.75" thickTop="1" thickBot="1" x14ac:dyDescent="0.25">
      <c r="A7" s="174" t="s">
        <v>6</v>
      </c>
      <c r="B7" s="175" t="s">
        <v>7</v>
      </c>
      <c r="C7" s="176" t="s">
        <v>8</v>
      </c>
      <c r="D7" s="121" t="s">
        <v>124</v>
      </c>
      <c r="E7" s="8" t="s">
        <v>180</v>
      </c>
      <c r="F7" s="8" t="s">
        <v>125</v>
      </c>
      <c r="G7" s="121" t="s">
        <v>126</v>
      </c>
      <c r="H7" s="49" t="s">
        <v>9</v>
      </c>
    </row>
    <row r="8" spans="1:8" s="179" customFormat="1" ht="12.75" thickTop="1" thickBot="1" x14ac:dyDescent="0.25">
      <c r="A8" s="177">
        <v>1</v>
      </c>
      <c r="B8" s="178">
        <v>2</v>
      </c>
      <c r="C8" s="178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201</v>
      </c>
    </row>
    <row r="9" spans="1:8" ht="15" thickTop="1" x14ac:dyDescent="0.2">
      <c r="A9" s="180">
        <v>3299</v>
      </c>
      <c r="B9" s="181">
        <v>54</v>
      </c>
      <c r="C9" s="104" t="s">
        <v>100</v>
      </c>
      <c r="D9" s="24">
        <v>700</v>
      </c>
      <c r="E9" s="24">
        <v>700</v>
      </c>
      <c r="F9" s="24">
        <v>700</v>
      </c>
      <c r="G9" s="24">
        <f>SUM(G18)</f>
        <v>525</v>
      </c>
      <c r="H9" s="88">
        <f t="shared" ref="H9:H12" si="0">G9/D9*100</f>
        <v>75</v>
      </c>
    </row>
    <row r="10" spans="1:8" ht="15" customHeight="1" x14ac:dyDescent="0.2">
      <c r="A10" s="180">
        <v>3429</v>
      </c>
      <c r="B10" s="181">
        <v>52</v>
      </c>
      <c r="C10" s="107" t="s">
        <v>10</v>
      </c>
      <c r="D10" s="24">
        <v>180</v>
      </c>
      <c r="E10" s="24">
        <v>180</v>
      </c>
      <c r="F10" s="24">
        <v>180</v>
      </c>
      <c r="G10" s="24">
        <f>SUM(G25)</f>
        <v>180</v>
      </c>
      <c r="H10" s="88">
        <f>G10/D10*100</f>
        <v>100</v>
      </c>
    </row>
    <row r="11" spans="1:8" ht="31.5" customHeight="1" x14ac:dyDescent="0.2">
      <c r="A11" s="180">
        <v>3792</v>
      </c>
      <c r="B11" s="181">
        <v>53</v>
      </c>
      <c r="C11" s="182" t="s">
        <v>11</v>
      </c>
      <c r="D11" s="24">
        <v>420</v>
      </c>
      <c r="E11" s="24">
        <v>420</v>
      </c>
      <c r="F11" s="24">
        <v>420</v>
      </c>
      <c r="G11" s="24">
        <f>SUM(G33)</f>
        <v>420</v>
      </c>
      <c r="H11" s="88">
        <f t="shared" si="0"/>
        <v>100</v>
      </c>
    </row>
    <row r="12" spans="1:8" ht="15" thickBot="1" x14ac:dyDescent="0.25">
      <c r="A12" s="180">
        <v>3299</v>
      </c>
      <c r="B12" s="181">
        <v>52</v>
      </c>
      <c r="C12" s="107" t="s">
        <v>10</v>
      </c>
      <c r="D12" s="24">
        <v>10500</v>
      </c>
      <c r="E12" s="24">
        <v>10500</v>
      </c>
      <c r="F12" s="24">
        <v>10500</v>
      </c>
      <c r="G12" s="24">
        <f>SUM(G40)</f>
        <v>10350</v>
      </c>
      <c r="H12" s="88">
        <f t="shared" si="0"/>
        <v>98.571428571428584</v>
      </c>
    </row>
    <row r="13" spans="1:8" s="166" customFormat="1" ht="16.5" thickTop="1" thickBot="1" x14ac:dyDescent="0.3">
      <c r="A13" s="368" t="s">
        <v>12</v>
      </c>
      <c r="B13" s="369"/>
      <c r="C13" s="370"/>
      <c r="D13" s="47">
        <f>SUM(D9:D12)</f>
        <v>11800</v>
      </c>
      <c r="E13" s="47">
        <f t="shared" ref="E13:G13" si="1">SUM(E9:E12)</f>
        <v>11800</v>
      </c>
      <c r="F13" s="47">
        <f t="shared" si="1"/>
        <v>11800</v>
      </c>
      <c r="G13" s="47">
        <f t="shared" si="1"/>
        <v>11475</v>
      </c>
      <c r="H13" s="50">
        <f>G13/D13*100</f>
        <v>97.245762711864401</v>
      </c>
    </row>
    <row r="14" spans="1:8" ht="15" thickTop="1" x14ac:dyDescent="0.2">
      <c r="A14" s="281"/>
      <c r="B14" s="281"/>
      <c r="C14" s="281"/>
      <c r="D14" s="281"/>
      <c r="E14" s="281"/>
      <c r="F14" s="281"/>
      <c r="G14" s="281"/>
      <c r="H14" s="281"/>
    </row>
    <row r="15" spans="1:8" ht="15" x14ac:dyDescent="0.25">
      <c r="A15" s="184" t="s">
        <v>13</v>
      </c>
      <c r="B15" s="170"/>
      <c r="C15" s="86"/>
      <c r="D15" s="118"/>
      <c r="E15" s="118"/>
      <c r="F15" s="118"/>
      <c r="G15" s="118"/>
      <c r="H15" s="86"/>
    </row>
    <row r="16" spans="1:8" ht="27" customHeight="1" x14ac:dyDescent="0.25">
      <c r="A16" s="86" t="s">
        <v>21</v>
      </c>
      <c r="B16" s="170"/>
      <c r="C16" s="371" t="s">
        <v>225</v>
      </c>
      <c r="D16" s="371"/>
      <c r="E16" s="118"/>
      <c r="F16" s="118"/>
      <c r="G16" s="360">
        <v>525</v>
      </c>
      <c r="H16" s="361"/>
    </row>
    <row r="17" spans="1:10" ht="15" x14ac:dyDescent="0.25">
      <c r="A17" s="184"/>
      <c r="B17" s="170"/>
      <c r="C17" s="86"/>
      <c r="D17" s="118"/>
      <c r="E17" s="118"/>
      <c r="F17" s="118"/>
      <c r="G17" s="118"/>
      <c r="H17" s="86"/>
    </row>
    <row r="18" spans="1:10" ht="15.75" thickBot="1" x14ac:dyDescent="0.3">
      <c r="A18" s="186" t="s">
        <v>103</v>
      </c>
      <c r="B18" s="187"/>
      <c r="C18" s="188"/>
      <c r="D18" s="189"/>
      <c r="E18" s="189"/>
      <c r="F18" s="189"/>
      <c r="G18" s="366">
        <f>SUM(G19)</f>
        <v>525</v>
      </c>
      <c r="H18" s="366"/>
      <c r="I18" s="22"/>
      <c r="J18" s="22"/>
    </row>
    <row r="19" spans="1:10" ht="15.75" thickTop="1" x14ac:dyDescent="0.25">
      <c r="A19" s="190" t="s">
        <v>74</v>
      </c>
      <c r="B19" s="170"/>
      <c r="C19" s="86"/>
      <c r="D19" s="118"/>
      <c r="E19" s="118"/>
      <c r="F19" s="118"/>
      <c r="G19" s="362">
        <v>525</v>
      </c>
      <c r="H19" s="363"/>
    </row>
    <row r="20" spans="1:10" ht="15" x14ac:dyDescent="0.25">
      <c r="A20" s="184"/>
      <c r="B20" s="170"/>
      <c r="C20" s="86"/>
      <c r="D20" s="118"/>
      <c r="E20" s="118"/>
      <c r="F20" s="118"/>
      <c r="G20" s="118"/>
      <c r="H20" s="86"/>
    </row>
    <row r="21" spans="1:10" x14ac:dyDescent="0.2">
      <c r="A21" s="170"/>
      <c r="B21" s="170"/>
      <c r="C21" s="86"/>
      <c r="D21" s="118"/>
      <c r="E21" s="118"/>
      <c r="F21" s="118"/>
      <c r="G21" s="118"/>
      <c r="H21" s="86"/>
    </row>
    <row r="22" spans="1:10" x14ac:dyDescent="0.2">
      <c r="A22" s="86" t="s">
        <v>21</v>
      </c>
      <c r="B22" s="170"/>
      <c r="C22" s="358" t="s">
        <v>230</v>
      </c>
      <c r="D22" s="358"/>
      <c r="E22" s="358"/>
      <c r="F22" s="237"/>
      <c r="G22" s="86"/>
      <c r="H22" s="86"/>
    </row>
    <row r="23" spans="1:10" ht="15" x14ac:dyDescent="0.25">
      <c r="A23" s="170"/>
      <c r="B23" s="170"/>
      <c r="C23" s="358"/>
      <c r="D23" s="358"/>
      <c r="E23" s="358"/>
      <c r="F23" s="237"/>
      <c r="G23" s="360">
        <v>180</v>
      </c>
      <c r="H23" s="361"/>
    </row>
    <row r="24" spans="1:10" x14ac:dyDescent="0.2">
      <c r="A24" s="170"/>
      <c r="B24" s="170"/>
      <c r="C24" s="86"/>
      <c r="D24" s="118"/>
      <c r="E24" s="118"/>
      <c r="F24" s="118"/>
      <c r="G24" s="118"/>
      <c r="H24" s="86"/>
    </row>
    <row r="25" spans="1:10" ht="17.25" customHeight="1" thickBot="1" x14ac:dyDescent="0.3">
      <c r="A25" s="186" t="s">
        <v>76</v>
      </c>
      <c r="B25" s="187"/>
      <c r="C25" s="188"/>
      <c r="D25" s="189"/>
      <c r="E25" s="189"/>
      <c r="F25" s="189"/>
      <c r="G25" s="366">
        <f>SUM(G26)</f>
        <v>180</v>
      </c>
      <c r="H25" s="366"/>
      <c r="I25" s="22"/>
      <c r="J25" s="22"/>
    </row>
    <row r="26" spans="1:10" s="86" customFormat="1" ht="15" customHeight="1" thickTop="1" x14ac:dyDescent="0.25">
      <c r="A26" s="190" t="s">
        <v>16</v>
      </c>
      <c r="B26" s="191"/>
      <c r="C26" s="74"/>
      <c r="D26" s="192"/>
      <c r="E26" s="192"/>
      <c r="F26" s="192"/>
      <c r="G26" s="362">
        <v>180</v>
      </c>
      <c r="H26" s="363"/>
      <c r="I26" s="39"/>
      <c r="J26" s="39"/>
    </row>
    <row r="27" spans="1:10" x14ac:dyDescent="0.2">
      <c r="A27" s="359" t="s">
        <v>112</v>
      </c>
      <c r="B27" s="359"/>
      <c r="C27" s="359"/>
      <c r="D27" s="359"/>
      <c r="E27" s="359"/>
      <c r="F27" s="359"/>
      <c r="G27" s="359"/>
      <c r="H27" s="359"/>
    </row>
    <row r="28" spans="1:10" x14ac:dyDescent="0.2">
      <c r="A28" s="359"/>
      <c r="B28" s="359"/>
      <c r="C28" s="359"/>
      <c r="D28" s="359"/>
      <c r="E28" s="359"/>
      <c r="F28" s="359"/>
      <c r="G28" s="359"/>
      <c r="H28" s="359"/>
    </row>
    <row r="29" spans="1:10" x14ac:dyDescent="0.2">
      <c r="A29" s="170"/>
      <c r="B29" s="170"/>
      <c r="C29" s="86"/>
      <c r="D29" s="118"/>
      <c r="E29" s="118"/>
      <c r="F29" s="118"/>
      <c r="G29" s="118"/>
      <c r="H29" s="86"/>
    </row>
    <row r="30" spans="1:10" x14ac:dyDescent="0.2">
      <c r="A30" s="170"/>
      <c r="B30" s="170"/>
      <c r="C30" s="86"/>
      <c r="D30" s="118"/>
      <c r="E30" s="118"/>
      <c r="F30" s="118"/>
      <c r="G30" s="118"/>
      <c r="H30" s="86"/>
    </row>
    <row r="31" spans="1:10" ht="30" customHeight="1" x14ac:dyDescent="0.25">
      <c r="A31" s="86" t="s">
        <v>21</v>
      </c>
      <c r="B31" s="170"/>
      <c r="C31" s="358" t="s">
        <v>229</v>
      </c>
      <c r="D31" s="358"/>
      <c r="E31" s="118"/>
      <c r="F31" s="118"/>
      <c r="G31" s="360">
        <v>420</v>
      </c>
      <c r="H31" s="361"/>
    </row>
    <row r="32" spans="1:10" x14ac:dyDescent="0.2">
      <c r="A32" s="170"/>
      <c r="B32" s="170"/>
      <c r="C32" s="86"/>
      <c r="D32" s="118"/>
      <c r="E32" s="118"/>
      <c r="F32" s="118"/>
      <c r="G32" s="118"/>
      <c r="H32" s="86"/>
    </row>
    <row r="33" spans="1:10" ht="30.75" customHeight="1" thickBot="1" x14ac:dyDescent="0.3">
      <c r="A33" s="364" t="s">
        <v>105</v>
      </c>
      <c r="B33" s="365"/>
      <c r="C33" s="365"/>
      <c r="D33" s="365"/>
      <c r="E33" s="365"/>
      <c r="F33" s="239"/>
      <c r="G33" s="366">
        <f>SUM(G34)</f>
        <v>420</v>
      </c>
      <c r="H33" s="366"/>
      <c r="I33" s="22"/>
      <c r="J33" s="22"/>
    </row>
    <row r="34" spans="1:10" ht="14.25" customHeight="1" thickTop="1" x14ac:dyDescent="0.25">
      <c r="A34" s="190" t="s">
        <v>102</v>
      </c>
      <c r="B34" s="170"/>
      <c r="C34" s="86"/>
      <c r="D34" s="118"/>
      <c r="E34" s="118"/>
      <c r="F34" s="118"/>
      <c r="G34" s="362">
        <v>420</v>
      </c>
      <c r="H34" s="363"/>
    </row>
    <row r="35" spans="1:10" x14ac:dyDescent="0.2">
      <c r="A35" s="170"/>
      <c r="B35" s="170"/>
      <c r="C35" s="86"/>
      <c r="D35" s="118"/>
      <c r="E35" s="118"/>
      <c r="F35" s="118"/>
      <c r="G35" s="118"/>
      <c r="H35" s="86"/>
    </row>
    <row r="36" spans="1:10" x14ac:dyDescent="0.2">
      <c r="A36" s="170"/>
      <c r="B36" s="170"/>
      <c r="C36" s="86"/>
      <c r="D36" s="118"/>
      <c r="E36" s="118"/>
      <c r="F36" s="118"/>
      <c r="G36" s="118"/>
      <c r="H36" s="86"/>
    </row>
    <row r="37" spans="1:10" x14ac:dyDescent="0.2">
      <c r="A37" s="86" t="s">
        <v>21</v>
      </c>
      <c r="B37" s="170"/>
      <c r="C37" s="358" t="s">
        <v>226</v>
      </c>
      <c r="D37" s="358"/>
      <c r="E37" s="358"/>
      <c r="F37" s="237"/>
      <c r="G37" s="86"/>
      <c r="H37" s="86"/>
    </row>
    <row r="38" spans="1:10" ht="15" x14ac:dyDescent="0.25">
      <c r="A38" s="170"/>
      <c r="B38" s="170"/>
      <c r="C38" s="358"/>
      <c r="D38" s="358"/>
      <c r="E38" s="358"/>
      <c r="F38" s="237"/>
      <c r="G38" s="360">
        <v>10350</v>
      </c>
      <c r="H38" s="361"/>
    </row>
    <row r="39" spans="1:10" x14ac:dyDescent="0.2">
      <c r="A39" s="170"/>
      <c r="B39" s="170"/>
      <c r="C39" s="86"/>
      <c r="D39" s="118"/>
      <c r="E39" s="118"/>
      <c r="F39" s="118"/>
      <c r="G39" s="118"/>
      <c r="H39" s="86"/>
    </row>
    <row r="40" spans="1:10" ht="17.25" customHeight="1" thickBot="1" x14ac:dyDescent="0.3">
      <c r="A40" s="186" t="s">
        <v>101</v>
      </c>
      <c r="B40" s="187"/>
      <c r="C40" s="188"/>
      <c r="D40" s="189"/>
      <c r="E40" s="189"/>
      <c r="F40" s="189"/>
      <c r="G40" s="366">
        <f>SUM(G41:H44)</f>
        <v>10350</v>
      </c>
      <c r="H40" s="366"/>
      <c r="I40" s="22"/>
      <c r="J40" s="22"/>
    </row>
    <row r="41" spans="1:10" ht="15.75" thickTop="1" x14ac:dyDescent="0.25">
      <c r="A41" s="190" t="s">
        <v>15</v>
      </c>
      <c r="B41" s="170"/>
      <c r="C41" s="86"/>
      <c r="D41" s="118"/>
      <c r="E41" s="118"/>
      <c r="F41" s="118"/>
      <c r="G41" s="362">
        <v>10350</v>
      </c>
      <c r="H41" s="363"/>
    </row>
    <row r="42" spans="1:10" x14ac:dyDescent="0.2">
      <c r="A42" s="170"/>
      <c r="B42" s="170"/>
      <c r="C42" s="86"/>
      <c r="D42" s="118"/>
      <c r="E42" s="118"/>
      <c r="F42" s="118"/>
      <c r="G42" s="118"/>
      <c r="H42" s="86"/>
    </row>
    <row r="43" spans="1:10" x14ac:dyDescent="0.2">
      <c r="A43" s="195"/>
    </row>
    <row r="44" spans="1:10" x14ac:dyDescent="0.2">
      <c r="A44" s="195"/>
    </row>
    <row r="45" spans="1:10" x14ac:dyDescent="0.2">
      <c r="A45" s="195"/>
    </row>
    <row r="46" spans="1:10" x14ac:dyDescent="0.2">
      <c r="A46" s="195"/>
    </row>
    <row r="47" spans="1:10" x14ac:dyDescent="0.2">
      <c r="A47" s="195"/>
    </row>
    <row r="48" spans="1:10" x14ac:dyDescent="0.2">
      <c r="A48" s="195"/>
    </row>
    <row r="49" spans="1:1" x14ac:dyDescent="0.2">
      <c r="A49" s="195"/>
    </row>
    <row r="50" spans="1:1" x14ac:dyDescent="0.2">
      <c r="A50" s="195"/>
    </row>
    <row r="51" spans="1:1" x14ac:dyDescent="0.2">
      <c r="A51" s="195"/>
    </row>
    <row r="52" spans="1:1" x14ac:dyDescent="0.2">
      <c r="A52" s="195"/>
    </row>
    <row r="53" spans="1:1" x14ac:dyDescent="0.2">
      <c r="A53" s="195"/>
    </row>
    <row r="54" spans="1:1" x14ac:dyDescent="0.2">
      <c r="A54" s="195"/>
    </row>
    <row r="55" spans="1:1" x14ac:dyDescent="0.2">
      <c r="A55" s="195"/>
    </row>
    <row r="56" spans="1:1" x14ac:dyDescent="0.2">
      <c r="A56" s="195"/>
    </row>
    <row r="57" spans="1:1" x14ac:dyDescent="0.2">
      <c r="A57" s="195"/>
    </row>
    <row r="58" spans="1:1" x14ac:dyDescent="0.2">
      <c r="A58" s="195"/>
    </row>
    <row r="59" spans="1:1" x14ac:dyDescent="0.2">
      <c r="A59" s="196"/>
    </row>
  </sheetData>
  <mergeCells count="20">
    <mergeCell ref="G16:H16"/>
    <mergeCell ref="G19:H19"/>
    <mergeCell ref="G1:H1"/>
    <mergeCell ref="A13:C13"/>
    <mergeCell ref="G18:H18"/>
    <mergeCell ref="C16:D16"/>
    <mergeCell ref="C37:E38"/>
    <mergeCell ref="C22:E23"/>
    <mergeCell ref="A27:H28"/>
    <mergeCell ref="G31:H31"/>
    <mergeCell ref="G41:H41"/>
    <mergeCell ref="A33:E33"/>
    <mergeCell ref="G38:H38"/>
    <mergeCell ref="G40:H40"/>
    <mergeCell ref="G23:H23"/>
    <mergeCell ref="G25:H25"/>
    <mergeCell ref="G26:H26"/>
    <mergeCell ref="G34:H34"/>
    <mergeCell ref="G33:H33"/>
    <mergeCell ref="C31:D31"/>
  </mergeCells>
  <pageMargins left="0.70866141732283472" right="0.70866141732283472" top="0.78740157480314965" bottom="0.78740157480314965" header="0.31496062992125984" footer="0.31496062992125984"/>
  <pageSetup paperSize="9" scale="80" firstPageNumber="66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45"/>
  <sheetViews>
    <sheetView view="pageBreakPreview" topLeftCell="A16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3.5703125" style="2" customWidth="1"/>
    <col min="11" max="13" width="9.140625" style="2"/>
    <col min="14" max="14" width="13.28515625" style="2" customWidth="1"/>
    <col min="15" max="16384" width="9.140625" style="2"/>
  </cols>
  <sheetData>
    <row r="1" spans="1:8" ht="23.25" x14ac:dyDescent="0.35">
      <c r="A1" s="76" t="s">
        <v>43</v>
      </c>
      <c r="B1" s="71"/>
      <c r="C1" s="34"/>
      <c r="D1" s="73"/>
      <c r="E1" s="73"/>
      <c r="F1" s="73"/>
      <c r="G1" s="348" t="s">
        <v>44</v>
      </c>
      <c r="H1" s="348"/>
    </row>
    <row r="2" spans="1:8" x14ac:dyDescent="0.2">
      <c r="A2" s="71"/>
      <c r="B2" s="71"/>
      <c r="C2" s="34"/>
      <c r="D2" s="73"/>
      <c r="E2" s="73"/>
      <c r="F2" s="73"/>
      <c r="G2" s="73"/>
      <c r="H2" s="34"/>
    </row>
    <row r="3" spans="1:8" x14ac:dyDescent="0.2">
      <c r="A3" s="63" t="s">
        <v>2</v>
      </c>
      <c r="B3" s="63" t="s">
        <v>45</v>
      </c>
      <c r="C3" s="34"/>
      <c r="D3" s="73"/>
      <c r="E3" s="73"/>
      <c r="F3" s="73"/>
      <c r="G3" s="73"/>
      <c r="H3" s="34"/>
    </row>
    <row r="4" spans="1:8" x14ac:dyDescent="0.2">
      <c r="A4" s="71"/>
      <c r="B4" s="63" t="s">
        <v>4</v>
      </c>
      <c r="C4" s="34"/>
      <c r="D4" s="73"/>
      <c r="E4" s="73"/>
      <c r="F4" s="73"/>
      <c r="G4" s="73"/>
      <c r="H4" s="34"/>
    </row>
    <row r="5" spans="1:8" x14ac:dyDescent="0.2">
      <c r="A5" s="71"/>
      <c r="B5" s="71"/>
      <c r="C5" s="34"/>
      <c r="D5" s="73"/>
      <c r="E5" s="73"/>
      <c r="F5" s="73"/>
      <c r="G5" s="73"/>
      <c r="H5" s="34"/>
    </row>
    <row r="6" spans="1:8" s="4" customFormat="1" ht="13.5" thickBot="1" x14ac:dyDescent="0.25">
      <c r="A6" s="77"/>
      <c r="B6" s="77"/>
      <c r="C6" s="78"/>
      <c r="D6" s="79"/>
      <c r="E6" s="79"/>
      <c r="F6" s="79"/>
      <c r="G6" s="79"/>
      <c r="H6" s="78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121" t="s">
        <v>124</v>
      </c>
      <c r="E7" s="8" t="s">
        <v>180</v>
      </c>
      <c r="F7" s="8" t="s">
        <v>125</v>
      </c>
      <c r="G7" s="121" t="s">
        <v>126</v>
      </c>
      <c r="H7" s="49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201</v>
      </c>
    </row>
    <row r="9" spans="1:8" ht="15" thickTop="1" x14ac:dyDescent="0.2">
      <c r="A9" s="40">
        <v>4349</v>
      </c>
      <c r="B9" s="41">
        <v>52</v>
      </c>
      <c r="C9" s="67" t="s">
        <v>10</v>
      </c>
      <c r="D9" s="24">
        <v>1500</v>
      </c>
      <c r="E9" s="24">
        <v>1575</v>
      </c>
      <c r="F9" s="24">
        <v>1575</v>
      </c>
      <c r="G9" s="24">
        <f>SUM(G25)</f>
        <v>1500</v>
      </c>
      <c r="H9" s="42">
        <f t="shared" ref="H9:H14" si="0">G9/D9*100</f>
        <v>100</v>
      </c>
    </row>
    <row r="10" spans="1:8" x14ac:dyDescent="0.2">
      <c r="A10" s="40">
        <v>4349</v>
      </c>
      <c r="B10" s="41">
        <v>52</v>
      </c>
      <c r="C10" s="67" t="s">
        <v>10</v>
      </c>
      <c r="D10" s="24">
        <v>150</v>
      </c>
      <c r="E10" s="24"/>
      <c r="F10" s="24"/>
      <c r="G10" s="24">
        <f>SUM(G26)</f>
        <v>113</v>
      </c>
      <c r="H10" s="42">
        <f t="shared" si="0"/>
        <v>75.333333333333329</v>
      </c>
    </row>
    <row r="11" spans="1:8" x14ac:dyDescent="0.2">
      <c r="A11" s="40">
        <v>4339</v>
      </c>
      <c r="B11" s="41">
        <v>52</v>
      </c>
      <c r="C11" s="67" t="s">
        <v>10</v>
      </c>
      <c r="D11" s="24">
        <v>1500</v>
      </c>
      <c r="E11" s="24">
        <v>1575</v>
      </c>
      <c r="F11" s="24">
        <v>1575</v>
      </c>
      <c r="G11" s="24">
        <f>SUM(G28)</f>
        <v>1500</v>
      </c>
      <c r="H11" s="42">
        <f t="shared" si="0"/>
        <v>100</v>
      </c>
    </row>
    <row r="12" spans="1:8" x14ac:dyDescent="0.2">
      <c r="A12" s="40">
        <v>4399</v>
      </c>
      <c r="B12" s="41">
        <v>52</v>
      </c>
      <c r="C12" s="67" t="s">
        <v>10</v>
      </c>
      <c r="D12" s="24">
        <v>2300</v>
      </c>
      <c r="E12" s="24">
        <v>2300</v>
      </c>
      <c r="F12" s="24">
        <v>2300</v>
      </c>
      <c r="G12" s="24">
        <f>SUM(G31)</f>
        <v>2250</v>
      </c>
      <c r="H12" s="42">
        <f t="shared" si="0"/>
        <v>97.826086956521735</v>
      </c>
    </row>
    <row r="13" spans="1:8" ht="15" thickBot="1" x14ac:dyDescent="0.25">
      <c r="A13" s="40">
        <v>4349</v>
      </c>
      <c r="B13" s="41">
        <v>52</v>
      </c>
      <c r="C13" s="67" t="s">
        <v>10</v>
      </c>
      <c r="D13" s="24">
        <v>20000</v>
      </c>
      <c r="E13" s="24">
        <v>20000</v>
      </c>
      <c r="F13" s="24">
        <v>20000</v>
      </c>
      <c r="G13" s="24">
        <f>SUM(G37)</f>
        <v>22500</v>
      </c>
      <c r="H13" s="42">
        <f t="shared" si="0"/>
        <v>112.5</v>
      </c>
    </row>
    <row r="14" spans="1:8" s="17" customFormat="1" ht="16.5" thickTop="1" thickBot="1" x14ac:dyDescent="0.3">
      <c r="A14" s="349" t="s">
        <v>12</v>
      </c>
      <c r="B14" s="350"/>
      <c r="C14" s="351"/>
      <c r="D14" s="15">
        <f>SUM(D9:D13)</f>
        <v>25450</v>
      </c>
      <c r="E14" s="15">
        <f>SUM(E9:E13)</f>
        <v>25450</v>
      </c>
      <c r="F14" s="15">
        <f>SUM(F9:F13)</f>
        <v>25450</v>
      </c>
      <c r="G14" s="15">
        <f>SUM(G9:G13)</f>
        <v>27863</v>
      </c>
      <c r="H14" s="16">
        <f t="shared" si="0"/>
        <v>109.48133595284872</v>
      </c>
    </row>
    <row r="15" spans="1:8" ht="15" thickTop="1" x14ac:dyDescent="0.2">
      <c r="A15" s="34"/>
      <c r="B15" s="34"/>
      <c r="C15" s="34"/>
      <c r="D15" s="34"/>
      <c r="E15" s="34"/>
      <c r="F15" s="34"/>
      <c r="G15" s="34"/>
      <c r="H15" s="34"/>
    </row>
    <row r="16" spans="1:8" x14ac:dyDescent="0.2">
      <c r="A16" s="80"/>
      <c r="B16" s="80"/>
      <c r="C16" s="80"/>
      <c r="D16" s="80"/>
      <c r="E16" s="80"/>
      <c r="F16" s="80"/>
      <c r="G16" s="80"/>
      <c r="H16" s="80"/>
    </row>
    <row r="17" spans="1:10" ht="15" x14ac:dyDescent="0.25">
      <c r="A17" s="68" t="s">
        <v>13</v>
      </c>
      <c r="B17" s="71"/>
      <c r="C17" s="34"/>
      <c r="D17" s="73"/>
      <c r="E17" s="73"/>
      <c r="F17" s="73"/>
      <c r="G17" s="73"/>
      <c r="H17" s="34"/>
    </row>
    <row r="18" spans="1:10" ht="15" x14ac:dyDescent="0.25">
      <c r="A18" s="34" t="s">
        <v>21</v>
      </c>
      <c r="B18" s="71"/>
      <c r="C18" s="81" t="s">
        <v>232</v>
      </c>
      <c r="D18" s="73"/>
      <c r="E18" s="73"/>
      <c r="F18" s="73"/>
      <c r="G18" s="339">
        <f>SUM(G19:H22)</f>
        <v>5363</v>
      </c>
      <c r="H18" s="340"/>
    </row>
    <row r="19" spans="1:10" ht="15" x14ac:dyDescent="0.25">
      <c r="A19" s="63" t="s">
        <v>22</v>
      </c>
      <c r="B19" s="71"/>
      <c r="C19" s="74" t="s">
        <v>143</v>
      </c>
      <c r="D19" s="73"/>
      <c r="E19" s="73"/>
      <c r="F19" s="73"/>
      <c r="G19" s="341">
        <v>1500</v>
      </c>
      <c r="H19" s="342"/>
    </row>
    <row r="20" spans="1:10" ht="15" x14ac:dyDescent="0.25">
      <c r="A20" s="63"/>
      <c r="B20" s="71"/>
      <c r="C20" s="74" t="s">
        <v>144</v>
      </c>
      <c r="D20" s="73"/>
      <c r="E20" s="73"/>
      <c r="F20" s="73"/>
      <c r="G20" s="341">
        <v>113</v>
      </c>
      <c r="H20" s="342"/>
    </row>
    <row r="21" spans="1:10" ht="15" x14ac:dyDescent="0.25">
      <c r="A21" s="63"/>
      <c r="B21" s="71"/>
      <c r="C21" s="74" t="s">
        <v>145</v>
      </c>
      <c r="D21" s="73"/>
      <c r="E21" s="73"/>
      <c r="F21" s="73"/>
      <c r="G21" s="341">
        <v>1500</v>
      </c>
      <c r="H21" s="342"/>
    </row>
    <row r="22" spans="1:10" ht="15" x14ac:dyDescent="0.25">
      <c r="A22" s="63"/>
      <c r="B22" s="71"/>
      <c r="C22" s="74" t="s">
        <v>146</v>
      </c>
      <c r="D22" s="73"/>
      <c r="E22" s="73"/>
      <c r="F22" s="73"/>
      <c r="G22" s="341">
        <v>2250</v>
      </c>
      <c r="H22" s="342"/>
    </row>
    <row r="23" spans="1:10" ht="15" x14ac:dyDescent="0.25">
      <c r="A23" s="68"/>
      <c r="B23" s="71"/>
      <c r="C23" s="34"/>
      <c r="D23" s="73"/>
      <c r="E23" s="73"/>
      <c r="F23" s="73"/>
      <c r="G23" s="73"/>
      <c r="H23" s="34"/>
    </row>
    <row r="24" spans="1:10" ht="17.25" customHeight="1" thickBot="1" x14ac:dyDescent="0.3">
      <c r="A24" s="18" t="s">
        <v>48</v>
      </c>
      <c r="B24" s="19"/>
      <c r="C24" s="20"/>
      <c r="D24" s="21"/>
      <c r="E24" s="21"/>
      <c r="F24" s="21"/>
      <c r="G24" s="343">
        <f>SUM(G25:H26)</f>
        <v>1613</v>
      </c>
      <c r="H24" s="343"/>
      <c r="I24" s="22"/>
      <c r="J24" s="22"/>
    </row>
    <row r="25" spans="1:10" ht="15.75" thickTop="1" x14ac:dyDescent="0.25">
      <c r="A25" s="75" t="s">
        <v>47</v>
      </c>
      <c r="B25" s="71"/>
      <c r="C25" s="34"/>
      <c r="D25" s="73"/>
      <c r="E25" s="73"/>
      <c r="F25" s="73"/>
      <c r="G25" s="344">
        <v>1500</v>
      </c>
      <c r="H25" s="345"/>
    </row>
    <row r="26" spans="1:10" ht="15" x14ac:dyDescent="0.25">
      <c r="A26" s="75" t="s">
        <v>47</v>
      </c>
      <c r="B26" s="71"/>
      <c r="C26" s="34"/>
      <c r="D26" s="73"/>
      <c r="E26" s="73"/>
      <c r="F26" s="73"/>
      <c r="G26" s="344">
        <v>113</v>
      </c>
      <c r="H26" s="345"/>
    </row>
    <row r="27" spans="1:10" ht="15" x14ac:dyDescent="0.25">
      <c r="A27" s="85"/>
      <c r="B27" s="85"/>
      <c r="C27" s="85"/>
      <c r="D27" s="85"/>
      <c r="E27" s="85"/>
      <c r="F27" s="85"/>
      <c r="G27" s="85"/>
      <c r="H27" s="85"/>
    </row>
    <row r="28" spans="1:10" ht="17.25" customHeight="1" thickBot="1" x14ac:dyDescent="0.3">
      <c r="A28" s="18" t="s">
        <v>46</v>
      </c>
      <c r="B28" s="19"/>
      <c r="C28" s="20"/>
      <c r="D28" s="21"/>
      <c r="E28" s="21"/>
      <c r="F28" s="21"/>
      <c r="G28" s="343">
        <f>SUM(G29)</f>
        <v>1500</v>
      </c>
      <c r="H28" s="343"/>
      <c r="I28" s="22"/>
      <c r="J28" s="22"/>
    </row>
    <row r="29" spans="1:10" ht="15.75" thickTop="1" x14ac:dyDescent="0.25">
      <c r="A29" s="75" t="s">
        <v>47</v>
      </c>
      <c r="B29" s="71"/>
      <c r="C29" s="34"/>
      <c r="D29" s="73"/>
      <c r="E29" s="73"/>
      <c r="F29" s="73"/>
      <c r="G29" s="344">
        <v>1500</v>
      </c>
      <c r="H29" s="345"/>
    </row>
    <row r="30" spans="1:10" ht="15" x14ac:dyDescent="0.25">
      <c r="A30" s="85"/>
      <c r="B30" s="85"/>
      <c r="C30" s="85"/>
      <c r="D30" s="85"/>
      <c r="E30" s="85"/>
      <c r="F30" s="85"/>
      <c r="G30" s="85"/>
      <c r="H30" s="85"/>
    </row>
    <row r="31" spans="1:10" ht="17.25" customHeight="1" thickBot="1" x14ac:dyDescent="0.3">
      <c r="A31" s="18" t="s">
        <v>49</v>
      </c>
      <c r="B31" s="19"/>
      <c r="C31" s="20"/>
      <c r="D31" s="21"/>
      <c r="E31" s="21"/>
      <c r="F31" s="21"/>
      <c r="G31" s="343">
        <f>SUM(G32)</f>
        <v>2250</v>
      </c>
      <c r="H31" s="343"/>
      <c r="I31" s="22"/>
      <c r="J31" s="22"/>
    </row>
    <row r="32" spans="1:10" ht="15.75" thickTop="1" x14ac:dyDescent="0.25">
      <c r="A32" s="75" t="s">
        <v>47</v>
      </c>
      <c r="B32" s="71"/>
      <c r="C32" s="34"/>
      <c r="D32" s="73"/>
      <c r="E32" s="73"/>
      <c r="F32" s="73"/>
      <c r="G32" s="344">
        <v>2250</v>
      </c>
      <c r="H32" s="345"/>
    </row>
    <row r="33" spans="1:10" ht="15" x14ac:dyDescent="0.25">
      <c r="A33" s="85"/>
      <c r="B33" s="85"/>
      <c r="C33" s="85"/>
      <c r="D33" s="85"/>
      <c r="E33" s="85"/>
      <c r="F33" s="85"/>
      <c r="G33" s="85"/>
      <c r="H33" s="85"/>
    </row>
    <row r="34" spans="1:10" ht="15" x14ac:dyDescent="0.25">
      <c r="A34" s="85"/>
      <c r="B34" s="85"/>
      <c r="C34" s="85"/>
      <c r="D34" s="85"/>
      <c r="E34" s="85"/>
      <c r="F34" s="85"/>
      <c r="G34" s="85"/>
      <c r="H34" s="85"/>
    </row>
    <row r="35" spans="1:10" ht="30" customHeight="1" x14ac:dyDescent="0.25">
      <c r="A35" s="34" t="s">
        <v>21</v>
      </c>
      <c r="B35" s="71"/>
      <c r="C35" s="354" t="s">
        <v>54</v>
      </c>
      <c r="D35" s="347"/>
      <c r="E35" s="347"/>
      <c r="F35" s="205"/>
      <c r="G35" s="339">
        <v>22500</v>
      </c>
      <c r="H35" s="340"/>
    </row>
    <row r="36" spans="1:10" ht="15" x14ac:dyDescent="0.25">
      <c r="A36" s="85"/>
      <c r="B36" s="85"/>
      <c r="C36" s="85"/>
      <c r="D36" s="85"/>
      <c r="E36" s="85"/>
      <c r="F36" s="85"/>
      <c r="G36" s="85"/>
      <c r="H36" s="85"/>
    </row>
    <row r="37" spans="1:10" ht="17.25" customHeight="1" thickBot="1" x14ac:dyDescent="0.3">
      <c r="A37" s="18" t="s">
        <v>48</v>
      </c>
      <c r="B37" s="19"/>
      <c r="C37" s="20"/>
      <c r="D37" s="21"/>
      <c r="E37" s="21"/>
      <c r="F37" s="21"/>
      <c r="G37" s="343">
        <f>SUM(G38)</f>
        <v>22500</v>
      </c>
      <c r="H37" s="343"/>
      <c r="I37" s="22"/>
      <c r="J37" s="22"/>
    </row>
    <row r="38" spans="1:10" ht="15.75" thickTop="1" x14ac:dyDescent="0.25">
      <c r="A38" s="75" t="s">
        <v>47</v>
      </c>
      <c r="B38" s="71"/>
      <c r="C38" s="34"/>
      <c r="D38" s="73"/>
      <c r="E38" s="73"/>
      <c r="F38" s="73"/>
      <c r="G38" s="344">
        <v>22500</v>
      </c>
      <c r="H38" s="345"/>
    </row>
    <row r="39" spans="1:10" x14ac:dyDescent="0.2">
      <c r="A39" s="71"/>
      <c r="B39" s="71"/>
      <c r="C39" s="34"/>
      <c r="D39" s="73"/>
      <c r="E39" s="73"/>
      <c r="F39" s="73"/>
      <c r="G39" s="73"/>
      <c r="H39" s="34"/>
    </row>
    <row r="40" spans="1:10" x14ac:dyDescent="0.2">
      <c r="A40" s="71"/>
      <c r="B40" s="71"/>
      <c r="C40" s="34"/>
      <c r="D40" s="73"/>
      <c r="E40" s="73"/>
      <c r="F40" s="73"/>
      <c r="G40" s="73"/>
      <c r="H40" s="34"/>
    </row>
    <row r="41" spans="1:10" x14ac:dyDescent="0.2">
      <c r="A41" s="71"/>
      <c r="B41" s="71"/>
      <c r="C41" s="34"/>
      <c r="D41" s="73"/>
      <c r="E41" s="73"/>
      <c r="F41" s="73"/>
      <c r="G41" s="73"/>
      <c r="H41" s="34"/>
    </row>
    <row r="42" spans="1:10" x14ac:dyDescent="0.2">
      <c r="A42" s="71"/>
      <c r="B42" s="71"/>
      <c r="C42" s="34"/>
      <c r="D42" s="73"/>
      <c r="E42" s="73"/>
      <c r="F42" s="73"/>
      <c r="G42" s="73"/>
      <c r="H42" s="34"/>
    </row>
    <row r="43" spans="1:10" x14ac:dyDescent="0.2">
      <c r="A43" s="71"/>
      <c r="B43" s="71"/>
      <c r="C43" s="34"/>
      <c r="D43" s="73"/>
      <c r="E43" s="73"/>
      <c r="F43" s="73"/>
      <c r="G43" s="73"/>
      <c r="H43" s="34"/>
    </row>
    <row r="44" spans="1:10" x14ac:dyDescent="0.2">
      <c r="A44" s="71"/>
      <c r="B44" s="71"/>
      <c r="C44" s="34"/>
      <c r="D44" s="73"/>
      <c r="E44" s="73"/>
      <c r="F44" s="73"/>
      <c r="G44" s="73"/>
      <c r="H44" s="34"/>
    </row>
    <row r="45" spans="1:10" x14ac:dyDescent="0.2">
      <c r="A45" s="71"/>
      <c r="B45" s="71"/>
      <c r="C45" s="34"/>
      <c r="D45" s="73"/>
      <c r="E45" s="73"/>
      <c r="F45" s="73"/>
      <c r="G45" s="73"/>
      <c r="H45" s="34"/>
    </row>
  </sheetData>
  <mergeCells count="18">
    <mergeCell ref="C35:E35"/>
    <mergeCell ref="G1:H1"/>
    <mergeCell ref="A14:C14"/>
    <mergeCell ref="G28:H28"/>
    <mergeCell ref="G29:H29"/>
    <mergeCell ref="G31:H31"/>
    <mergeCell ref="G18:H18"/>
    <mergeCell ref="G19:H19"/>
    <mergeCell ref="G20:H20"/>
    <mergeCell ref="G21:H21"/>
    <mergeCell ref="G22:H22"/>
    <mergeCell ref="G24:H24"/>
    <mergeCell ref="G25:H25"/>
    <mergeCell ref="G37:H37"/>
    <mergeCell ref="G38:H38"/>
    <mergeCell ref="G32:H32"/>
    <mergeCell ref="G35:H35"/>
    <mergeCell ref="G26:H26"/>
  </mergeCells>
  <pageMargins left="0.70866141732283472" right="0.70866141732283472" top="0.78740157480314965" bottom="0.78740157480314965" header="0.31496062992125984" footer="0.31496062992125984"/>
  <pageSetup paperSize="9" scale="79" firstPageNumber="67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29"/>
  <sheetViews>
    <sheetView view="pageBreakPreview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6.140625" style="2" customWidth="1"/>
    <col min="11" max="11" width="9.140625" style="2"/>
    <col min="12" max="12" width="14.42578125" style="2" bestFit="1" customWidth="1"/>
    <col min="13" max="13" width="9.140625" style="2"/>
    <col min="14" max="14" width="13.28515625" style="2" customWidth="1"/>
    <col min="15" max="16384" width="9.140625" style="2"/>
  </cols>
  <sheetData>
    <row r="1" spans="1:8" ht="23.25" x14ac:dyDescent="0.35">
      <c r="A1" s="76" t="s">
        <v>35</v>
      </c>
      <c r="B1" s="71"/>
      <c r="C1" s="34"/>
      <c r="D1" s="73"/>
      <c r="E1" s="73"/>
      <c r="F1" s="73"/>
      <c r="G1" s="348" t="s">
        <v>36</v>
      </c>
      <c r="H1" s="348"/>
    </row>
    <row r="2" spans="1:8" x14ac:dyDescent="0.2">
      <c r="A2" s="71"/>
      <c r="B2" s="71"/>
      <c r="C2" s="34"/>
      <c r="D2" s="73"/>
      <c r="E2" s="73"/>
      <c r="F2" s="73"/>
      <c r="G2" s="73"/>
      <c r="H2" s="34"/>
    </row>
    <row r="3" spans="1:8" x14ac:dyDescent="0.2">
      <c r="A3" s="63" t="s">
        <v>2</v>
      </c>
      <c r="B3" s="63" t="s">
        <v>37</v>
      </c>
      <c r="C3" s="34"/>
      <c r="D3" s="73"/>
      <c r="E3" s="73"/>
      <c r="F3" s="73"/>
      <c r="G3" s="73"/>
      <c r="H3" s="34"/>
    </row>
    <row r="4" spans="1:8" x14ac:dyDescent="0.2">
      <c r="A4" s="71"/>
      <c r="B4" s="63" t="s">
        <v>4</v>
      </c>
      <c r="C4" s="34"/>
      <c r="D4" s="73"/>
      <c r="E4" s="73"/>
      <c r="F4" s="73"/>
      <c r="G4" s="73"/>
      <c r="H4" s="34"/>
    </row>
    <row r="5" spans="1:8" x14ac:dyDescent="0.2">
      <c r="A5" s="71"/>
      <c r="B5" s="71"/>
      <c r="C5" s="34"/>
      <c r="D5" s="73"/>
      <c r="E5" s="73"/>
      <c r="F5" s="73"/>
      <c r="G5" s="73"/>
      <c r="H5" s="34"/>
    </row>
    <row r="6" spans="1:8" s="4" customFormat="1" ht="13.5" thickBot="1" x14ac:dyDescent="0.25">
      <c r="A6" s="77"/>
      <c r="B6" s="77"/>
      <c r="C6" s="78"/>
      <c r="D6" s="79"/>
      <c r="E6" s="79"/>
      <c r="F6" s="79"/>
      <c r="G6" s="79"/>
      <c r="H6" s="78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121" t="s">
        <v>124</v>
      </c>
      <c r="E7" s="8" t="s">
        <v>180</v>
      </c>
      <c r="F7" s="8" t="s">
        <v>125</v>
      </c>
      <c r="G7" s="121" t="s">
        <v>126</v>
      </c>
      <c r="H7" s="49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201</v>
      </c>
    </row>
    <row r="9" spans="1:8" ht="15" thickTop="1" x14ac:dyDescent="0.2">
      <c r="A9" s="40">
        <v>2212</v>
      </c>
      <c r="B9" s="41">
        <v>63</v>
      </c>
      <c r="C9" s="82" t="s">
        <v>38</v>
      </c>
      <c r="D9" s="24">
        <v>7000</v>
      </c>
      <c r="E9" s="24">
        <v>2686</v>
      </c>
      <c r="F9" s="24">
        <v>2686</v>
      </c>
      <c r="G9" s="24"/>
      <c r="H9" s="42"/>
    </row>
    <row r="10" spans="1:8" x14ac:dyDescent="0.2">
      <c r="A10" s="40">
        <v>2212</v>
      </c>
      <c r="B10" s="41">
        <v>63</v>
      </c>
      <c r="C10" s="82" t="s">
        <v>38</v>
      </c>
      <c r="D10" s="24">
        <v>7000</v>
      </c>
      <c r="E10" s="24">
        <v>6593</v>
      </c>
      <c r="F10" s="24">
        <v>6593</v>
      </c>
      <c r="G10" s="24"/>
      <c r="H10" s="42"/>
    </row>
    <row r="11" spans="1:8" x14ac:dyDescent="0.2">
      <c r="A11" s="40">
        <v>2219</v>
      </c>
      <c r="B11" s="41">
        <v>63</v>
      </c>
      <c r="C11" s="82" t="s">
        <v>38</v>
      </c>
      <c r="D11" s="24">
        <v>7000</v>
      </c>
      <c r="E11" s="24">
        <v>11314</v>
      </c>
      <c r="F11" s="24">
        <v>11314</v>
      </c>
      <c r="G11" s="24">
        <f>SUM(G19)</f>
        <v>10000</v>
      </c>
      <c r="H11" s="42">
        <f>G11/D11*100</f>
        <v>142.85714285714286</v>
      </c>
    </row>
    <row r="12" spans="1:8" ht="15" thickBot="1" x14ac:dyDescent="0.25">
      <c r="A12" s="40">
        <v>2212</v>
      </c>
      <c r="B12" s="41">
        <v>63</v>
      </c>
      <c r="C12" s="82" t="s">
        <v>38</v>
      </c>
      <c r="D12" s="24"/>
      <c r="E12" s="24"/>
      <c r="F12" s="24"/>
      <c r="G12" s="24">
        <v>8750</v>
      </c>
      <c r="H12" s="42"/>
    </row>
    <row r="13" spans="1:8" s="17" customFormat="1" ht="16.5" thickTop="1" thickBot="1" x14ac:dyDescent="0.3">
      <c r="A13" s="349" t="s">
        <v>12</v>
      </c>
      <c r="B13" s="350"/>
      <c r="C13" s="351"/>
      <c r="D13" s="15">
        <f>SUM(D9:D12)</f>
        <v>21000</v>
      </c>
      <c r="E13" s="15">
        <f>SUM(E9:E12)</f>
        <v>20593</v>
      </c>
      <c r="F13" s="15">
        <f>SUM(F9:F12)</f>
        <v>20593</v>
      </c>
      <c r="G13" s="15">
        <f>SUM(G9:G12)</f>
        <v>18750</v>
      </c>
      <c r="H13" s="16">
        <f>G13/D13*100</f>
        <v>89.285714285714292</v>
      </c>
    </row>
    <row r="14" spans="1:8" ht="15" thickTop="1" x14ac:dyDescent="0.2">
      <c r="A14" s="71"/>
      <c r="B14" s="71"/>
      <c r="C14" s="34"/>
      <c r="D14" s="73"/>
      <c r="E14" s="73"/>
      <c r="F14" s="73"/>
      <c r="G14" s="73"/>
      <c r="H14" s="34"/>
    </row>
    <row r="15" spans="1:8" x14ac:dyDescent="0.2">
      <c r="A15" s="71"/>
      <c r="B15" s="71"/>
      <c r="C15" s="34"/>
      <c r="D15" s="73"/>
      <c r="E15" s="73"/>
      <c r="F15" s="73"/>
      <c r="G15" s="73"/>
      <c r="H15" s="34"/>
    </row>
    <row r="16" spans="1:8" ht="15" x14ac:dyDescent="0.25">
      <c r="A16" s="68" t="s">
        <v>13</v>
      </c>
      <c r="B16" s="71"/>
      <c r="C16" s="34"/>
      <c r="D16" s="73"/>
      <c r="E16" s="73"/>
      <c r="F16" s="73"/>
      <c r="G16" s="73"/>
      <c r="H16" s="34"/>
    </row>
    <row r="17" spans="1:10" ht="21" customHeight="1" x14ac:dyDescent="0.25">
      <c r="A17" s="34" t="s">
        <v>21</v>
      </c>
      <c r="B17" s="71"/>
      <c r="C17" s="354" t="s">
        <v>233</v>
      </c>
      <c r="D17" s="347"/>
      <c r="E17" s="347"/>
      <c r="F17" s="204"/>
      <c r="G17" s="339">
        <v>10000</v>
      </c>
      <c r="H17" s="340"/>
    </row>
    <row r="18" spans="1:10" ht="15" x14ac:dyDescent="0.25">
      <c r="A18" s="83"/>
      <c r="B18" s="83"/>
      <c r="C18" s="83"/>
      <c r="D18" s="83"/>
      <c r="E18" s="83"/>
      <c r="F18" s="204"/>
      <c r="G18" s="83"/>
      <c r="H18" s="83"/>
    </row>
    <row r="19" spans="1:10" ht="17.25" customHeight="1" thickBot="1" x14ac:dyDescent="0.3">
      <c r="A19" s="18" t="s">
        <v>40</v>
      </c>
      <c r="B19" s="19"/>
      <c r="C19" s="20"/>
      <c r="D19" s="21"/>
      <c r="E19" s="21"/>
      <c r="F19" s="21"/>
      <c r="G19" s="343">
        <f>SUM(G20)</f>
        <v>10000</v>
      </c>
      <c r="H19" s="343"/>
      <c r="I19" s="22"/>
      <c r="J19" s="22"/>
    </row>
    <row r="20" spans="1:10" ht="17.25" customHeight="1" thickTop="1" x14ac:dyDescent="0.25">
      <c r="A20" s="84" t="s">
        <v>39</v>
      </c>
      <c r="B20" s="36"/>
      <c r="C20" s="37"/>
      <c r="D20" s="38"/>
      <c r="E20" s="38"/>
      <c r="F20" s="38"/>
      <c r="G20" s="344">
        <v>10000</v>
      </c>
      <c r="H20" s="345"/>
      <c r="I20" s="22"/>
      <c r="J20" s="22"/>
    </row>
    <row r="21" spans="1:10" ht="17.25" customHeight="1" x14ac:dyDescent="0.25">
      <c r="A21" s="84"/>
      <c r="B21" s="36"/>
      <c r="C21" s="37"/>
      <c r="D21" s="38"/>
      <c r="E21" s="38"/>
      <c r="F21" s="38"/>
      <c r="G21" s="274"/>
      <c r="H21" s="275"/>
      <c r="I21" s="22"/>
      <c r="J21" s="22"/>
    </row>
    <row r="22" spans="1:10" ht="31.5" customHeight="1" x14ac:dyDescent="0.25">
      <c r="A22" s="34" t="s">
        <v>21</v>
      </c>
      <c r="B22" s="71"/>
      <c r="C22" s="354" t="s">
        <v>234</v>
      </c>
      <c r="D22" s="347"/>
      <c r="E22" s="347"/>
      <c r="F22" s="276"/>
      <c r="G22" s="339">
        <v>8750</v>
      </c>
      <c r="H22" s="340"/>
    </row>
    <row r="23" spans="1:10" ht="15" x14ac:dyDescent="0.25">
      <c r="A23" s="204"/>
      <c r="B23" s="204"/>
      <c r="C23" s="204"/>
      <c r="D23" s="204"/>
      <c r="E23" s="204"/>
      <c r="F23" s="204"/>
      <c r="G23" s="204"/>
      <c r="H23" s="204"/>
    </row>
    <row r="24" spans="1:10" ht="17.25" customHeight="1" thickBot="1" x14ac:dyDescent="0.3">
      <c r="A24" s="18" t="s">
        <v>253</v>
      </c>
      <c r="B24" s="19"/>
      <c r="C24" s="20"/>
      <c r="D24" s="21"/>
      <c r="E24" s="21"/>
      <c r="F24" s="21"/>
      <c r="G24" s="343">
        <f>SUM(G25)</f>
        <v>8750</v>
      </c>
      <c r="H24" s="343"/>
      <c r="I24" s="22"/>
      <c r="J24" s="22"/>
    </row>
    <row r="25" spans="1:10" ht="17.25" customHeight="1" thickTop="1" x14ac:dyDescent="0.25">
      <c r="A25" s="84" t="s">
        <v>39</v>
      </c>
      <c r="B25" s="36"/>
      <c r="C25" s="37"/>
      <c r="D25" s="38"/>
      <c r="E25" s="38"/>
      <c r="F25" s="38"/>
      <c r="G25" s="344">
        <v>8750</v>
      </c>
      <c r="H25" s="345"/>
      <c r="I25" s="22"/>
      <c r="J25" s="22"/>
    </row>
    <row r="26" spans="1:10" x14ac:dyDescent="0.2">
      <c r="A26" s="71"/>
      <c r="B26" s="71"/>
      <c r="C26" s="34"/>
      <c r="D26" s="73"/>
      <c r="E26" s="73"/>
      <c r="F26" s="73"/>
      <c r="G26" s="73"/>
      <c r="H26" s="34"/>
    </row>
    <row r="27" spans="1:10" x14ac:dyDescent="0.2">
      <c r="A27" s="71"/>
      <c r="B27" s="71"/>
      <c r="C27" s="34"/>
      <c r="D27" s="73"/>
      <c r="E27" s="73"/>
      <c r="F27" s="73"/>
      <c r="G27" s="73"/>
      <c r="H27" s="34"/>
    </row>
    <row r="28" spans="1:10" x14ac:dyDescent="0.2">
      <c r="A28" s="71"/>
      <c r="B28" s="71"/>
      <c r="C28" s="34"/>
      <c r="D28" s="73"/>
      <c r="E28" s="73"/>
      <c r="F28" s="73"/>
      <c r="G28" s="73"/>
      <c r="H28" s="34"/>
    </row>
    <row r="29" spans="1:10" x14ac:dyDescent="0.2">
      <c r="A29" s="71"/>
      <c r="B29" s="71"/>
      <c r="C29" s="34"/>
      <c r="D29" s="73"/>
      <c r="E29" s="73"/>
      <c r="F29" s="73"/>
      <c r="G29" s="73"/>
      <c r="H29" s="34"/>
    </row>
  </sheetData>
  <mergeCells count="10">
    <mergeCell ref="C22:E22"/>
    <mergeCell ref="G22:H22"/>
    <mergeCell ref="G24:H24"/>
    <mergeCell ref="G25:H25"/>
    <mergeCell ref="G1:H1"/>
    <mergeCell ref="A13:C13"/>
    <mergeCell ref="G20:H20"/>
    <mergeCell ref="G17:H17"/>
    <mergeCell ref="G19:H19"/>
    <mergeCell ref="C17:E17"/>
  </mergeCells>
  <pageMargins left="0.70866141732283472" right="0.70866141732283472" top="0.78740157480314965" bottom="0.78740157480314965" header="0.31496062992125984" footer="0.31496062992125984"/>
  <pageSetup paperSize="9" scale="79" firstPageNumber="68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94"/>
  <sheetViews>
    <sheetView view="pageBreakPreview" topLeftCell="A46" zoomScaleNormal="100" zoomScaleSheetLayoutView="100" workbookViewId="0">
      <selection activeCell="C60" sqref="C60:F60"/>
    </sheetView>
  </sheetViews>
  <sheetFormatPr defaultRowHeight="14.25" x14ac:dyDescent="0.2"/>
  <cols>
    <col min="1" max="1" width="8.5703125" style="194" customWidth="1"/>
    <col min="2" max="2" width="9.140625" style="194"/>
    <col min="3" max="3" width="54.42578125" style="48" customWidth="1"/>
    <col min="4" max="4" width="14.140625" style="167" customWidth="1"/>
    <col min="5" max="6" width="14.140625" style="167" hidden="1" customWidth="1"/>
    <col min="7" max="7" width="14.140625" style="167" customWidth="1"/>
    <col min="8" max="8" width="9.140625" style="48" customWidth="1"/>
    <col min="9" max="10" width="13.5703125" style="48" customWidth="1"/>
    <col min="11" max="13" width="9.140625" style="48"/>
    <col min="14" max="14" width="13.28515625" style="48" customWidth="1"/>
    <col min="15" max="16384" width="9.140625" style="48"/>
  </cols>
  <sheetData>
    <row r="1" spans="1:10" ht="23.25" x14ac:dyDescent="0.35">
      <c r="A1" s="169" t="s">
        <v>152</v>
      </c>
      <c r="B1" s="170"/>
      <c r="C1" s="86"/>
      <c r="D1" s="118"/>
      <c r="E1" s="118"/>
      <c r="F1" s="118"/>
      <c r="G1" s="367" t="s">
        <v>164</v>
      </c>
      <c r="H1" s="367"/>
    </row>
    <row r="2" spans="1:10" x14ac:dyDescent="0.2">
      <c r="A2" s="170"/>
      <c r="B2" s="170"/>
      <c r="C2" s="86"/>
      <c r="D2" s="118"/>
      <c r="E2" s="118"/>
      <c r="F2" s="118"/>
      <c r="G2" s="118"/>
      <c r="H2" s="86"/>
    </row>
    <row r="3" spans="1:10" x14ac:dyDescent="0.2">
      <c r="A3" s="171" t="s">
        <v>2</v>
      </c>
      <c r="B3" s="171" t="s">
        <v>194</v>
      </c>
      <c r="C3" s="86"/>
      <c r="D3" s="118"/>
      <c r="E3" s="118"/>
      <c r="F3" s="118"/>
      <c r="G3" s="118"/>
      <c r="H3" s="86"/>
    </row>
    <row r="4" spans="1:10" x14ac:dyDescent="0.2">
      <c r="A4" s="170"/>
      <c r="B4" s="171" t="s">
        <v>4</v>
      </c>
      <c r="C4" s="86"/>
      <c r="D4" s="118"/>
      <c r="E4" s="118"/>
      <c r="F4" s="118"/>
      <c r="G4" s="118"/>
      <c r="H4" s="86"/>
    </row>
    <row r="5" spans="1:10" x14ac:dyDescent="0.2">
      <c r="A5" s="170"/>
      <c r="B5" s="170"/>
      <c r="C5" s="86"/>
      <c r="D5" s="118"/>
      <c r="E5" s="118"/>
      <c r="F5" s="118"/>
      <c r="G5" s="118"/>
      <c r="H5" s="86"/>
    </row>
    <row r="6" spans="1:10" s="129" customFormat="1" ht="13.5" thickBot="1" x14ac:dyDescent="0.25">
      <c r="A6" s="172"/>
      <c r="B6" s="172"/>
      <c r="C6" s="87"/>
      <c r="D6" s="173"/>
      <c r="E6" s="173"/>
      <c r="F6" s="173"/>
      <c r="G6" s="173"/>
      <c r="H6" s="87" t="s">
        <v>5</v>
      </c>
    </row>
    <row r="7" spans="1:10" s="129" customFormat="1" ht="39.75" thickTop="1" thickBot="1" x14ac:dyDescent="0.25">
      <c r="A7" s="174" t="s">
        <v>6</v>
      </c>
      <c r="B7" s="175" t="s">
        <v>7</v>
      </c>
      <c r="C7" s="176" t="s">
        <v>8</v>
      </c>
      <c r="D7" s="121" t="s">
        <v>124</v>
      </c>
      <c r="E7" s="8" t="s">
        <v>180</v>
      </c>
      <c r="F7" s="8" t="s">
        <v>125</v>
      </c>
      <c r="G7" s="121" t="s">
        <v>126</v>
      </c>
      <c r="H7" s="49" t="s">
        <v>9</v>
      </c>
    </row>
    <row r="8" spans="1:10" s="179" customFormat="1" ht="12.75" thickTop="1" thickBot="1" x14ac:dyDescent="0.25">
      <c r="A8" s="177">
        <v>1</v>
      </c>
      <c r="B8" s="178">
        <v>2</v>
      </c>
      <c r="C8" s="178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201</v>
      </c>
    </row>
    <row r="9" spans="1:10" ht="15.75" customHeight="1" thickTop="1" x14ac:dyDescent="0.2">
      <c r="A9" s="180">
        <v>3419</v>
      </c>
      <c r="B9" s="181">
        <v>52</v>
      </c>
      <c r="C9" s="107" t="s">
        <v>10</v>
      </c>
      <c r="D9" s="24">
        <v>0</v>
      </c>
      <c r="E9" s="24">
        <v>0</v>
      </c>
      <c r="F9" s="24">
        <v>0</v>
      </c>
      <c r="G9" s="24">
        <f>SUM(G26)</f>
        <v>52600</v>
      </c>
      <c r="H9" s="88"/>
    </row>
    <row r="10" spans="1:10" x14ac:dyDescent="0.2">
      <c r="A10" s="180">
        <v>3419</v>
      </c>
      <c r="B10" s="181">
        <v>52</v>
      </c>
      <c r="C10" s="107" t="s">
        <v>10</v>
      </c>
      <c r="D10" s="24">
        <f>8100+42500</f>
        <v>50600</v>
      </c>
      <c r="E10" s="24">
        <f>10835+42500</f>
        <v>53335</v>
      </c>
      <c r="F10" s="24">
        <f>10835+42500</f>
        <v>53335</v>
      </c>
      <c r="G10" s="24">
        <f>SUM(G36)</f>
        <v>9300</v>
      </c>
      <c r="H10" s="42">
        <f>G10/D10*100</f>
        <v>18.379446640316203</v>
      </c>
    </row>
    <row r="11" spans="1:10" x14ac:dyDescent="0.2">
      <c r="A11" s="180">
        <v>3419</v>
      </c>
      <c r="B11" s="181">
        <v>54</v>
      </c>
      <c r="C11" s="183" t="s">
        <v>71</v>
      </c>
      <c r="D11" s="24">
        <v>100</v>
      </c>
      <c r="E11" s="24">
        <v>100</v>
      </c>
      <c r="F11" s="24">
        <v>100</v>
      </c>
      <c r="G11" s="24">
        <f>SUM(G39)</f>
        <v>2200</v>
      </c>
      <c r="H11" s="42">
        <f>G11/D11*100</f>
        <v>2200</v>
      </c>
    </row>
    <row r="12" spans="1:10" x14ac:dyDescent="0.2">
      <c r="A12" s="180">
        <v>3429</v>
      </c>
      <c r="B12" s="181">
        <v>52</v>
      </c>
      <c r="C12" s="107" t="s">
        <v>10</v>
      </c>
      <c r="D12" s="24">
        <v>1250</v>
      </c>
      <c r="E12" s="24">
        <v>1250</v>
      </c>
      <c r="F12" s="24">
        <v>1250</v>
      </c>
      <c r="G12" s="24">
        <f>SUM(G46)</f>
        <v>1250</v>
      </c>
      <c r="H12" s="42">
        <f t="shared" ref="H12:H16" si="0">G12/D12*100</f>
        <v>100</v>
      </c>
      <c r="I12" s="167"/>
      <c r="J12" s="167"/>
    </row>
    <row r="13" spans="1:10" ht="15.75" customHeight="1" x14ac:dyDescent="0.2">
      <c r="A13" s="180">
        <v>3419</v>
      </c>
      <c r="B13" s="181">
        <v>52</v>
      </c>
      <c r="C13" s="107" t="s">
        <v>10</v>
      </c>
      <c r="D13" s="24">
        <v>4000</v>
      </c>
      <c r="E13" s="24">
        <v>4000</v>
      </c>
      <c r="F13" s="24">
        <v>4000</v>
      </c>
      <c r="G13" s="24">
        <f>SUM(G51)</f>
        <v>3800</v>
      </c>
      <c r="H13" s="42">
        <f t="shared" si="0"/>
        <v>95</v>
      </c>
    </row>
    <row r="14" spans="1:10" ht="15.75" customHeight="1" x14ac:dyDescent="0.2">
      <c r="A14" s="180">
        <v>3419</v>
      </c>
      <c r="B14" s="181">
        <v>54</v>
      </c>
      <c r="C14" s="183" t="s">
        <v>71</v>
      </c>
      <c r="D14" s="24">
        <v>0</v>
      </c>
      <c r="E14" s="24">
        <v>0</v>
      </c>
      <c r="F14" s="24">
        <v>0</v>
      </c>
      <c r="G14" s="24">
        <f>SUM(G57)</f>
        <v>800</v>
      </c>
      <c r="H14" s="42"/>
    </row>
    <row r="15" spans="1:10" ht="15.75" customHeight="1" x14ac:dyDescent="0.2">
      <c r="A15" s="180">
        <v>3419</v>
      </c>
      <c r="B15" s="181">
        <v>63</v>
      </c>
      <c r="C15" s="82" t="s">
        <v>38</v>
      </c>
      <c r="D15" s="24">
        <v>0</v>
      </c>
      <c r="E15" s="24">
        <v>0</v>
      </c>
      <c r="F15" s="24">
        <v>0</v>
      </c>
      <c r="G15" s="24">
        <f>SUM(G62)</f>
        <v>56000</v>
      </c>
      <c r="H15" s="42"/>
    </row>
    <row r="16" spans="1:10" ht="15.75" customHeight="1" x14ac:dyDescent="0.2">
      <c r="A16" s="180">
        <v>3319</v>
      </c>
      <c r="B16" s="181">
        <v>52</v>
      </c>
      <c r="C16" s="107" t="s">
        <v>10</v>
      </c>
      <c r="D16" s="24">
        <v>12000</v>
      </c>
      <c r="E16" s="24">
        <v>30</v>
      </c>
      <c r="F16" s="24">
        <v>30</v>
      </c>
      <c r="G16" s="24">
        <f>SUM(G70)</f>
        <v>13550</v>
      </c>
      <c r="H16" s="42">
        <f t="shared" si="0"/>
        <v>112.91666666666667</v>
      </c>
    </row>
    <row r="17" spans="1:10" ht="15.75" customHeight="1" x14ac:dyDescent="0.2">
      <c r="A17" s="180">
        <v>3319</v>
      </c>
      <c r="B17" s="181">
        <v>52</v>
      </c>
      <c r="C17" s="107" t="s">
        <v>10</v>
      </c>
      <c r="D17" s="24">
        <v>31100</v>
      </c>
      <c r="E17" s="24"/>
      <c r="F17" s="24"/>
      <c r="G17" s="24">
        <f>SUM(G79)</f>
        <v>30100</v>
      </c>
      <c r="H17" s="42">
        <f>G17/D17*100</f>
        <v>96.784565916398719</v>
      </c>
      <c r="I17" s="167"/>
      <c r="J17" s="167"/>
    </row>
    <row r="18" spans="1:10" ht="30.75" customHeight="1" thickBot="1" x14ac:dyDescent="0.25">
      <c r="A18" s="180">
        <v>3312</v>
      </c>
      <c r="B18" s="181">
        <v>53</v>
      </c>
      <c r="C18" s="66" t="s">
        <v>11</v>
      </c>
      <c r="D18" s="24">
        <v>0</v>
      </c>
      <c r="E18" s="24">
        <v>0</v>
      </c>
      <c r="F18" s="24">
        <v>0</v>
      </c>
      <c r="G18" s="24">
        <f>SUM(G85)</f>
        <v>4000</v>
      </c>
      <c r="H18" s="42"/>
    </row>
    <row r="19" spans="1:10" s="166" customFormat="1" ht="16.5" thickTop="1" thickBot="1" x14ac:dyDescent="0.3">
      <c r="A19" s="368" t="s">
        <v>12</v>
      </c>
      <c r="B19" s="369"/>
      <c r="C19" s="370"/>
      <c r="D19" s="47">
        <f>SUM(D9:D18)</f>
        <v>99050</v>
      </c>
      <c r="E19" s="47">
        <f>SUM(E9:E18)</f>
        <v>58715</v>
      </c>
      <c r="F19" s="47">
        <f>SUM(F9:F18)</f>
        <v>58715</v>
      </c>
      <c r="G19" s="47">
        <f>SUM(G9:G18)</f>
        <v>173600</v>
      </c>
      <c r="H19" s="50">
        <f>G19/D19*100</f>
        <v>175.26501766784452</v>
      </c>
    </row>
    <row r="20" spans="1:10" ht="15" thickTop="1" x14ac:dyDescent="0.2">
      <c r="A20" s="90"/>
      <c r="B20" s="90"/>
      <c r="C20" s="90"/>
      <c r="D20" s="90"/>
      <c r="E20" s="90"/>
      <c r="F20" s="90"/>
      <c r="G20" s="90"/>
      <c r="H20" s="90"/>
    </row>
    <row r="21" spans="1:10" ht="15" x14ac:dyDescent="0.25">
      <c r="A21" s="184" t="s">
        <v>13</v>
      </c>
      <c r="B21" s="170"/>
      <c r="C21" s="86"/>
      <c r="D21" s="118"/>
      <c r="E21" s="118"/>
      <c r="F21" s="118"/>
      <c r="G21" s="118"/>
      <c r="H21" s="86"/>
    </row>
    <row r="22" spans="1:10" ht="33.75" customHeight="1" x14ac:dyDescent="0.25">
      <c r="A22" s="86" t="s">
        <v>21</v>
      </c>
      <c r="B22" s="170"/>
      <c r="C22" s="358" t="s">
        <v>242</v>
      </c>
      <c r="D22" s="358"/>
      <c r="E22" s="118"/>
      <c r="F22" s="118"/>
      <c r="G22" s="360">
        <f>SUM(G23:H24)</f>
        <v>52600</v>
      </c>
      <c r="H22" s="361"/>
    </row>
    <row r="23" spans="1:10" ht="15" x14ac:dyDescent="0.25">
      <c r="A23" s="171" t="s">
        <v>22</v>
      </c>
      <c r="B23" s="170"/>
      <c r="C23" s="74" t="s">
        <v>165</v>
      </c>
      <c r="D23" s="118"/>
      <c r="E23" s="118"/>
      <c r="F23" s="118"/>
      <c r="G23" s="372">
        <v>30100</v>
      </c>
      <c r="H23" s="373"/>
    </row>
    <row r="24" spans="1:10" ht="29.25" customHeight="1" x14ac:dyDescent="0.25">
      <c r="A24" s="170"/>
      <c r="B24" s="170"/>
      <c r="C24" s="356" t="s">
        <v>243</v>
      </c>
      <c r="D24" s="356"/>
      <c r="E24" s="118"/>
      <c r="F24" s="118"/>
      <c r="G24" s="372">
        <v>22500</v>
      </c>
      <c r="H24" s="373"/>
    </row>
    <row r="25" spans="1:10" x14ac:dyDescent="0.2">
      <c r="A25" s="170"/>
      <c r="B25" s="170"/>
      <c r="C25" s="86"/>
      <c r="D25" s="118"/>
      <c r="E25" s="118"/>
      <c r="F25" s="118"/>
      <c r="G25" s="118"/>
      <c r="H25" s="86"/>
    </row>
    <row r="26" spans="1:10" ht="17.25" customHeight="1" thickBot="1" x14ac:dyDescent="0.3">
      <c r="A26" s="186" t="s">
        <v>104</v>
      </c>
      <c r="B26" s="187"/>
      <c r="C26" s="188"/>
      <c r="D26" s="189"/>
      <c r="E26" s="189"/>
      <c r="F26" s="189"/>
      <c r="G26" s="366">
        <f>SUM(G27:H29)</f>
        <v>52600</v>
      </c>
      <c r="H26" s="366"/>
      <c r="I26" s="22"/>
      <c r="J26" s="22"/>
    </row>
    <row r="27" spans="1:10" s="86" customFormat="1" ht="15" customHeight="1" thickTop="1" x14ac:dyDescent="0.25">
      <c r="A27" s="190" t="s">
        <v>16</v>
      </c>
      <c r="B27" s="191"/>
      <c r="C27" s="74"/>
      <c r="D27" s="192"/>
      <c r="E27" s="192"/>
      <c r="F27" s="192"/>
      <c r="G27" s="362">
        <v>30100</v>
      </c>
      <c r="H27" s="363"/>
      <c r="I27" s="39"/>
      <c r="J27" s="39"/>
    </row>
    <row r="28" spans="1:10" s="86" customFormat="1" ht="15" customHeight="1" x14ac:dyDescent="0.25">
      <c r="A28" s="190" t="s">
        <v>16</v>
      </c>
      <c r="B28" s="191"/>
      <c r="C28" s="74"/>
      <c r="D28" s="192"/>
      <c r="E28" s="192"/>
      <c r="F28" s="192"/>
      <c r="G28" s="362">
        <v>22500</v>
      </c>
      <c r="H28" s="363"/>
      <c r="I28" s="39"/>
      <c r="J28" s="39"/>
    </row>
    <row r="29" spans="1:10" x14ac:dyDescent="0.2">
      <c r="A29" s="170"/>
      <c r="B29" s="170"/>
      <c r="C29" s="86"/>
      <c r="D29" s="118"/>
      <c r="E29" s="118"/>
      <c r="F29" s="118"/>
      <c r="G29" s="118"/>
      <c r="H29" s="86"/>
    </row>
    <row r="30" spans="1:10" x14ac:dyDescent="0.2">
      <c r="A30" s="170"/>
      <c r="B30" s="170"/>
      <c r="C30" s="86"/>
      <c r="D30" s="118"/>
      <c r="E30" s="118"/>
      <c r="F30" s="118"/>
      <c r="G30" s="118"/>
      <c r="H30" s="86"/>
    </row>
    <row r="31" spans="1:10" ht="15" x14ac:dyDescent="0.25">
      <c r="A31" s="86" t="s">
        <v>21</v>
      </c>
      <c r="B31" s="170"/>
      <c r="C31" s="90" t="s">
        <v>244</v>
      </c>
      <c r="D31" s="118"/>
      <c r="E31" s="118"/>
      <c r="F31" s="118"/>
      <c r="G31" s="360">
        <f>SUM(G32:H34)</f>
        <v>11500</v>
      </c>
      <c r="H31" s="361"/>
    </row>
    <row r="32" spans="1:10" ht="15" x14ac:dyDescent="0.25">
      <c r="A32" s="171" t="s">
        <v>22</v>
      </c>
      <c r="B32" s="170"/>
      <c r="C32" s="74" t="s">
        <v>166</v>
      </c>
      <c r="D32" s="118"/>
      <c r="E32" s="118"/>
      <c r="F32" s="118"/>
      <c r="G32" s="372">
        <v>9300</v>
      </c>
      <c r="H32" s="373"/>
    </row>
    <row r="33" spans="1:10" ht="15" x14ac:dyDescent="0.25">
      <c r="A33" s="171"/>
      <c r="B33" s="170"/>
      <c r="C33" s="74" t="s">
        <v>167</v>
      </c>
      <c r="D33" s="118"/>
      <c r="E33" s="118"/>
      <c r="F33" s="118"/>
      <c r="G33" s="372">
        <v>200</v>
      </c>
      <c r="H33" s="373"/>
    </row>
    <row r="34" spans="1:10" ht="15" x14ac:dyDescent="0.25">
      <c r="A34" s="170"/>
      <c r="B34" s="170"/>
      <c r="C34" s="86" t="s">
        <v>168</v>
      </c>
      <c r="D34" s="118"/>
      <c r="E34" s="118"/>
      <c r="F34" s="118"/>
      <c r="G34" s="372">
        <v>2000</v>
      </c>
      <c r="H34" s="373"/>
    </row>
    <row r="35" spans="1:10" ht="15" x14ac:dyDescent="0.25">
      <c r="A35" s="184"/>
      <c r="B35" s="170"/>
      <c r="C35" s="86"/>
      <c r="D35" s="118"/>
      <c r="E35" s="118"/>
      <c r="F35" s="118"/>
      <c r="G35" s="118"/>
      <c r="H35" s="86"/>
    </row>
    <row r="36" spans="1:10" ht="17.25" customHeight="1" thickBot="1" x14ac:dyDescent="0.3">
      <c r="A36" s="186" t="s">
        <v>104</v>
      </c>
      <c r="B36" s="187"/>
      <c r="C36" s="188"/>
      <c r="D36" s="189"/>
      <c r="E36" s="189"/>
      <c r="F36" s="189"/>
      <c r="G36" s="366">
        <f>SUM(G37)</f>
        <v>9300</v>
      </c>
      <c r="H36" s="366"/>
      <c r="I36" s="22"/>
      <c r="J36" s="22"/>
    </row>
    <row r="37" spans="1:10" s="86" customFormat="1" ht="15" customHeight="1" thickTop="1" x14ac:dyDescent="0.25">
      <c r="A37" s="190" t="s">
        <v>16</v>
      </c>
      <c r="B37" s="191"/>
      <c r="C37" s="74"/>
      <c r="D37" s="192"/>
      <c r="E37" s="192"/>
      <c r="F37" s="192"/>
      <c r="G37" s="362">
        <v>9300</v>
      </c>
      <c r="H37" s="363"/>
      <c r="I37" s="39"/>
      <c r="J37" s="39"/>
    </row>
    <row r="38" spans="1:10" x14ac:dyDescent="0.2">
      <c r="A38" s="170"/>
      <c r="B38" s="170"/>
      <c r="C38" s="86"/>
      <c r="D38" s="118"/>
      <c r="E38" s="118"/>
      <c r="F38" s="118"/>
      <c r="G38" s="118"/>
      <c r="H38" s="86"/>
    </row>
    <row r="39" spans="1:10" ht="17.25" customHeight="1" thickBot="1" x14ac:dyDescent="0.3">
      <c r="A39" s="186" t="s">
        <v>111</v>
      </c>
      <c r="B39" s="187"/>
      <c r="C39" s="188"/>
      <c r="D39" s="189"/>
      <c r="E39" s="189"/>
      <c r="F39" s="189"/>
      <c r="G39" s="366">
        <f>SUM(G40:H41)</f>
        <v>2200</v>
      </c>
      <c r="H39" s="366"/>
      <c r="I39" s="22"/>
      <c r="J39" s="22"/>
    </row>
    <row r="40" spans="1:10" ht="14.25" customHeight="1" thickTop="1" x14ac:dyDescent="0.25">
      <c r="A40" s="190" t="s">
        <v>74</v>
      </c>
      <c r="B40" s="193"/>
      <c r="C40" s="193"/>
      <c r="D40" s="193"/>
      <c r="E40" s="193"/>
      <c r="F40" s="193"/>
      <c r="G40" s="362">
        <v>200</v>
      </c>
      <c r="H40" s="363"/>
    </row>
    <row r="41" spans="1:10" ht="14.25" customHeight="1" x14ac:dyDescent="0.25">
      <c r="A41" s="190" t="s">
        <v>74</v>
      </c>
      <c r="B41" s="193"/>
      <c r="C41" s="193"/>
      <c r="D41" s="193"/>
      <c r="E41" s="193"/>
      <c r="F41" s="193"/>
      <c r="G41" s="362">
        <v>2000</v>
      </c>
      <c r="H41" s="363"/>
      <c r="J41" s="22"/>
    </row>
    <row r="42" spans="1:10" x14ac:dyDescent="0.2">
      <c r="A42" s="170"/>
      <c r="B42" s="170"/>
      <c r="C42" s="86"/>
      <c r="D42" s="118"/>
      <c r="E42" s="118"/>
      <c r="F42" s="118"/>
      <c r="G42" s="118"/>
      <c r="H42" s="86"/>
    </row>
    <row r="43" spans="1:10" x14ac:dyDescent="0.2">
      <c r="A43" s="170"/>
      <c r="B43" s="170"/>
      <c r="C43" s="86"/>
      <c r="D43" s="118"/>
      <c r="E43" s="118"/>
      <c r="F43" s="118"/>
      <c r="G43" s="118"/>
      <c r="H43" s="86"/>
    </row>
    <row r="44" spans="1:10" ht="27.75" customHeight="1" x14ac:dyDescent="0.25">
      <c r="A44" s="86" t="s">
        <v>21</v>
      </c>
      <c r="B44" s="170"/>
      <c r="C44" s="358" t="s">
        <v>246</v>
      </c>
      <c r="D44" s="358"/>
      <c r="E44" s="358"/>
      <c r="F44" s="237"/>
      <c r="G44" s="360">
        <v>1250</v>
      </c>
      <c r="H44" s="361"/>
    </row>
    <row r="45" spans="1:10" x14ac:dyDescent="0.2">
      <c r="A45" s="170"/>
      <c r="B45" s="170"/>
      <c r="C45" s="86"/>
      <c r="D45" s="118"/>
      <c r="E45" s="118"/>
      <c r="F45" s="118"/>
      <c r="G45" s="118"/>
      <c r="H45" s="86"/>
    </row>
    <row r="46" spans="1:10" ht="17.25" customHeight="1" thickBot="1" x14ac:dyDescent="0.3">
      <c r="A46" s="186" t="s">
        <v>76</v>
      </c>
      <c r="B46" s="187"/>
      <c r="C46" s="188"/>
      <c r="D46" s="189"/>
      <c r="E46" s="189"/>
      <c r="F46" s="189"/>
      <c r="G46" s="366">
        <f>SUM(G47)</f>
        <v>1250</v>
      </c>
      <c r="H46" s="366"/>
      <c r="I46" s="22"/>
      <c r="J46" s="22"/>
    </row>
    <row r="47" spans="1:10" s="86" customFormat="1" ht="15" customHeight="1" thickTop="1" x14ac:dyDescent="0.25">
      <c r="A47" s="190" t="s">
        <v>16</v>
      </c>
      <c r="B47" s="191"/>
      <c r="C47" s="74"/>
      <c r="D47" s="192"/>
      <c r="E47" s="192"/>
      <c r="F47" s="192"/>
      <c r="G47" s="362">
        <v>1250</v>
      </c>
      <c r="H47" s="363"/>
      <c r="I47" s="39"/>
      <c r="J47" s="39"/>
    </row>
    <row r="48" spans="1:10" x14ac:dyDescent="0.2">
      <c r="A48" s="170"/>
      <c r="B48" s="170"/>
      <c r="C48" s="86"/>
      <c r="D48" s="118"/>
      <c r="E48" s="118"/>
      <c r="F48" s="118"/>
      <c r="G48" s="118"/>
      <c r="H48" s="86"/>
    </row>
    <row r="49" spans="1:10" ht="29.25" customHeight="1" x14ac:dyDescent="0.25">
      <c r="A49" s="86" t="s">
        <v>21</v>
      </c>
      <c r="B49" s="170"/>
      <c r="C49" s="358" t="s">
        <v>247</v>
      </c>
      <c r="D49" s="358"/>
      <c r="E49" s="118"/>
      <c r="F49" s="118"/>
      <c r="G49" s="360">
        <v>3800</v>
      </c>
      <c r="H49" s="361"/>
    </row>
    <row r="50" spans="1:10" x14ac:dyDescent="0.2">
      <c r="A50" s="170"/>
      <c r="B50" s="170"/>
      <c r="C50" s="86"/>
      <c r="D50" s="118"/>
      <c r="E50" s="118"/>
      <c r="F50" s="118"/>
      <c r="G50" s="118"/>
      <c r="H50" s="86"/>
    </row>
    <row r="51" spans="1:10" ht="17.25" customHeight="1" thickBot="1" x14ac:dyDescent="0.3">
      <c r="A51" s="186" t="s">
        <v>104</v>
      </c>
      <c r="B51" s="187"/>
      <c r="C51" s="188"/>
      <c r="D51" s="189"/>
      <c r="E51" s="189"/>
      <c r="F51" s="189"/>
      <c r="G51" s="366">
        <f>SUM(G52)</f>
        <v>3800</v>
      </c>
      <c r="H51" s="366"/>
      <c r="I51" s="22"/>
      <c r="J51" s="22"/>
    </row>
    <row r="52" spans="1:10" s="86" customFormat="1" ht="15" customHeight="1" thickTop="1" x14ac:dyDescent="0.25">
      <c r="A52" s="190" t="s">
        <v>16</v>
      </c>
      <c r="B52" s="191"/>
      <c r="C52" s="74"/>
      <c r="D52" s="192"/>
      <c r="E52" s="192"/>
      <c r="F52" s="192"/>
      <c r="G52" s="362">
        <v>3800</v>
      </c>
      <c r="H52" s="363"/>
      <c r="I52" s="39"/>
      <c r="J52" s="39"/>
    </row>
    <row r="53" spans="1:10" ht="15" x14ac:dyDescent="0.25">
      <c r="A53" s="184"/>
      <c r="B53" s="170"/>
      <c r="C53" s="86"/>
      <c r="D53" s="118"/>
      <c r="E53" s="118"/>
      <c r="F53" s="118"/>
      <c r="G53" s="118"/>
      <c r="H53" s="86"/>
    </row>
    <row r="54" spans="1:10" ht="15" x14ac:dyDescent="0.25">
      <c r="A54" s="184"/>
      <c r="B54" s="170"/>
      <c r="C54" s="86"/>
      <c r="D54" s="118"/>
      <c r="E54" s="118"/>
      <c r="F54" s="118"/>
      <c r="G54" s="118"/>
      <c r="H54" s="86"/>
    </row>
    <row r="55" spans="1:10" ht="29.25" customHeight="1" x14ac:dyDescent="0.25">
      <c r="A55" s="86" t="s">
        <v>21</v>
      </c>
      <c r="B55" s="170"/>
      <c r="C55" s="371" t="s">
        <v>250</v>
      </c>
      <c r="D55" s="371"/>
      <c r="E55" s="118"/>
      <c r="F55" s="118"/>
      <c r="G55" s="360">
        <v>800</v>
      </c>
      <c r="H55" s="361"/>
    </row>
    <row r="56" spans="1:10" ht="15" x14ac:dyDescent="0.25">
      <c r="A56" s="184"/>
      <c r="B56" s="170"/>
      <c r="C56" s="86"/>
      <c r="D56" s="118"/>
      <c r="E56" s="118"/>
      <c r="F56" s="118"/>
      <c r="G56" s="118"/>
      <c r="H56" s="86"/>
    </row>
    <row r="57" spans="1:10" ht="17.25" customHeight="1" thickBot="1" x14ac:dyDescent="0.3">
      <c r="A57" s="186" t="s">
        <v>111</v>
      </c>
      <c r="B57" s="187"/>
      <c r="C57" s="188"/>
      <c r="D57" s="189"/>
      <c r="E57" s="189"/>
      <c r="F57" s="189"/>
      <c r="G57" s="366">
        <f>SUM(G58:H59)</f>
        <v>800</v>
      </c>
      <c r="H57" s="366"/>
      <c r="I57" s="22"/>
      <c r="J57" s="22"/>
    </row>
    <row r="58" spans="1:10" ht="14.25" customHeight="1" thickTop="1" x14ac:dyDescent="0.25">
      <c r="A58" s="190" t="s">
        <v>74</v>
      </c>
      <c r="B58" s="193"/>
      <c r="C58" s="193"/>
      <c r="D58" s="193"/>
      <c r="E58" s="193"/>
      <c r="F58" s="193"/>
      <c r="G58" s="362">
        <v>800</v>
      </c>
      <c r="H58" s="363"/>
    </row>
    <row r="59" spans="1:10" ht="15" x14ac:dyDescent="0.25">
      <c r="A59" s="184"/>
      <c r="B59" s="170"/>
      <c r="C59" s="86"/>
      <c r="D59" s="118"/>
      <c r="E59" s="118"/>
      <c r="F59" s="118"/>
      <c r="G59" s="118"/>
      <c r="H59" s="86"/>
    </row>
    <row r="60" spans="1:10" ht="30" customHeight="1" x14ac:dyDescent="0.25">
      <c r="A60" s="86" t="s">
        <v>21</v>
      </c>
      <c r="B60" s="170"/>
      <c r="C60" s="371" t="s">
        <v>251</v>
      </c>
      <c r="D60" s="371"/>
      <c r="E60" s="371"/>
      <c r="F60" s="371"/>
      <c r="G60" s="360">
        <v>56000</v>
      </c>
      <c r="H60" s="361"/>
    </row>
    <row r="61" spans="1:10" ht="15" x14ac:dyDescent="0.25">
      <c r="A61" s="184"/>
      <c r="B61" s="170"/>
      <c r="C61" s="86"/>
      <c r="D61" s="118"/>
      <c r="E61" s="118"/>
      <c r="F61" s="118"/>
      <c r="G61" s="118"/>
      <c r="H61" s="86"/>
    </row>
    <row r="62" spans="1:10" s="2" customFormat="1" ht="17.25" customHeight="1" thickBot="1" x14ac:dyDescent="0.3">
      <c r="A62" s="18" t="s">
        <v>169</v>
      </c>
      <c r="B62" s="19"/>
      <c r="C62" s="20"/>
      <c r="D62" s="21"/>
      <c r="E62" s="21"/>
      <c r="F62" s="21"/>
      <c r="G62" s="366">
        <f>SUM(G63)</f>
        <v>56000</v>
      </c>
      <c r="H62" s="366"/>
      <c r="I62" s="22"/>
      <c r="J62" s="22"/>
    </row>
    <row r="63" spans="1:10" s="2" customFormat="1" ht="17.25" customHeight="1" thickTop="1" x14ac:dyDescent="0.25">
      <c r="A63" s="84" t="s">
        <v>39</v>
      </c>
      <c r="B63" s="36"/>
      <c r="C63" s="37"/>
      <c r="D63" s="38"/>
      <c r="E63" s="38"/>
      <c r="F63" s="38"/>
      <c r="G63" s="362">
        <v>56000</v>
      </c>
      <c r="H63" s="363"/>
      <c r="I63" s="22"/>
      <c r="J63" s="22"/>
    </row>
    <row r="64" spans="1:10" s="2" customFormat="1" ht="17.25" customHeight="1" x14ac:dyDescent="0.25">
      <c r="A64" s="84"/>
      <c r="B64" s="36"/>
      <c r="C64" s="37"/>
      <c r="D64" s="38"/>
      <c r="E64" s="38"/>
      <c r="F64" s="38"/>
      <c r="G64" s="234"/>
      <c r="H64" s="235"/>
      <c r="I64" s="22"/>
      <c r="J64" s="22"/>
    </row>
    <row r="65" spans="1:10" ht="15" x14ac:dyDescent="0.25">
      <c r="A65" s="86" t="s">
        <v>21</v>
      </c>
      <c r="B65" s="170"/>
      <c r="C65" s="185" t="s">
        <v>237</v>
      </c>
      <c r="D65" s="118"/>
      <c r="E65" s="118"/>
      <c r="F65" s="118"/>
      <c r="G65" s="360">
        <f>SUM(G66:H68)</f>
        <v>13550</v>
      </c>
      <c r="H65" s="361"/>
    </row>
    <row r="66" spans="1:10" ht="15" x14ac:dyDescent="0.25">
      <c r="A66" s="171" t="s">
        <v>22</v>
      </c>
      <c r="B66" s="170"/>
      <c r="C66" s="138" t="s">
        <v>170</v>
      </c>
      <c r="D66" s="118"/>
      <c r="E66" s="118"/>
      <c r="F66" s="118"/>
      <c r="G66" s="372">
        <v>10550</v>
      </c>
      <c r="H66" s="373"/>
    </row>
    <row r="67" spans="1:10" ht="15" x14ac:dyDescent="0.25">
      <c r="A67" s="171"/>
      <c r="B67" s="170"/>
      <c r="C67" s="74" t="s">
        <v>171</v>
      </c>
      <c r="D67" s="118"/>
      <c r="E67" s="118"/>
      <c r="F67" s="118"/>
      <c r="G67" s="372">
        <v>1500</v>
      </c>
      <c r="H67" s="373"/>
    </row>
    <row r="68" spans="1:10" ht="30" customHeight="1" x14ac:dyDescent="0.25">
      <c r="A68" s="171"/>
      <c r="B68" s="170"/>
      <c r="C68" s="374" t="s">
        <v>207</v>
      </c>
      <c r="D68" s="374"/>
      <c r="E68" s="374"/>
      <c r="F68" s="374"/>
      <c r="G68" s="372">
        <v>1500</v>
      </c>
      <c r="H68" s="373"/>
    </row>
    <row r="69" spans="1:10" ht="15" x14ac:dyDescent="0.25">
      <c r="A69" s="184"/>
      <c r="B69" s="170"/>
      <c r="C69" s="86"/>
      <c r="D69" s="118"/>
      <c r="E69" s="118"/>
      <c r="F69" s="118"/>
      <c r="G69" s="118"/>
      <c r="H69" s="86"/>
    </row>
    <row r="70" spans="1:10" ht="17.25" customHeight="1" thickBot="1" x14ac:dyDescent="0.3">
      <c r="A70" s="186" t="s">
        <v>92</v>
      </c>
      <c r="B70" s="187"/>
      <c r="C70" s="188"/>
      <c r="D70" s="189"/>
      <c r="E70" s="189"/>
      <c r="F70" s="189"/>
      <c r="G70" s="366">
        <f>SUM(G71:H73)</f>
        <v>13550</v>
      </c>
      <c r="H70" s="366"/>
      <c r="I70" s="22"/>
      <c r="J70" s="22"/>
    </row>
    <row r="71" spans="1:10" s="86" customFormat="1" ht="15" customHeight="1" thickTop="1" x14ac:dyDescent="0.25">
      <c r="A71" s="190" t="s">
        <v>16</v>
      </c>
      <c r="B71" s="191"/>
      <c r="C71" s="74"/>
      <c r="D71" s="192"/>
      <c r="E71" s="192"/>
      <c r="F71" s="192"/>
      <c r="G71" s="362">
        <v>10550</v>
      </c>
      <c r="H71" s="363"/>
      <c r="I71" s="39"/>
      <c r="J71" s="39"/>
    </row>
    <row r="72" spans="1:10" s="86" customFormat="1" ht="15" customHeight="1" x14ac:dyDescent="0.25">
      <c r="A72" s="190" t="s">
        <v>16</v>
      </c>
      <c r="B72" s="191"/>
      <c r="C72" s="74"/>
      <c r="D72" s="192"/>
      <c r="E72" s="192"/>
      <c r="F72" s="192"/>
      <c r="G72" s="362">
        <v>1500</v>
      </c>
      <c r="H72" s="363"/>
      <c r="I72" s="39"/>
      <c r="J72" s="39"/>
    </row>
    <row r="73" spans="1:10" s="86" customFormat="1" ht="15" customHeight="1" x14ac:dyDescent="0.25">
      <c r="A73" s="190" t="s">
        <v>16</v>
      </c>
      <c r="B73" s="191"/>
      <c r="C73" s="74"/>
      <c r="D73" s="192"/>
      <c r="E73" s="192"/>
      <c r="F73" s="192"/>
      <c r="G73" s="362">
        <v>1500</v>
      </c>
      <c r="H73" s="363"/>
      <c r="I73" s="39"/>
      <c r="J73" s="39"/>
    </row>
    <row r="74" spans="1:10" s="2" customFormat="1" ht="17.25" customHeight="1" x14ac:dyDescent="0.25">
      <c r="A74" s="84"/>
      <c r="B74" s="36"/>
      <c r="C74" s="37"/>
      <c r="D74" s="38"/>
      <c r="E74" s="38"/>
      <c r="F74" s="38"/>
      <c r="G74" s="234"/>
      <c r="H74" s="235"/>
      <c r="I74" s="22"/>
      <c r="J74" s="22"/>
    </row>
    <row r="75" spans="1:10" ht="15" x14ac:dyDescent="0.25">
      <c r="A75" s="86" t="s">
        <v>21</v>
      </c>
      <c r="B75" s="170"/>
      <c r="C75" s="185" t="s">
        <v>239</v>
      </c>
      <c r="D75" s="118"/>
      <c r="E75" s="118"/>
      <c r="F75" s="118"/>
      <c r="G75" s="360">
        <f>SUM(G76:H77)</f>
        <v>30100</v>
      </c>
      <c r="H75" s="361"/>
    </row>
    <row r="76" spans="1:10" ht="15" x14ac:dyDescent="0.25">
      <c r="A76" s="171" t="s">
        <v>22</v>
      </c>
      <c r="B76" s="170"/>
      <c r="C76" s="74" t="s">
        <v>172</v>
      </c>
      <c r="D76" s="118"/>
      <c r="E76" s="118"/>
      <c r="F76" s="118"/>
      <c r="G76" s="372">
        <v>22000</v>
      </c>
      <c r="H76" s="373"/>
    </row>
    <row r="77" spans="1:10" ht="15" x14ac:dyDescent="0.25">
      <c r="A77" s="171"/>
      <c r="B77" s="170"/>
      <c r="C77" s="74" t="s">
        <v>173</v>
      </c>
      <c r="D77" s="118"/>
      <c r="E77" s="118"/>
      <c r="F77" s="118"/>
      <c r="G77" s="372">
        <v>8100</v>
      </c>
      <c r="H77" s="373"/>
    </row>
    <row r="78" spans="1:10" ht="15" x14ac:dyDescent="0.25">
      <c r="A78" s="184"/>
      <c r="B78" s="170"/>
      <c r="C78" s="86"/>
      <c r="D78" s="118"/>
      <c r="E78" s="118"/>
      <c r="F78" s="118"/>
      <c r="G78" s="118"/>
      <c r="H78" s="86"/>
    </row>
    <row r="79" spans="1:10" ht="17.25" customHeight="1" thickBot="1" x14ac:dyDescent="0.3">
      <c r="A79" s="186" t="s">
        <v>92</v>
      </c>
      <c r="B79" s="187"/>
      <c r="C79" s="188"/>
      <c r="D79" s="189"/>
      <c r="E79" s="189"/>
      <c r="F79" s="189"/>
      <c r="G79" s="366">
        <f>SUM(G80:H81)</f>
        <v>30100</v>
      </c>
      <c r="H79" s="366"/>
      <c r="I79" s="22"/>
      <c r="J79" s="22"/>
    </row>
    <row r="80" spans="1:10" s="86" customFormat="1" ht="15" customHeight="1" thickTop="1" x14ac:dyDescent="0.25">
      <c r="A80" s="190" t="s">
        <v>16</v>
      </c>
      <c r="B80" s="191"/>
      <c r="C80" s="74"/>
      <c r="D80" s="192"/>
      <c r="E80" s="192"/>
      <c r="F80" s="192"/>
      <c r="G80" s="362">
        <v>22000</v>
      </c>
      <c r="H80" s="363"/>
      <c r="I80" s="39"/>
      <c r="J80" s="39"/>
    </row>
    <row r="81" spans="1:10" s="86" customFormat="1" ht="15" customHeight="1" x14ac:dyDescent="0.25">
      <c r="A81" s="190" t="s">
        <v>16</v>
      </c>
      <c r="B81" s="191"/>
      <c r="C81" s="74"/>
      <c r="D81" s="192"/>
      <c r="E81" s="192"/>
      <c r="F81" s="192"/>
      <c r="G81" s="362">
        <v>8100</v>
      </c>
      <c r="H81" s="363"/>
      <c r="I81" s="39"/>
      <c r="J81" s="39"/>
    </row>
    <row r="82" spans="1:10" x14ac:dyDescent="0.2">
      <c r="A82" s="170"/>
      <c r="B82" s="170"/>
      <c r="C82" s="86"/>
      <c r="D82" s="118"/>
      <c r="E82" s="118"/>
      <c r="F82" s="118"/>
      <c r="G82" s="118"/>
      <c r="H82" s="86"/>
    </row>
    <row r="83" spans="1:10" ht="29.25" customHeight="1" x14ac:dyDescent="0.25">
      <c r="A83" s="86" t="s">
        <v>21</v>
      </c>
      <c r="B83" s="170"/>
      <c r="C83" s="371" t="s">
        <v>240</v>
      </c>
      <c r="D83" s="371"/>
      <c r="E83" s="118"/>
      <c r="F83" s="118"/>
      <c r="G83" s="360">
        <v>4000</v>
      </c>
      <c r="H83" s="361"/>
    </row>
    <row r="84" spans="1:10" x14ac:dyDescent="0.2">
      <c r="A84" s="185"/>
      <c r="B84" s="170"/>
      <c r="C84" s="86"/>
      <c r="D84" s="118"/>
      <c r="E84" s="118"/>
      <c r="F84" s="118"/>
      <c r="G84" s="118"/>
      <c r="H84" s="86"/>
    </row>
    <row r="85" spans="1:10" s="2" customFormat="1" ht="30.75" customHeight="1" thickBot="1" x14ac:dyDescent="0.3">
      <c r="A85" s="352" t="s">
        <v>108</v>
      </c>
      <c r="B85" s="353"/>
      <c r="C85" s="353"/>
      <c r="D85" s="353"/>
      <c r="E85" s="353"/>
      <c r="F85" s="236"/>
      <c r="G85" s="343">
        <f>SUM(G86:H88)</f>
        <v>4000</v>
      </c>
      <c r="H85" s="343"/>
      <c r="I85" s="22"/>
      <c r="J85" s="22"/>
    </row>
    <row r="86" spans="1:10" s="2" customFormat="1" ht="14.25" customHeight="1" thickTop="1" x14ac:dyDescent="0.25">
      <c r="A86" s="75" t="s">
        <v>59</v>
      </c>
      <c r="B86" s="71"/>
      <c r="C86" s="34"/>
      <c r="D86" s="73"/>
      <c r="E86" s="73"/>
      <c r="F86" s="73"/>
      <c r="G86" s="344">
        <v>4000</v>
      </c>
      <c r="H86" s="345"/>
    </row>
    <row r="87" spans="1:10" x14ac:dyDescent="0.2">
      <c r="A87" s="185"/>
      <c r="B87" s="170"/>
      <c r="C87" s="86"/>
      <c r="D87" s="118"/>
      <c r="E87" s="118"/>
      <c r="F87" s="118"/>
      <c r="G87" s="118"/>
      <c r="H87" s="86"/>
    </row>
    <row r="88" spans="1:10" x14ac:dyDescent="0.2">
      <c r="A88" s="185"/>
      <c r="B88" s="170"/>
      <c r="C88" s="86"/>
      <c r="D88" s="118"/>
      <c r="E88" s="118"/>
      <c r="F88" s="118"/>
      <c r="G88" s="118"/>
      <c r="H88" s="86"/>
    </row>
    <row r="89" spans="1:10" x14ac:dyDescent="0.2">
      <c r="A89" s="185"/>
      <c r="B89" s="170"/>
      <c r="C89" s="86"/>
      <c r="D89" s="118"/>
      <c r="E89" s="118"/>
      <c r="F89" s="118"/>
      <c r="G89" s="118"/>
      <c r="H89" s="86"/>
    </row>
    <row r="90" spans="1:10" x14ac:dyDescent="0.2">
      <c r="A90" s="280"/>
      <c r="B90" s="170"/>
      <c r="C90" s="86"/>
      <c r="D90" s="118"/>
      <c r="E90" s="118"/>
      <c r="F90" s="118"/>
      <c r="G90" s="118"/>
      <c r="H90" s="86"/>
    </row>
    <row r="91" spans="1:10" x14ac:dyDescent="0.2">
      <c r="A91" s="170"/>
      <c r="B91" s="170"/>
      <c r="C91" s="86"/>
      <c r="D91" s="118"/>
      <c r="E91" s="118"/>
      <c r="F91" s="118"/>
      <c r="G91" s="118"/>
      <c r="H91" s="86"/>
    </row>
    <row r="92" spans="1:10" x14ac:dyDescent="0.2">
      <c r="A92" s="170"/>
      <c r="B92" s="170"/>
      <c r="C92" s="86"/>
      <c r="D92" s="118"/>
      <c r="E92" s="118"/>
      <c r="F92" s="118"/>
      <c r="G92" s="118"/>
      <c r="H92" s="86"/>
    </row>
    <row r="93" spans="1:10" x14ac:dyDescent="0.2">
      <c r="A93" s="170"/>
      <c r="B93" s="170"/>
      <c r="C93" s="86"/>
      <c r="D93" s="118"/>
      <c r="E93" s="118"/>
      <c r="F93" s="118"/>
      <c r="G93" s="118"/>
      <c r="H93" s="86"/>
    </row>
    <row r="94" spans="1:10" x14ac:dyDescent="0.2">
      <c r="A94" s="170"/>
      <c r="B94" s="170"/>
      <c r="C94" s="86"/>
      <c r="D94" s="118"/>
      <c r="E94" s="118"/>
      <c r="F94" s="118"/>
      <c r="G94" s="118"/>
      <c r="H94" s="86"/>
    </row>
  </sheetData>
  <mergeCells count="55">
    <mergeCell ref="C22:D22"/>
    <mergeCell ref="C49:D49"/>
    <mergeCell ref="C55:D55"/>
    <mergeCell ref="C83:D83"/>
    <mergeCell ref="C68:F68"/>
    <mergeCell ref="C44:E44"/>
    <mergeCell ref="C24:D24"/>
    <mergeCell ref="G68:H68"/>
    <mergeCell ref="G72:H72"/>
    <mergeCell ref="G73:H73"/>
    <mergeCell ref="G31:H31"/>
    <mergeCell ref="G23:H23"/>
    <mergeCell ref="G24:H24"/>
    <mergeCell ref="G26:H26"/>
    <mergeCell ref="G27:H27"/>
    <mergeCell ref="G28:H28"/>
    <mergeCell ref="G57:H57"/>
    <mergeCell ref="G58:H58"/>
    <mergeCell ref="G32:H32"/>
    <mergeCell ref="G33:H33"/>
    <mergeCell ref="G34:H34"/>
    <mergeCell ref="G49:H49"/>
    <mergeCell ref="G51:H51"/>
    <mergeCell ref="G52:H52"/>
    <mergeCell ref="G55:H55"/>
    <mergeCell ref="G40:H40"/>
    <mergeCell ref="G44:H44"/>
    <mergeCell ref="G46:H46"/>
    <mergeCell ref="G47:H47"/>
    <mergeCell ref="G41:H41"/>
    <mergeCell ref="G85:H85"/>
    <mergeCell ref="A85:E85"/>
    <mergeCell ref="G86:H86"/>
    <mergeCell ref="G76:H76"/>
    <mergeCell ref="G77:H77"/>
    <mergeCell ref="G79:H79"/>
    <mergeCell ref="G80:H80"/>
    <mergeCell ref="G83:H83"/>
    <mergeCell ref="G81:H81"/>
    <mergeCell ref="G1:H1"/>
    <mergeCell ref="A19:C19"/>
    <mergeCell ref="G75:H75"/>
    <mergeCell ref="G66:H66"/>
    <mergeCell ref="G67:H67"/>
    <mergeCell ref="G70:H70"/>
    <mergeCell ref="G71:H71"/>
    <mergeCell ref="G63:H63"/>
    <mergeCell ref="G65:H65"/>
    <mergeCell ref="G36:H36"/>
    <mergeCell ref="G37:H37"/>
    <mergeCell ref="G22:H22"/>
    <mergeCell ref="G60:H60"/>
    <mergeCell ref="G62:H62"/>
    <mergeCell ref="C60:F60"/>
    <mergeCell ref="G39:H39"/>
  </mergeCells>
  <pageMargins left="0.70866141732283472" right="0.70866141732283472" top="0.78740157480314965" bottom="0.78740157480314965" header="0.31496062992125984" footer="0.31496062992125984"/>
  <pageSetup paperSize="9" scale="79" firstPageNumber="69" fitToWidth="2" fitToHeight="2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  <rowBreaks count="1" manualBreakCount="1">
    <brk id="50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52"/>
  <sheetViews>
    <sheetView view="pageBreakPreview" zoomScaleNormal="100" zoomScaleSheetLayoutView="100" workbookViewId="0">
      <selection activeCell="G17" sqref="G17:H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3.5703125" style="2" customWidth="1"/>
    <col min="11" max="13" width="9.140625" style="2"/>
    <col min="14" max="14" width="13.28515625" style="2" customWidth="1"/>
    <col min="15" max="16384" width="9.140625" style="2"/>
  </cols>
  <sheetData>
    <row r="1" spans="1:8" ht="23.25" x14ac:dyDescent="0.35">
      <c r="A1" s="76" t="s">
        <v>0</v>
      </c>
      <c r="B1" s="71"/>
      <c r="C1" s="34"/>
      <c r="D1" s="73"/>
      <c r="E1" s="73"/>
      <c r="F1" s="73"/>
      <c r="G1" s="348" t="s">
        <v>1</v>
      </c>
      <c r="H1" s="348"/>
    </row>
    <row r="2" spans="1:8" x14ac:dyDescent="0.2">
      <c r="A2" s="71"/>
      <c r="B2" s="71"/>
      <c r="C2" s="34"/>
      <c r="D2" s="73"/>
      <c r="E2" s="73"/>
      <c r="F2" s="73"/>
      <c r="G2" s="73"/>
      <c r="H2" s="34"/>
    </row>
    <row r="3" spans="1:8" x14ac:dyDescent="0.2">
      <c r="A3" s="63" t="s">
        <v>2</v>
      </c>
      <c r="B3" s="63" t="s">
        <v>3</v>
      </c>
      <c r="C3" s="34"/>
      <c r="D3" s="73"/>
      <c r="E3" s="73"/>
      <c r="F3" s="73"/>
      <c r="G3" s="73"/>
      <c r="H3" s="34"/>
    </row>
    <row r="4" spans="1:8" x14ac:dyDescent="0.2">
      <c r="A4" s="71"/>
      <c r="B4" s="63" t="s">
        <v>4</v>
      </c>
      <c r="C4" s="34"/>
      <c r="D4" s="73"/>
      <c r="E4" s="73"/>
      <c r="F4" s="73"/>
      <c r="G4" s="73"/>
      <c r="H4" s="34"/>
    </row>
    <row r="5" spans="1:8" x14ac:dyDescent="0.2">
      <c r="A5" s="71"/>
      <c r="B5" s="71"/>
      <c r="C5" s="34"/>
      <c r="D5" s="73"/>
      <c r="E5" s="73"/>
      <c r="F5" s="73"/>
      <c r="G5" s="73"/>
      <c r="H5" s="34"/>
    </row>
    <row r="6" spans="1:8" s="4" customFormat="1" ht="13.5" thickBot="1" x14ac:dyDescent="0.25">
      <c r="A6" s="77"/>
      <c r="B6" s="77"/>
      <c r="C6" s="78"/>
      <c r="D6" s="79"/>
      <c r="E6" s="79"/>
      <c r="F6" s="79"/>
      <c r="G6" s="79"/>
      <c r="H6" s="78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121" t="s">
        <v>124</v>
      </c>
      <c r="E7" s="8" t="s">
        <v>180</v>
      </c>
      <c r="F7" s="8" t="s">
        <v>125</v>
      </c>
      <c r="G7" s="121" t="s">
        <v>126</v>
      </c>
      <c r="H7" s="49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201</v>
      </c>
    </row>
    <row r="9" spans="1:8" ht="15" thickTop="1" x14ac:dyDescent="0.2">
      <c r="A9" s="40">
        <v>3541</v>
      </c>
      <c r="B9" s="41">
        <v>52</v>
      </c>
      <c r="C9" s="67" t="s">
        <v>10</v>
      </c>
      <c r="D9" s="24">
        <v>3000</v>
      </c>
      <c r="E9" s="24">
        <v>3000</v>
      </c>
      <c r="F9" s="24">
        <v>3000</v>
      </c>
      <c r="G9" s="24">
        <f>SUM(G24)</f>
        <v>2625</v>
      </c>
      <c r="H9" s="42">
        <f>G9/D9*100</f>
        <v>87.5</v>
      </c>
    </row>
    <row r="10" spans="1:8" x14ac:dyDescent="0.2">
      <c r="A10" s="40">
        <v>3599</v>
      </c>
      <c r="B10" s="41">
        <v>52</v>
      </c>
      <c r="C10" s="67" t="s">
        <v>10</v>
      </c>
      <c r="D10" s="24">
        <v>2200</v>
      </c>
      <c r="E10" s="24">
        <v>1975</v>
      </c>
      <c r="F10" s="24">
        <v>1975</v>
      </c>
      <c r="G10" s="24">
        <f>SUM(G36)</f>
        <v>1550</v>
      </c>
      <c r="H10" s="42">
        <f>G10/D10*100</f>
        <v>70.454545454545453</v>
      </c>
    </row>
    <row r="11" spans="1:8" x14ac:dyDescent="0.2">
      <c r="A11" s="40">
        <v>3543</v>
      </c>
      <c r="B11" s="41">
        <v>52</v>
      </c>
      <c r="C11" s="67" t="s">
        <v>10</v>
      </c>
      <c r="D11" s="24">
        <v>800</v>
      </c>
      <c r="E11" s="24">
        <v>800</v>
      </c>
      <c r="F11" s="24">
        <v>800</v>
      </c>
      <c r="G11" s="24">
        <f>SUM(G40)</f>
        <v>700</v>
      </c>
      <c r="H11" s="42">
        <f>G11/D11*100</f>
        <v>87.5</v>
      </c>
    </row>
    <row r="12" spans="1:8" ht="15" thickBot="1" x14ac:dyDescent="0.25">
      <c r="A12" s="40">
        <v>3592</v>
      </c>
      <c r="B12" s="41">
        <v>52</v>
      </c>
      <c r="C12" s="67" t="s">
        <v>10</v>
      </c>
      <c r="D12" s="24">
        <v>2000</v>
      </c>
      <c r="E12" s="24">
        <v>2000</v>
      </c>
      <c r="F12" s="24">
        <v>2000</v>
      </c>
      <c r="G12" s="24">
        <f>SUM(G48)</f>
        <v>1500</v>
      </c>
      <c r="H12" s="42">
        <f t="shared" ref="H12" si="0">G12/D12*100</f>
        <v>75</v>
      </c>
    </row>
    <row r="13" spans="1:8" s="17" customFormat="1" ht="16.5" thickTop="1" thickBot="1" x14ac:dyDescent="0.3">
      <c r="A13" s="349" t="s">
        <v>12</v>
      </c>
      <c r="B13" s="350"/>
      <c r="C13" s="351"/>
      <c r="D13" s="15">
        <f>SUM(D9:D12)</f>
        <v>8000</v>
      </c>
      <c r="E13" s="15">
        <f t="shared" ref="E13:F13" si="1">SUM(E9:E12)</f>
        <v>7775</v>
      </c>
      <c r="F13" s="15">
        <f t="shared" si="1"/>
        <v>7775</v>
      </c>
      <c r="G13" s="15">
        <f>SUM(G9:G12)</f>
        <v>6375</v>
      </c>
      <c r="H13" s="16">
        <f>G13/D13*100</f>
        <v>79.6875</v>
      </c>
    </row>
    <row r="14" spans="1:8" ht="15" thickTop="1" x14ac:dyDescent="0.2">
      <c r="A14" s="34"/>
      <c r="B14" s="34"/>
      <c r="C14" s="34"/>
      <c r="D14" s="34"/>
      <c r="E14" s="73"/>
      <c r="F14" s="34"/>
      <c r="G14" s="34"/>
      <c r="H14" s="34"/>
    </row>
    <row r="15" spans="1:8" x14ac:dyDescent="0.2">
      <c r="A15" s="80"/>
      <c r="B15" s="80"/>
      <c r="C15" s="80"/>
      <c r="D15" s="241"/>
      <c r="E15" s="241"/>
      <c r="F15" s="241"/>
      <c r="G15" s="80"/>
      <c r="H15" s="80"/>
    </row>
    <row r="16" spans="1:8" ht="15" x14ac:dyDescent="0.25">
      <c r="A16" s="68" t="s">
        <v>13</v>
      </c>
      <c r="B16" s="71"/>
      <c r="C16" s="34"/>
      <c r="D16" s="73"/>
      <c r="E16" s="73"/>
      <c r="F16" s="73"/>
      <c r="G16" s="73"/>
      <c r="H16" s="34"/>
    </row>
    <row r="17" spans="1:10" ht="15" x14ac:dyDescent="0.25">
      <c r="A17" s="34" t="s">
        <v>21</v>
      </c>
      <c r="B17" s="71"/>
      <c r="C17" s="81" t="s">
        <v>255</v>
      </c>
      <c r="D17" s="73"/>
      <c r="E17" s="73"/>
      <c r="F17" s="73"/>
      <c r="G17" s="339">
        <f>SUM(G18:H22)</f>
        <v>2625</v>
      </c>
      <c r="H17" s="340"/>
    </row>
    <row r="18" spans="1:10" ht="15" x14ac:dyDescent="0.25">
      <c r="A18" s="63" t="s">
        <v>22</v>
      </c>
      <c r="B18" s="71"/>
      <c r="C18" s="34" t="s">
        <v>140</v>
      </c>
      <c r="D18" s="73"/>
      <c r="E18" s="73"/>
      <c r="F18" s="73"/>
      <c r="G18" s="341">
        <v>1375</v>
      </c>
      <c r="H18" s="342"/>
    </row>
    <row r="19" spans="1:10" ht="15" x14ac:dyDescent="0.25">
      <c r="A19" s="63"/>
      <c r="B19" s="71"/>
      <c r="C19" s="34" t="s">
        <v>182</v>
      </c>
      <c r="D19" s="73"/>
      <c r="E19" s="73"/>
      <c r="F19" s="73"/>
      <c r="G19" s="341">
        <v>450</v>
      </c>
      <c r="H19" s="342"/>
    </row>
    <row r="20" spans="1:10" ht="15" x14ac:dyDescent="0.25">
      <c r="A20" s="63"/>
      <c r="B20" s="71"/>
      <c r="C20" s="34" t="s">
        <v>183</v>
      </c>
      <c r="D20" s="73"/>
      <c r="E20" s="73"/>
      <c r="F20" s="73"/>
      <c r="G20" s="341">
        <v>300</v>
      </c>
      <c r="H20" s="342"/>
    </row>
    <row r="21" spans="1:10" ht="15" x14ac:dyDescent="0.25">
      <c r="A21" s="63"/>
      <c r="B21" s="71"/>
      <c r="C21" s="34" t="s">
        <v>184</v>
      </c>
      <c r="D21" s="73"/>
      <c r="E21" s="73"/>
      <c r="F21" s="73"/>
      <c r="G21" s="341">
        <v>300</v>
      </c>
      <c r="H21" s="342"/>
    </row>
    <row r="22" spans="1:10" ht="15" x14ac:dyDescent="0.25">
      <c r="A22" s="203"/>
      <c r="B22" s="71"/>
      <c r="C22" s="34" t="s">
        <v>141</v>
      </c>
      <c r="D22" s="73"/>
      <c r="E22" s="73"/>
      <c r="F22" s="73"/>
      <c r="G22" s="341">
        <v>200</v>
      </c>
      <c r="H22" s="342"/>
    </row>
    <row r="23" spans="1:10" ht="15" x14ac:dyDescent="0.25">
      <c r="A23" s="68"/>
      <c r="B23" s="71"/>
      <c r="C23" s="34"/>
      <c r="D23" s="73"/>
      <c r="E23" s="73"/>
      <c r="F23" s="73"/>
      <c r="G23" s="73"/>
      <c r="H23" s="34"/>
    </row>
    <row r="24" spans="1:10" ht="17.25" customHeight="1" thickBot="1" x14ac:dyDescent="0.3">
      <c r="A24" s="18" t="s">
        <v>14</v>
      </c>
      <c r="B24" s="19"/>
      <c r="C24" s="20"/>
      <c r="D24" s="21"/>
      <c r="E24" s="21"/>
      <c r="F24" s="21"/>
      <c r="G24" s="343">
        <f>SUM(G25:H29)</f>
        <v>2625</v>
      </c>
      <c r="H24" s="343"/>
      <c r="I24" s="22"/>
      <c r="J24" s="22"/>
    </row>
    <row r="25" spans="1:10" ht="15.75" thickTop="1" x14ac:dyDescent="0.25">
      <c r="A25" s="75" t="s">
        <v>15</v>
      </c>
      <c r="B25" s="71"/>
      <c r="C25" s="34"/>
      <c r="D25" s="73"/>
      <c r="E25" s="73"/>
      <c r="F25" s="73"/>
      <c r="G25" s="344">
        <v>1375</v>
      </c>
      <c r="H25" s="345"/>
    </row>
    <row r="26" spans="1:10" ht="15" x14ac:dyDescent="0.25">
      <c r="A26" s="75" t="s">
        <v>15</v>
      </c>
      <c r="B26" s="71"/>
      <c r="C26" s="34"/>
      <c r="D26" s="73"/>
      <c r="E26" s="73"/>
      <c r="F26" s="73"/>
      <c r="G26" s="344">
        <v>450</v>
      </c>
      <c r="H26" s="345"/>
    </row>
    <row r="27" spans="1:10" ht="15" x14ac:dyDescent="0.25">
      <c r="A27" s="75" t="s">
        <v>20</v>
      </c>
      <c r="B27" s="71"/>
      <c r="C27" s="34"/>
      <c r="D27" s="73"/>
      <c r="E27" s="73"/>
      <c r="F27" s="73"/>
      <c r="G27" s="344">
        <v>300</v>
      </c>
      <c r="H27" s="345"/>
    </row>
    <row r="28" spans="1:10" ht="15" x14ac:dyDescent="0.25">
      <c r="A28" s="75" t="s">
        <v>16</v>
      </c>
      <c r="B28" s="71"/>
      <c r="C28" s="34"/>
      <c r="D28" s="73"/>
      <c r="E28" s="73"/>
      <c r="F28" s="73"/>
      <c r="G28" s="344">
        <v>300</v>
      </c>
      <c r="H28" s="345"/>
    </row>
    <row r="29" spans="1:10" ht="15" x14ac:dyDescent="0.25">
      <c r="A29" s="75" t="s">
        <v>24</v>
      </c>
      <c r="B29" s="71"/>
      <c r="C29" s="34"/>
      <c r="D29" s="73"/>
      <c r="E29" s="73"/>
      <c r="F29" s="73"/>
      <c r="G29" s="344">
        <v>200</v>
      </c>
      <c r="H29" s="345"/>
    </row>
    <row r="30" spans="1:10" ht="15" x14ac:dyDescent="0.25">
      <c r="A30" s="81"/>
      <c r="B30" s="71"/>
      <c r="C30" s="34"/>
      <c r="D30" s="73"/>
      <c r="E30" s="73"/>
      <c r="F30" s="73"/>
      <c r="G30" s="61"/>
      <c r="H30" s="62"/>
      <c r="I30" s="233">
        <f>SUM(G36,G40)</f>
        <v>2250</v>
      </c>
    </row>
    <row r="31" spans="1:10" ht="15" x14ac:dyDescent="0.25">
      <c r="A31" s="63"/>
      <c r="B31" s="71"/>
      <c r="C31" s="34"/>
      <c r="D31" s="73"/>
      <c r="E31" s="73"/>
      <c r="F31" s="73"/>
      <c r="G31" s="61"/>
      <c r="H31" s="62"/>
    </row>
    <row r="32" spans="1:10" ht="28.5" customHeight="1" x14ac:dyDescent="0.25">
      <c r="A32" s="34" t="s">
        <v>21</v>
      </c>
      <c r="B32" s="71"/>
      <c r="C32" s="354" t="s">
        <v>254</v>
      </c>
      <c r="D32" s="354"/>
      <c r="E32" s="73"/>
      <c r="F32" s="73"/>
      <c r="G32" s="339">
        <f>SUM(G33:H34)</f>
        <v>2250</v>
      </c>
      <c r="H32" s="340"/>
    </row>
    <row r="33" spans="1:10" ht="33.75" customHeight="1" x14ac:dyDescent="0.2">
      <c r="A33" s="203" t="s">
        <v>22</v>
      </c>
      <c r="B33" s="71"/>
      <c r="C33" s="377" t="s">
        <v>208</v>
      </c>
      <c r="D33" s="378"/>
      <c r="E33" s="378"/>
      <c r="F33" s="73"/>
      <c r="G33" s="375">
        <v>1550</v>
      </c>
      <c r="H33" s="376"/>
    </row>
    <row r="34" spans="1:10" ht="29.25" customHeight="1" x14ac:dyDescent="0.25">
      <c r="A34" s="75"/>
      <c r="B34" s="71"/>
      <c r="C34" s="355" t="s">
        <v>142</v>
      </c>
      <c r="D34" s="355"/>
      <c r="E34" s="73"/>
      <c r="F34" s="73"/>
      <c r="G34" s="375">
        <v>700</v>
      </c>
      <c r="H34" s="376"/>
    </row>
    <row r="35" spans="1:10" ht="15" x14ac:dyDescent="0.25">
      <c r="A35" s="75"/>
      <c r="B35" s="71"/>
      <c r="C35" s="34"/>
      <c r="D35" s="73"/>
      <c r="E35" s="73"/>
      <c r="F35" s="73"/>
      <c r="G35" s="61"/>
      <c r="H35" s="62"/>
    </row>
    <row r="36" spans="1:10" ht="17.25" customHeight="1" thickBot="1" x14ac:dyDescent="0.3">
      <c r="A36" s="18" t="s">
        <v>118</v>
      </c>
      <c r="B36" s="19"/>
      <c r="C36" s="20"/>
      <c r="D36" s="21"/>
      <c r="E36" s="21"/>
      <c r="F36" s="21"/>
      <c r="G36" s="343">
        <f>SUM(G37:H38)</f>
        <v>1550</v>
      </c>
      <c r="H36" s="343"/>
      <c r="I36" s="22"/>
      <c r="J36" s="22"/>
    </row>
    <row r="37" spans="1:10" ht="15.75" thickTop="1" x14ac:dyDescent="0.25">
      <c r="A37" s="75" t="s">
        <v>15</v>
      </c>
      <c r="B37" s="71"/>
      <c r="C37" s="34"/>
      <c r="D37" s="73"/>
      <c r="E37" s="73"/>
      <c r="F37" s="73"/>
      <c r="G37" s="344">
        <v>1510</v>
      </c>
      <c r="H37" s="345"/>
    </row>
    <row r="38" spans="1:10" ht="15" x14ac:dyDescent="0.25">
      <c r="A38" s="75" t="s">
        <v>139</v>
      </c>
      <c r="B38" s="71"/>
      <c r="C38" s="34"/>
      <c r="D38" s="73"/>
      <c r="E38" s="73"/>
      <c r="F38" s="73"/>
      <c r="G38" s="344">
        <v>40</v>
      </c>
      <c r="H38" s="345"/>
    </row>
    <row r="40" spans="1:10" ht="17.25" customHeight="1" thickBot="1" x14ac:dyDescent="0.3">
      <c r="A40" s="18" t="s">
        <v>17</v>
      </c>
      <c r="B40" s="19"/>
      <c r="C40" s="20"/>
      <c r="D40" s="21"/>
      <c r="E40" s="21"/>
      <c r="F40" s="21"/>
      <c r="G40" s="343">
        <f>SUM(G41:H44)</f>
        <v>700</v>
      </c>
      <c r="H40" s="343"/>
      <c r="I40" s="22"/>
      <c r="J40" s="22"/>
    </row>
    <row r="41" spans="1:10" ht="15.75" thickTop="1" x14ac:dyDescent="0.25">
      <c r="A41" s="75" t="s">
        <v>15</v>
      </c>
      <c r="B41" s="71"/>
      <c r="C41" s="34"/>
      <c r="D41" s="73"/>
      <c r="E41" s="73"/>
      <c r="F41" s="73"/>
      <c r="G41" s="344">
        <v>663</v>
      </c>
      <c r="H41" s="345"/>
    </row>
    <row r="42" spans="1:10" ht="15" x14ac:dyDescent="0.25">
      <c r="A42" s="75" t="s">
        <v>139</v>
      </c>
      <c r="B42" s="71"/>
      <c r="C42" s="34"/>
      <c r="D42" s="73"/>
      <c r="E42" s="73"/>
      <c r="F42" s="73"/>
      <c r="G42" s="344">
        <v>37</v>
      </c>
      <c r="H42" s="345"/>
    </row>
    <row r="43" spans="1:10" ht="15" hidden="1" x14ac:dyDescent="0.25">
      <c r="A43" s="75" t="s">
        <v>28</v>
      </c>
      <c r="B43" s="71"/>
      <c r="C43" s="34"/>
      <c r="D43" s="73"/>
      <c r="E43" s="73"/>
      <c r="F43" s="73"/>
      <c r="G43" s="344">
        <v>0</v>
      </c>
      <c r="H43" s="345"/>
    </row>
    <row r="44" spans="1:10" ht="15" hidden="1" x14ac:dyDescent="0.25">
      <c r="A44" s="75" t="s">
        <v>29</v>
      </c>
      <c r="B44" s="71"/>
      <c r="C44" s="34"/>
      <c r="D44" s="73"/>
      <c r="E44" s="73"/>
      <c r="F44" s="73"/>
      <c r="G44" s="344">
        <v>0</v>
      </c>
      <c r="H44" s="345"/>
    </row>
    <row r="45" spans="1:10" ht="15" x14ac:dyDescent="0.25">
      <c r="A45" s="75"/>
      <c r="B45" s="71"/>
      <c r="C45" s="34"/>
      <c r="D45" s="73"/>
      <c r="E45" s="73"/>
      <c r="F45" s="73"/>
      <c r="G45" s="61"/>
      <c r="H45" s="62"/>
    </row>
    <row r="46" spans="1:10" ht="15" x14ac:dyDescent="0.25">
      <c r="A46" s="34" t="s">
        <v>21</v>
      </c>
      <c r="B46" s="71"/>
      <c r="C46" s="72" t="s">
        <v>257</v>
      </c>
      <c r="D46" s="73"/>
      <c r="E46" s="73"/>
      <c r="F46" s="73"/>
      <c r="G46" s="339">
        <v>1500</v>
      </c>
      <c r="H46" s="340"/>
    </row>
    <row r="47" spans="1:10" ht="15" x14ac:dyDescent="0.25">
      <c r="A47" s="75"/>
      <c r="B47" s="71"/>
      <c r="C47" s="34"/>
      <c r="D47" s="73"/>
      <c r="E47" s="73"/>
      <c r="F47" s="73"/>
      <c r="G47" s="61"/>
      <c r="H47" s="62"/>
    </row>
    <row r="48" spans="1:10" ht="16.5" customHeight="1" thickBot="1" x14ac:dyDescent="0.3">
      <c r="A48" s="18" t="s">
        <v>18</v>
      </c>
      <c r="B48" s="19"/>
      <c r="C48" s="20"/>
      <c r="D48" s="21"/>
      <c r="E48" s="21"/>
      <c r="F48" s="21"/>
      <c r="G48" s="343">
        <f>SUM(G49:H50)</f>
        <v>1500</v>
      </c>
      <c r="H48" s="343"/>
      <c r="I48" s="22"/>
      <c r="J48" s="22"/>
    </row>
    <row r="49" spans="1:8" ht="15.75" thickTop="1" x14ac:dyDescent="0.25">
      <c r="A49" s="75" t="s">
        <v>19</v>
      </c>
      <c r="B49" s="71"/>
      <c r="C49" s="34"/>
      <c r="D49" s="73"/>
      <c r="E49" s="73"/>
      <c r="F49" s="73"/>
      <c r="G49" s="344">
        <v>338</v>
      </c>
      <c r="H49" s="345"/>
    </row>
    <row r="50" spans="1:8" ht="15" x14ac:dyDescent="0.25">
      <c r="A50" s="75" t="s">
        <v>20</v>
      </c>
      <c r="B50" s="71"/>
      <c r="C50" s="34"/>
      <c r="D50" s="73"/>
      <c r="E50" s="73"/>
      <c r="F50" s="73"/>
      <c r="G50" s="344">
        <v>1162</v>
      </c>
      <c r="H50" s="345"/>
    </row>
    <row r="51" spans="1:8" ht="15" x14ac:dyDescent="0.25">
      <c r="A51" s="75"/>
      <c r="B51" s="71"/>
      <c r="C51" s="34"/>
      <c r="D51" s="73"/>
      <c r="E51" s="73"/>
      <c r="F51" s="73"/>
      <c r="G51" s="61"/>
      <c r="H51" s="62"/>
    </row>
    <row r="52" spans="1:8" ht="15" x14ac:dyDescent="0.25">
      <c r="A52" s="75"/>
      <c r="B52" s="71"/>
      <c r="C52" s="34"/>
      <c r="D52" s="73"/>
      <c r="E52" s="73"/>
      <c r="F52" s="73"/>
      <c r="G52" s="61"/>
      <c r="H52" s="62"/>
    </row>
  </sheetData>
  <mergeCells count="32">
    <mergeCell ref="C33:E33"/>
    <mergeCell ref="G34:H34"/>
    <mergeCell ref="G49:H49"/>
    <mergeCell ref="G50:H50"/>
    <mergeCell ref="G32:H32"/>
    <mergeCell ref="G36:H36"/>
    <mergeCell ref="G37:H37"/>
    <mergeCell ref="G38:H38"/>
    <mergeCell ref="C34:D34"/>
    <mergeCell ref="C32:D32"/>
    <mergeCell ref="G21:H21"/>
    <mergeCell ref="G29:H29"/>
    <mergeCell ref="G24:H24"/>
    <mergeCell ref="G26:H26"/>
    <mergeCell ref="G27:H27"/>
    <mergeCell ref="G22:H22"/>
    <mergeCell ref="G17:H17"/>
    <mergeCell ref="G1:H1"/>
    <mergeCell ref="A13:C13"/>
    <mergeCell ref="G48:H48"/>
    <mergeCell ref="G46:H46"/>
    <mergeCell ref="G25:H25"/>
    <mergeCell ref="G28:H28"/>
    <mergeCell ref="G40:H40"/>
    <mergeCell ref="G41:H41"/>
    <mergeCell ref="G33:H33"/>
    <mergeCell ref="G42:H42"/>
    <mergeCell ref="G43:H43"/>
    <mergeCell ref="G44:H44"/>
    <mergeCell ref="G18:H18"/>
    <mergeCell ref="G19:H19"/>
    <mergeCell ref="G20:H20"/>
  </mergeCells>
  <pageMargins left="0.70866141732283472" right="0.70866141732283472" top="0.78740157480314965" bottom="0.78740157480314965" header="0.31496062992125984" footer="0.31496062992125984"/>
  <pageSetup paperSize="9" scale="79" firstPageNumber="71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60"/>
  <sheetViews>
    <sheetView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8.28515625" style="2" customWidth="1"/>
    <col min="9" max="10" width="13.28515625" style="2" bestFit="1" customWidth="1"/>
    <col min="11" max="13" width="9.140625" style="2"/>
    <col min="14" max="14" width="13.28515625" style="2" customWidth="1"/>
    <col min="15" max="16384" width="9.140625" style="2"/>
  </cols>
  <sheetData>
    <row r="1" spans="1:8" s="48" customFormat="1" ht="23.25" x14ac:dyDescent="0.35">
      <c r="A1" s="169" t="s">
        <v>174</v>
      </c>
      <c r="B1" s="170"/>
      <c r="C1" s="86"/>
      <c r="D1" s="118"/>
      <c r="E1" s="118"/>
      <c r="F1" s="118"/>
      <c r="G1" s="367" t="s">
        <v>60</v>
      </c>
      <c r="H1" s="367"/>
    </row>
    <row r="2" spans="1:8" x14ac:dyDescent="0.2">
      <c r="A2" s="71"/>
      <c r="B2" s="71"/>
      <c r="C2" s="34"/>
      <c r="D2" s="73"/>
      <c r="E2" s="73"/>
      <c r="F2" s="73"/>
      <c r="G2" s="73"/>
      <c r="H2" s="34"/>
    </row>
    <row r="3" spans="1:8" x14ac:dyDescent="0.2">
      <c r="A3" s="279" t="s">
        <v>2</v>
      </c>
      <c r="B3" s="279" t="s">
        <v>200</v>
      </c>
      <c r="C3" s="34"/>
      <c r="D3" s="73"/>
      <c r="E3" s="73"/>
      <c r="F3" s="73"/>
      <c r="G3" s="73"/>
      <c r="H3" s="34"/>
    </row>
    <row r="4" spans="1:8" x14ac:dyDescent="0.2">
      <c r="A4" s="71"/>
      <c r="B4" s="279" t="s">
        <v>4</v>
      </c>
      <c r="C4" s="34"/>
      <c r="D4" s="73"/>
      <c r="E4" s="73"/>
      <c r="F4" s="73"/>
      <c r="G4" s="73"/>
      <c r="H4" s="34"/>
    </row>
    <row r="5" spans="1:8" s="4" customFormat="1" ht="13.5" thickBot="1" x14ac:dyDescent="0.25">
      <c r="A5" s="77"/>
      <c r="B5" s="77"/>
      <c r="C5" s="78"/>
      <c r="D5" s="79"/>
      <c r="E5" s="79"/>
      <c r="F5" s="79"/>
      <c r="G5" s="79"/>
      <c r="H5" s="78" t="s">
        <v>5</v>
      </c>
    </row>
    <row r="6" spans="1:8" s="4" customFormat="1" ht="39" customHeight="1" thickTop="1" thickBot="1" x14ac:dyDescent="0.25">
      <c r="A6" s="5" t="s">
        <v>6</v>
      </c>
      <c r="B6" s="6" t="s">
        <v>7</v>
      </c>
      <c r="C6" s="7" t="s">
        <v>8</v>
      </c>
      <c r="D6" s="121" t="s">
        <v>124</v>
      </c>
      <c r="E6" s="8" t="s">
        <v>180</v>
      </c>
      <c r="F6" s="8" t="s">
        <v>125</v>
      </c>
      <c r="G6" s="121" t="s">
        <v>126</v>
      </c>
      <c r="H6" s="49" t="s">
        <v>9</v>
      </c>
    </row>
    <row r="7" spans="1:8" s="14" customFormat="1" ht="12.75" thickTop="1" thickBot="1" x14ac:dyDescent="0.25">
      <c r="A7" s="10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5</v>
      </c>
      <c r="H7" s="13" t="s">
        <v>201</v>
      </c>
    </row>
    <row r="8" spans="1:8" s="14" customFormat="1" ht="28.5" customHeight="1" thickTop="1" x14ac:dyDescent="0.2">
      <c r="A8" s="40">
        <v>2143</v>
      </c>
      <c r="B8" s="41">
        <v>53</v>
      </c>
      <c r="C8" s="66" t="s">
        <v>11</v>
      </c>
      <c r="D8" s="24">
        <v>9800</v>
      </c>
      <c r="E8" s="24">
        <v>1567</v>
      </c>
      <c r="F8" s="24">
        <v>1567</v>
      </c>
      <c r="G8" s="24">
        <f>SUM(G25)</f>
        <v>7500</v>
      </c>
      <c r="H8" s="42">
        <f>G8/D8*100</f>
        <v>76.530612244897952</v>
      </c>
    </row>
    <row r="9" spans="1:8" s="14" customFormat="1" ht="14.25" customHeight="1" x14ac:dyDescent="0.2">
      <c r="A9" s="40">
        <v>2143</v>
      </c>
      <c r="B9" s="41">
        <v>52</v>
      </c>
      <c r="C9" s="67" t="s">
        <v>10</v>
      </c>
      <c r="D9" s="24">
        <v>1000</v>
      </c>
      <c r="E9" s="24">
        <v>3215</v>
      </c>
      <c r="F9" s="24">
        <v>3215</v>
      </c>
      <c r="G9" s="24">
        <f>SUM(G31)</f>
        <v>600</v>
      </c>
      <c r="H9" s="42">
        <f>G9/D9*100</f>
        <v>60</v>
      </c>
    </row>
    <row r="10" spans="1:8" s="14" customFormat="1" ht="14.25" customHeight="1" x14ac:dyDescent="0.2">
      <c r="A10" s="94">
        <v>5273</v>
      </c>
      <c r="B10" s="95">
        <v>59</v>
      </c>
      <c r="C10" s="96" t="s">
        <v>30</v>
      </c>
      <c r="D10" s="33">
        <v>6000</v>
      </c>
      <c r="E10" s="24">
        <v>5816</v>
      </c>
      <c r="F10" s="24">
        <v>5816</v>
      </c>
      <c r="G10" s="24">
        <f>SUM(G38)</f>
        <v>4500</v>
      </c>
      <c r="H10" s="42">
        <f>G10/D10*100</f>
        <v>75</v>
      </c>
    </row>
    <row r="11" spans="1:8" s="14" customFormat="1" ht="27.75" customHeight="1" x14ac:dyDescent="0.2">
      <c r="A11" s="94">
        <v>5512</v>
      </c>
      <c r="B11" s="95">
        <v>53</v>
      </c>
      <c r="C11" s="66" t="s">
        <v>11</v>
      </c>
      <c r="D11" s="33">
        <v>5000</v>
      </c>
      <c r="E11" s="24">
        <v>3898</v>
      </c>
      <c r="F11" s="24">
        <v>3898</v>
      </c>
      <c r="G11" s="24">
        <f>SUM(G47)</f>
        <v>6300</v>
      </c>
      <c r="H11" s="42">
        <f>G11/D11*100</f>
        <v>126</v>
      </c>
    </row>
    <row r="12" spans="1:8" s="14" customFormat="1" ht="14.25" customHeight="1" x14ac:dyDescent="0.2">
      <c r="A12" s="40">
        <v>5512</v>
      </c>
      <c r="B12" s="41">
        <v>63</v>
      </c>
      <c r="C12" s="67" t="s">
        <v>38</v>
      </c>
      <c r="D12" s="24">
        <v>2000</v>
      </c>
      <c r="E12" s="24">
        <v>3176</v>
      </c>
      <c r="F12" s="24">
        <v>3176</v>
      </c>
      <c r="G12" s="24">
        <f>SUM(G50)</f>
        <v>1700</v>
      </c>
      <c r="H12" s="42">
        <f>G12/D12*100</f>
        <v>85</v>
      </c>
    </row>
    <row r="13" spans="1:8" s="14" customFormat="1" ht="14.25" customHeight="1" thickBot="1" x14ac:dyDescent="0.25">
      <c r="A13" s="94">
        <v>5512</v>
      </c>
      <c r="B13" s="95">
        <v>52</v>
      </c>
      <c r="C13" s="67" t="s">
        <v>10</v>
      </c>
      <c r="D13" s="33">
        <v>3500</v>
      </c>
      <c r="E13" s="24">
        <v>3500</v>
      </c>
      <c r="F13" s="24">
        <v>3500</v>
      </c>
      <c r="G13" s="24">
        <f>SUM(G57)</f>
        <v>3500</v>
      </c>
      <c r="H13" s="42">
        <f t="shared" ref="H13" si="0">G13/D13*100</f>
        <v>100</v>
      </c>
    </row>
    <row r="14" spans="1:8" s="17" customFormat="1" ht="22.5" customHeight="1" thickTop="1" thickBot="1" x14ac:dyDescent="0.3">
      <c r="A14" s="349" t="s">
        <v>12</v>
      </c>
      <c r="B14" s="350"/>
      <c r="C14" s="351"/>
      <c r="D14" s="15">
        <f>SUM(D8:D13)</f>
        <v>27300</v>
      </c>
      <c r="E14" s="15">
        <f>SUM(E8:E13)</f>
        <v>21172</v>
      </c>
      <c r="F14" s="15">
        <f>SUM(F8:F13)</f>
        <v>21172</v>
      </c>
      <c r="G14" s="15">
        <f>SUM(G8:G13)</f>
        <v>24100</v>
      </c>
      <c r="H14" s="16">
        <f>G14/D14*100</f>
        <v>88.278388278388277</v>
      </c>
    </row>
    <row r="15" spans="1:8" ht="15" thickTop="1" x14ac:dyDescent="0.2">
      <c r="A15" s="34"/>
      <c r="B15" s="34"/>
      <c r="C15" s="34"/>
      <c r="D15" s="34"/>
      <c r="E15" s="73"/>
      <c r="F15" s="34"/>
      <c r="G15" s="34"/>
      <c r="H15" s="34"/>
    </row>
    <row r="16" spans="1:8" ht="15" x14ac:dyDescent="0.25">
      <c r="A16" s="68" t="s">
        <v>13</v>
      </c>
      <c r="B16" s="69"/>
      <c r="C16" s="69"/>
      <c r="D16" s="69"/>
      <c r="E16" s="69"/>
      <c r="F16" s="69"/>
      <c r="G16" s="69"/>
      <c r="H16" s="69"/>
    </row>
    <row r="17" spans="1:10" x14ac:dyDescent="0.2">
      <c r="A17" s="70"/>
      <c r="B17" s="70"/>
      <c r="C17" s="70"/>
      <c r="D17" s="70"/>
      <c r="E17" s="70"/>
      <c r="F17" s="230"/>
      <c r="G17" s="70"/>
      <c r="H17" s="70"/>
    </row>
    <row r="18" spans="1:10" ht="15" x14ac:dyDescent="0.25">
      <c r="A18" s="34" t="s">
        <v>21</v>
      </c>
      <c r="B18" s="71"/>
      <c r="C18" s="72" t="s">
        <v>258</v>
      </c>
      <c r="D18" s="73"/>
      <c r="E18" s="73"/>
      <c r="F18" s="73"/>
      <c r="G18" s="339">
        <f>SUM(G19:H23)</f>
        <v>8100</v>
      </c>
      <c r="H18" s="340"/>
    </row>
    <row r="19" spans="1:10" ht="15" x14ac:dyDescent="0.25">
      <c r="A19" s="63" t="s">
        <v>22</v>
      </c>
      <c r="B19" s="71"/>
      <c r="C19" s="74" t="s">
        <v>176</v>
      </c>
      <c r="D19" s="73"/>
      <c r="E19" s="73"/>
      <c r="F19" s="73"/>
      <c r="G19" s="341">
        <v>1200</v>
      </c>
      <c r="H19" s="342"/>
    </row>
    <row r="20" spans="1:10" ht="15" x14ac:dyDescent="0.25">
      <c r="A20" s="63"/>
      <c r="B20" s="71"/>
      <c r="C20" s="74" t="s">
        <v>177</v>
      </c>
      <c r="D20" s="73"/>
      <c r="E20" s="73"/>
      <c r="F20" s="73"/>
      <c r="G20" s="341">
        <v>400</v>
      </c>
      <c r="H20" s="342"/>
    </row>
    <row r="21" spans="1:10" ht="30" customHeight="1" x14ac:dyDescent="0.25">
      <c r="A21" s="63"/>
      <c r="B21" s="71"/>
      <c r="C21" s="356" t="s">
        <v>178</v>
      </c>
      <c r="D21" s="356"/>
      <c r="E21" s="356"/>
      <c r="F21" s="356"/>
      <c r="G21" s="341">
        <v>600</v>
      </c>
      <c r="H21" s="342"/>
    </row>
    <row r="22" spans="1:10" ht="28.5" customHeight="1" x14ac:dyDescent="0.25">
      <c r="A22" s="63"/>
      <c r="B22" s="71"/>
      <c r="C22" s="356" t="s">
        <v>179</v>
      </c>
      <c r="D22" s="356"/>
      <c r="E22" s="356"/>
      <c r="F22" s="228"/>
      <c r="G22" s="341">
        <v>5300</v>
      </c>
      <c r="H22" s="342"/>
    </row>
    <row r="23" spans="1:10" ht="29.25" customHeight="1" x14ac:dyDescent="0.25">
      <c r="A23" s="70"/>
      <c r="B23" s="70"/>
      <c r="C23" s="356" t="s">
        <v>175</v>
      </c>
      <c r="D23" s="356"/>
      <c r="E23" s="70"/>
      <c r="F23" s="230"/>
      <c r="G23" s="341">
        <v>600</v>
      </c>
      <c r="H23" s="342"/>
    </row>
    <row r="24" spans="1:10" x14ac:dyDescent="0.2">
      <c r="A24" s="70"/>
      <c r="B24" s="70"/>
      <c r="C24" s="70"/>
      <c r="D24" s="70"/>
      <c r="E24" s="70"/>
      <c r="F24" s="230"/>
      <c r="G24" s="70"/>
      <c r="H24" s="70"/>
    </row>
    <row r="25" spans="1:10" ht="30.75" customHeight="1" thickBot="1" x14ac:dyDescent="0.3">
      <c r="A25" s="352" t="s">
        <v>62</v>
      </c>
      <c r="B25" s="353"/>
      <c r="C25" s="353"/>
      <c r="D25" s="353"/>
      <c r="E25" s="353"/>
      <c r="F25" s="238"/>
      <c r="G25" s="343">
        <f>SUM(G26:H29)</f>
        <v>7500</v>
      </c>
      <c r="H25" s="343"/>
      <c r="I25" s="22"/>
      <c r="J25" s="22"/>
    </row>
    <row r="26" spans="1:10" ht="14.25" customHeight="1" thickTop="1" x14ac:dyDescent="0.25">
      <c r="A26" s="75" t="s">
        <v>59</v>
      </c>
      <c r="B26" s="71"/>
      <c r="C26" s="34"/>
      <c r="D26" s="73"/>
      <c r="E26" s="73"/>
      <c r="F26" s="73"/>
      <c r="G26" s="344">
        <v>1200</v>
      </c>
      <c r="H26" s="345"/>
    </row>
    <row r="27" spans="1:10" ht="14.25" customHeight="1" x14ac:dyDescent="0.25">
      <c r="A27" s="75" t="s">
        <v>59</v>
      </c>
      <c r="B27" s="71"/>
      <c r="C27" s="34"/>
      <c r="D27" s="73"/>
      <c r="E27" s="73"/>
      <c r="F27" s="73"/>
      <c r="G27" s="344">
        <v>400</v>
      </c>
      <c r="H27" s="345"/>
    </row>
    <row r="28" spans="1:10" ht="14.25" customHeight="1" x14ac:dyDescent="0.25">
      <c r="A28" s="75" t="s">
        <v>59</v>
      </c>
      <c r="B28" s="71"/>
      <c r="C28" s="34"/>
      <c r="D28" s="73"/>
      <c r="E28" s="73"/>
      <c r="F28" s="73"/>
      <c r="G28" s="344">
        <v>600</v>
      </c>
      <c r="H28" s="345"/>
    </row>
    <row r="29" spans="1:10" ht="14.25" customHeight="1" x14ac:dyDescent="0.25">
      <c r="A29" s="75" t="s">
        <v>59</v>
      </c>
      <c r="B29" s="71"/>
      <c r="C29" s="34"/>
      <c r="D29" s="73"/>
      <c r="E29" s="73"/>
      <c r="F29" s="73"/>
      <c r="G29" s="344">
        <v>5300</v>
      </c>
      <c r="H29" s="345"/>
    </row>
    <row r="30" spans="1:10" ht="14.25" customHeight="1" x14ac:dyDescent="0.25">
      <c r="A30" s="75"/>
      <c r="B30" s="71"/>
      <c r="C30" s="34"/>
      <c r="D30" s="73"/>
      <c r="E30" s="73"/>
      <c r="F30" s="73"/>
      <c r="G30" s="61"/>
      <c r="H30" s="62"/>
    </row>
    <row r="31" spans="1:10" ht="17.25" customHeight="1" thickBot="1" x14ac:dyDescent="0.3">
      <c r="A31" s="18" t="s">
        <v>61</v>
      </c>
      <c r="B31" s="19"/>
      <c r="C31" s="20"/>
      <c r="D31" s="21"/>
      <c r="E31" s="21"/>
      <c r="F31" s="21"/>
      <c r="G31" s="343">
        <f>SUM(G32)</f>
        <v>600</v>
      </c>
      <c r="H31" s="343"/>
      <c r="I31" s="22"/>
      <c r="J31" s="22"/>
    </row>
    <row r="32" spans="1:10" s="34" customFormat="1" ht="15" customHeight="1" thickTop="1" x14ac:dyDescent="0.25">
      <c r="A32" s="75" t="s">
        <v>20</v>
      </c>
      <c r="B32" s="36"/>
      <c r="C32" s="37"/>
      <c r="D32" s="38"/>
      <c r="E32" s="38"/>
      <c r="F32" s="38"/>
      <c r="G32" s="344">
        <v>600</v>
      </c>
      <c r="H32" s="345"/>
      <c r="I32" s="39"/>
      <c r="J32" s="39"/>
    </row>
    <row r="33" spans="1:10" x14ac:dyDescent="0.2">
      <c r="A33" s="230"/>
      <c r="B33" s="230"/>
      <c r="C33" s="230"/>
      <c r="D33" s="230"/>
      <c r="E33" s="230"/>
      <c r="F33" s="230"/>
      <c r="G33" s="230"/>
      <c r="H33" s="230"/>
    </row>
    <row r="34" spans="1:10" x14ac:dyDescent="0.2">
      <c r="A34" s="71"/>
      <c r="B34" s="71"/>
      <c r="C34" s="34"/>
      <c r="D34" s="73"/>
      <c r="E34" s="73"/>
      <c r="F34" s="73"/>
      <c r="G34" s="73"/>
      <c r="H34" s="34"/>
    </row>
    <row r="35" spans="1:10" x14ac:dyDescent="0.2">
      <c r="A35" s="34" t="s">
        <v>21</v>
      </c>
      <c r="B35" s="71"/>
      <c r="C35" s="354" t="s">
        <v>160</v>
      </c>
      <c r="D35" s="354"/>
      <c r="E35" s="354"/>
      <c r="F35" s="277"/>
      <c r="G35" s="34"/>
      <c r="H35" s="34"/>
    </row>
    <row r="36" spans="1:10" ht="15" x14ac:dyDescent="0.25">
      <c r="A36" s="71"/>
      <c r="B36" s="71"/>
      <c r="C36" s="354"/>
      <c r="D36" s="354"/>
      <c r="E36" s="354"/>
      <c r="F36" s="277"/>
      <c r="G36" s="339">
        <v>4500</v>
      </c>
      <c r="H36" s="340"/>
    </row>
    <row r="37" spans="1:10" x14ac:dyDescent="0.2">
      <c r="A37" s="71"/>
      <c r="B37" s="71"/>
      <c r="C37" s="34"/>
      <c r="D37" s="73"/>
      <c r="E37" s="73"/>
      <c r="F37" s="73"/>
      <c r="G37" s="73"/>
      <c r="H37" s="34"/>
    </row>
    <row r="38" spans="1:10" ht="17.25" customHeight="1" thickBot="1" x14ac:dyDescent="0.3">
      <c r="A38" s="18" t="s">
        <v>56</v>
      </c>
      <c r="B38" s="19"/>
      <c r="C38" s="20"/>
      <c r="D38" s="21"/>
      <c r="E38" s="21"/>
      <c r="F38" s="21"/>
      <c r="G38" s="343">
        <f>SUM(G39)</f>
        <v>4500</v>
      </c>
      <c r="H38" s="343"/>
      <c r="I38" s="22"/>
      <c r="J38" s="22"/>
    </row>
    <row r="39" spans="1:10" ht="15" customHeight="1" thickTop="1" x14ac:dyDescent="0.25">
      <c r="A39" s="379" t="s">
        <v>31</v>
      </c>
      <c r="B39" s="379"/>
      <c r="C39" s="379"/>
      <c r="D39" s="379"/>
      <c r="E39" s="379"/>
      <c r="F39" s="232"/>
      <c r="G39" s="344">
        <v>4500</v>
      </c>
      <c r="H39" s="345"/>
    </row>
    <row r="40" spans="1:10" x14ac:dyDescent="0.2">
      <c r="A40" s="71"/>
      <c r="B40" s="71"/>
      <c r="C40" s="34"/>
      <c r="D40" s="73"/>
      <c r="E40" s="73"/>
      <c r="F40" s="73"/>
      <c r="G40" s="73"/>
      <c r="H40" s="34"/>
    </row>
    <row r="41" spans="1:10" x14ac:dyDescent="0.2">
      <c r="A41" s="71"/>
      <c r="B41" s="71"/>
      <c r="C41" s="34"/>
      <c r="D41" s="73"/>
      <c r="E41" s="73"/>
      <c r="F41" s="73"/>
      <c r="G41" s="73"/>
      <c r="H41" s="34"/>
    </row>
    <row r="42" spans="1:10" ht="15" x14ac:dyDescent="0.25">
      <c r="A42" s="34" t="s">
        <v>21</v>
      </c>
      <c r="B42" s="71"/>
      <c r="C42" s="81" t="s">
        <v>259</v>
      </c>
      <c r="D42" s="73"/>
      <c r="E42" s="73"/>
      <c r="F42" s="73"/>
      <c r="G42" s="339">
        <f>SUM(G43:H46)</f>
        <v>8000</v>
      </c>
      <c r="H42" s="340"/>
    </row>
    <row r="43" spans="1:10" ht="15" x14ac:dyDescent="0.25">
      <c r="A43" s="279" t="s">
        <v>22</v>
      </c>
      <c r="B43" s="71"/>
      <c r="C43" s="356" t="s">
        <v>161</v>
      </c>
      <c r="D43" s="356"/>
      <c r="E43" s="356"/>
      <c r="F43" s="278"/>
      <c r="G43" s="341"/>
      <c r="H43" s="342"/>
    </row>
    <row r="44" spans="1:10" ht="15" x14ac:dyDescent="0.25">
      <c r="A44" s="279"/>
      <c r="B44" s="71"/>
      <c r="C44" s="356"/>
      <c r="D44" s="356"/>
      <c r="E44" s="356"/>
      <c r="F44" s="278"/>
      <c r="G44" s="341">
        <v>6300</v>
      </c>
      <c r="H44" s="342"/>
    </row>
    <row r="45" spans="1:10" ht="28.5" customHeight="1" x14ac:dyDescent="0.25">
      <c r="A45" s="227"/>
      <c r="B45" s="35"/>
      <c r="C45" s="355" t="s">
        <v>210</v>
      </c>
      <c r="D45" s="355"/>
      <c r="E45" s="355"/>
      <c r="F45" s="279"/>
      <c r="G45" s="341">
        <v>1700</v>
      </c>
      <c r="H45" s="342"/>
    </row>
    <row r="46" spans="1:10" ht="15" x14ac:dyDescent="0.25">
      <c r="A46" s="227"/>
      <c r="B46" s="35"/>
      <c r="C46" s="35"/>
      <c r="D46" s="35"/>
      <c r="E46" s="35"/>
      <c r="F46" s="35"/>
      <c r="G46" s="35"/>
      <c r="H46" s="35"/>
    </row>
    <row r="47" spans="1:10" ht="31.5" customHeight="1" thickBot="1" x14ac:dyDescent="0.3">
      <c r="A47" s="352" t="s">
        <v>58</v>
      </c>
      <c r="B47" s="352"/>
      <c r="C47" s="352"/>
      <c r="D47" s="352"/>
      <c r="E47" s="352"/>
      <c r="F47" s="229"/>
      <c r="G47" s="343">
        <f>SUM(G48:H48)</f>
        <v>6300</v>
      </c>
      <c r="H47" s="343"/>
      <c r="I47" s="22"/>
      <c r="J47" s="22"/>
    </row>
    <row r="48" spans="1:10" ht="15.75" customHeight="1" thickTop="1" x14ac:dyDescent="0.25">
      <c r="A48" s="75" t="s">
        <v>59</v>
      </c>
      <c r="B48" s="71"/>
      <c r="C48" s="34"/>
      <c r="D48" s="73"/>
      <c r="E48" s="73"/>
      <c r="F48" s="73"/>
      <c r="G48" s="344">
        <v>6300</v>
      </c>
      <c r="H48" s="345"/>
    </row>
    <row r="49" spans="1:10" ht="15.75" customHeight="1" x14ac:dyDescent="0.25">
      <c r="A49" s="75"/>
      <c r="B49" s="71"/>
      <c r="C49" s="34"/>
      <c r="D49" s="73"/>
      <c r="E49" s="73"/>
      <c r="F49" s="73"/>
      <c r="G49" s="225"/>
      <c r="H49" s="226"/>
    </row>
    <row r="50" spans="1:10" ht="21" customHeight="1" thickBot="1" x14ac:dyDescent="0.3">
      <c r="A50" s="352" t="s">
        <v>162</v>
      </c>
      <c r="B50" s="352"/>
      <c r="C50" s="352"/>
      <c r="D50" s="352"/>
      <c r="E50" s="352"/>
      <c r="F50" s="229"/>
      <c r="G50" s="343">
        <f>SUM(G51:H51)</f>
        <v>1700</v>
      </c>
      <c r="H50" s="343"/>
      <c r="I50" s="22"/>
      <c r="J50" s="22"/>
    </row>
    <row r="51" spans="1:10" ht="15.75" customHeight="1" thickTop="1" x14ac:dyDescent="0.25">
      <c r="A51" s="75" t="s">
        <v>59</v>
      </c>
      <c r="B51" s="71"/>
      <c r="C51" s="34"/>
      <c r="D51" s="73"/>
      <c r="E51" s="73"/>
      <c r="F51" s="73"/>
      <c r="G51" s="344">
        <v>1700</v>
      </c>
      <c r="H51" s="345"/>
    </row>
    <row r="52" spans="1:10" ht="15.75" customHeight="1" x14ac:dyDescent="0.25">
      <c r="A52" s="75"/>
      <c r="B52" s="71"/>
      <c r="C52" s="34"/>
      <c r="D52" s="73"/>
      <c r="E52" s="73"/>
      <c r="F52" s="73"/>
      <c r="G52" s="274"/>
      <c r="H52" s="275"/>
    </row>
    <row r="53" spans="1:10" x14ac:dyDescent="0.2">
      <c r="A53" s="71"/>
      <c r="B53" s="71"/>
      <c r="C53" s="34"/>
      <c r="D53" s="73"/>
      <c r="E53" s="73"/>
      <c r="F53" s="73"/>
      <c r="G53" s="73"/>
      <c r="H53" s="34"/>
    </row>
    <row r="54" spans="1:10" x14ac:dyDescent="0.2">
      <c r="A54" s="34" t="s">
        <v>21</v>
      </c>
      <c r="B54" s="71"/>
      <c r="C54" s="354" t="s">
        <v>260</v>
      </c>
      <c r="D54" s="354"/>
      <c r="E54" s="354"/>
      <c r="F54" s="277"/>
      <c r="G54" s="34"/>
      <c r="H54" s="34"/>
    </row>
    <row r="55" spans="1:10" ht="15" x14ac:dyDescent="0.25">
      <c r="A55" s="75"/>
      <c r="B55" s="71"/>
      <c r="C55" s="354"/>
      <c r="D55" s="354"/>
      <c r="E55" s="354"/>
      <c r="F55" s="277"/>
      <c r="G55" s="339">
        <v>3500</v>
      </c>
      <c r="H55" s="340"/>
    </row>
    <row r="56" spans="1:10" ht="15" x14ac:dyDescent="0.25">
      <c r="A56" s="75"/>
      <c r="B56" s="71"/>
      <c r="C56" s="34"/>
      <c r="D56" s="73"/>
      <c r="E56" s="73"/>
      <c r="F56" s="73"/>
      <c r="G56" s="274"/>
      <c r="H56" s="275"/>
    </row>
    <row r="57" spans="1:10" ht="17.25" customHeight="1" thickBot="1" x14ac:dyDescent="0.3">
      <c r="A57" s="18" t="s">
        <v>57</v>
      </c>
      <c r="B57" s="19"/>
      <c r="C57" s="20"/>
      <c r="D57" s="21"/>
      <c r="E57" s="21"/>
      <c r="F57" s="21"/>
      <c r="G57" s="343">
        <f>SUM(G58)</f>
        <v>3500</v>
      </c>
      <c r="H57" s="343"/>
      <c r="I57" s="22"/>
      <c r="J57" s="22"/>
    </row>
    <row r="58" spans="1:10" ht="15.75" thickTop="1" x14ac:dyDescent="0.25">
      <c r="A58" s="75" t="s">
        <v>16</v>
      </c>
      <c r="B58" s="71"/>
      <c r="C58" s="34"/>
      <c r="D58" s="73"/>
      <c r="E58" s="73"/>
      <c r="F58" s="73"/>
      <c r="G58" s="344">
        <v>3500</v>
      </c>
      <c r="H58" s="345"/>
      <c r="I58" s="233"/>
      <c r="J58" s="233"/>
    </row>
    <row r="59" spans="1:10" x14ac:dyDescent="0.2">
      <c r="A59" s="71"/>
      <c r="B59" s="71"/>
      <c r="C59" s="34"/>
      <c r="D59" s="73"/>
      <c r="E59" s="73"/>
      <c r="F59" s="73"/>
      <c r="G59" s="73"/>
      <c r="H59" s="34"/>
    </row>
    <row r="60" spans="1:10" x14ac:dyDescent="0.2">
      <c r="A60" s="71"/>
      <c r="B60" s="71"/>
      <c r="C60" s="34"/>
      <c r="D60" s="73"/>
      <c r="E60" s="73"/>
      <c r="F60" s="73"/>
      <c r="G60" s="73"/>
      <c r="H60" s="34"/>
    </row>
  </sheetData>
  <mergeCells count="40">
    <mergeCell ref="C21:F21"/>
    <mergeCell ref="G19:H19"/>
    <mergeCell ref="G1:H1"/>
    <mergeCell ref="G18:H18"/>
    <mergeCell ref="G20:H20"/>
    <mergeCell ref="A14:C14"/>
    <mergeCell ref="C22:E22"/>
    <mergeCell ref="G27:H27"/>
    <mergeCell ref="G23:H23"/>
    <mergeCell ref="A25:E25"/>
    <mergeCell ref="G25:H25"/>
    <mergeCell ref="G26:H26"/>
    <mergeCell ref="C23:D23"/>
    <mergeCell ref="G31:H31"/>
    <mergeCell ref="G32:H32"/>
    <mergeCell ref="G29:H29"/>
    <mergeCell ref="G28:H28"/>
    <mergeCell ref="G21:H21"/>
    <mergeCell ref="G22:H22"/>
    <mergeCell ref="A47:E47"/>
    <mergeCell ref="C54:E55"/>
    <mergeCell ref="G55:H55"/>
    <mergeCell ref="G47:H47"/>
    <mergeCell ref="G48:H48"/>
    <mergeCell ref="G42:H42"/>
    <mergeCell ref="C43:E44"/>
    <mergeCell ref="G43:H43"/>
    <mergeCell ref="G44:H44"/>
    <mergeCell ref="C45:E45"/>
    <mergeCell ref="G45:H45"/>
    <mergeCell ref="G36:H36"/>
    <mergeCell ref="C35:E36"/>
    <mergeCell ref="G38:H38"/>
    <mergeCell ref="A39:E39"/>
    <mergeCell ref="G39:H39"/>
    <mergeCell ref="G57:H57"/>
    <mergeCell ref="G58:H58"/>
    <mergeCell ref="A50:E50"/>
    <mergeCell ref="G50:H50"/>
    <mergeCell ref="G51:H51"/>
  </mergeCells>
  <pageMargins left="0.70866141732283472" right="0.70866141732283472" top="0.78740157480314965" bottom="0.78740157480314965" header="0.31496062992125984" footer="0.31496062992125984"/>
  <pageSetup paperSize="9" scale="80" firstPageNumber="72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11</vt:i4>
      </vt:variant>
    </vt:vector>
  </HeadingPairs>
  <TitlesOfParts>
    <vt:vector size="21" baseType="lpstr">
      <vt:lpstr>rekapitulace</vt:lpstr>
      <vt:lpstr>08</vt:lpstr>
      <vt:lpstr>09</vt:lpstr>
      <vt:lpstr>10</vt:lpstr>
      <vt:lpstr>11</vt:lpstr>
      <vt:lpstr>12</vt:lpstr>
      <vt:lpstr>13</vt:lpstr>
      <vt:lpstr>14</vt:lpstr>
      <vt:lpstr>18</vt:lpstr>
      <vt:lpstr>07 - ID</vt:lpstr>
      <vt:lpstr>rekapitulace!Názvy_tisku</vt:lpstr>
      <vt:lpstr>'07 - ID'!Oblast_tisku</vt:lpstr>
      <vt:lpstr>'08'!Oblast_tisku</vt:lpstr>
      <vt:lpstr>'09'!Oblast_tisku</vt:lpstr>
      <vt:lpstr>'10'!Oblast_tisku</vt:lpstr>
      <vt:lpstr>'11'!Oblast_tisku</vt:lpstr>
      <vt:lpstr>'12'!Oblast_tisku</vt:lpstr>
      <vt:lpstr>'13'!Oblast_tisku</vt:lpstr>
      <vt:lpstr>'14'!Oblast_tisku</vt:lpstr>
      <vt:lpstr>'18'!Oblast_tisku</vt:lpstr>
      <vt:lpstr>rekapitulace!Oblast_tisku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2017-11-28T08:18:31Z</cp:lastPrinted>
  <dcterms:created xsi:type="dcterms:W3CDTF">2016-08-05T10:30:27Z</dcterms:created>
  <dcterms:modified xsi:type="dcterms:W3CDTF">2017-11-28T09:13:03Z</dcterms:modified>
</cp:coreProperties>
</file>